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7.xml" ContentType="application/vnd.openxmlformats-officedocument.drawing+xml"/>
  <Override PartName="/xl/worksheets/sheet4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8" activeTab="0"/>
  </bookViews>
  <sheets>
    <sheet name="目次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（参考）全目次" sheetId="40" r:id="rId40"/>
  </sheets>
  <definedNames>
    <definedName name="_１０_７．_庄内空港利用状況">#REF!</definedName>
    <definedName name="_xlnm.Print_Area" localSheetId="2">'2'!$B$2:$X$59</definedName>
    <definedName name="_xlnm.Print_Area" localSheetId="34">'34'!$A$1:$X$62</definedName>
  </definedNames>
  <calcPr fullCalcOnLoad="1"/>
</workbook>
</file>

<file path=xl/sharedStrings.xml><?xml version="1.0" encoding="utf-8"?>
<sst xmlns="http://schemas.openxmlformats.org/spreadsheetml/2006/main" count="3494" uniqueCount="1751">
  <si>
    <t>平成2年度</t>
  </si>
  <si>
    <t>平成3年度</t>
  </si>
  <si>
    <t>２．市町村別の年齢（5歳階級）別人口（平成4年）</t>
  </si>
  <si>
    <t>5～9</t>
  </si>
  <si>
    <t>10～14</t>
  </si>
  <si>
    <t>15～19</t>
  </si>
  <si>
    <t>20～24</t>
  </si>
  <si>
    <t>25～29</t>
  </si>
  <si>
    <t>郵          便</t>
  </si>
  <si>
    <t>（１）総数</t>
  </si>
  <si>
    <t>単位：便数＝便、率＝％、客数＝人、貨物、郵便＝ｋｇ</t>
  </si>
  <si>
    <t>搭乗率</t>
  </si>
  <si>
    <t>平成3年</t>
  </si>
  <si>
    <t>-</t>
  </si>
  <si>
    <t>(1)年度別保有自動車数</t>
  </si>
  <si>
    <t>乗     用</t>
  </si>
  <si>
    <t>総　　数</t>
  </si>
  <si>
    <t>普通車</t>
  </si>
  <si>
    <t>小型車</t>
  </si>
  <si>
    <t>被けん引車</t>
  </si>
  <si>
    <t xml:space="preserve"> 乗用(つづき）</t>
  </si>
  <si>
    <t>小 型 車</t>
  </si>
  <si>
    <t>総     数</t>
  </si>
  <si>
    <t>大型特殊車</t>
  </si>
  <si>
    <t>小型二輪車</t>
  </si>
  <si>
    <t>各年度3月31日現在</t>
  </si>
  <si>
    <t>貨物用</t>
  </si>
  <si>
    <t>乗合用</t>
  </si>
  <si>
    <t>年   度   別</t>
  </si>
  <si>
    <t>*軽自動車</t>
  </si>
  <si>
    <t>普通車及</t>
  </si>
  <si>
    <t>び小型車</t>
  </si>
  <si>
    <t>昭 和 63 年 度</t>
  </si>
  <si>
    <t xml:space="preserve">   平 成 元</t>
  </si>
  <si>
    <t>自家用</t>
  </si>
  <si>
    <t>営業用</t>
  </si>
  <si>
    <t>特 種 (殊） 用 途 車</t>
  </si>
  <si>
    <t>二　　　輪　　　車</t>
  </si>
  <si>
    <t>年度別</t>
  </si>
  <si>
    <t>*軽四輪車</t>
  </si>
  <si>
    <t>特種車</t>
  </si>
  <si>
    <t>*軽特殊車</t>
  </si>
  <si>
    <t>*軽二輪車</t>
  </si>
  <si>
    <t>昭和 63年度</t>
  </si>
  <si>
    <t>平成 元</t>
  </si>
  <si>
    <t>注：1）小型二輪車及び軽自動車は、検査証又は届出済証を交付しているものである。</t>
  </si>
  <si>
    <t>　　2）＊印には、農耕用を含まない。</t>
  </si>
  <si>
    <t>２０．車種別保有自動車数（昭和63～平成4年度）</t>
  </si>
  <si>
    <t>総　　　　　　　数</t>
  </si>
  <si>
    <t>卸　　　売　　　業</t>
  </si>
  <si>
    <t>小　　　売　　　業</t>
  </si>
  <si>
    <t>商店数</t>
  </si>
  <si>
    <t>年間商品</t>
  </si>
  <si>
    <t>販売額</t>
  </si>
  <si>
    <t xml:space="preserve"> </t>
  </si>
  <si>
    <t>昭和63年6月1日、平成3年7月1日現在　単位：販売額＝万円</t>
  </si>
  <si>
    <t>市町村別</t>
  </si>
  <si>
    <r>
      <t>平成3</t>
    </r>
    <r>
      <rPr>
        <b/>
        <sz val="10"/>
        <color indexed="9"/>
        <rFont val="ＭＳ 明朝"/>
        <family val="1"/>
      </rPr>
      <t>年</t>
    </r>
  </si>
  <si>
    <t>注：飲食店を含まない。</t>
  </si>
  <si>
    <t>資料：1～2県統計調査課 「商業統計調査結果報告書」</t>
  </si>
  <si>
    <t>２１．市町村別の卸・小売業別商店数、従業者数及び年間商品販売額 (昭和63、平成3年）</t>
  </si>
  <si>
    <t>繊　維　・　同　製　品</t>
  </si>
  <si>
    <t>単位：実績額＝千円、構成比・率＝％</t>
  </si>
  <si>
    <t>品       目       別</t>
  </si>
  <si>
    <t>平成3年</t>
  </si>
  <si>
    <t>比較増減(△)</t>
  </si>
  <si>
    <t>出　　荷
実績額</t>
  </si>
  <si>
    <t>構成比</t>
  </si>
  <si>
    <t>増減率</t>
  </si>
  <si>
    <t>総            　　　  数</t>
  </si>
  <si>
    <t>絹・人　　絹・合化繊維品</t>
  </si>
  <si>
    <t>衣類</t>
  </si>
  <si>
    <t>機械金属製品</t>
  </si>
  <si>
    <t xml:space="preserve"> う　ち</t>
  </si>
  <si>
    <t>ミシン・同部品</t>
  </si>
  <si>
    <t>メリヤス編機・同部品</t>
  </si>
  <si>
    <t>ステレオ</t>
  </si>
  <si>
    <t>電子工業部品</t>
  </si>
  <si>
    <t>工作機械</t>
  </si>
  <si>
    <t>農機具</t>
  </si>
  <si>
    <t>工具</t>
  </si>
  <si>
    <t>計量計測機器・同部品</t>
  </si>
  <si>
    <t>電話機</t>
  </si>
  <si>
    <t>光学・精密機器</t>
  </si>
  <si>
    <t>電気機器生産設備・装置</t>
  </si>
  <si>
    <t>ラジオ</t>
  </si>
  <si>
    <t>医療機器</t>
  </si>
  <si>
    <t>コンデンサー用機械</t>
  </si>
  <si>
    <t>自動車部品・同部品</t>
  </si>
  <si>
    <t>フロッピーディスク</t>
  </si>
  <si>
    <t>ＯＡ機器部品</t>
  </si>
  <si>
    <t>衛星放送受信装置</t>
  </si>
  <si>
    <t>印刷製本機械</t>
  </si>
  <si>
    <t>ビデオ機器</t>
  </si>
  <si>
    <t>卑金属・同製品</t>
  </si>
  <si>
    <t>接点</t>
  </si>
  <si>
    <t>合金鉄</t>
  </si>
  <si>
    <t>鉄くず</t>
  </si>
  <si>
    <t>化学製品</t>
  </si>
  <si>
    <t>ベントナイト</t>
  </si>
  <si>
    <t>白土</t>
  </si>
  <si>
    <t>カーボン</t>
  </si>
  <si>
    <t>石英ガラス</t>
  </si>
  <si>
    <t>塩化ビニール安定剤</t>
  </si>
  <si>
    <t>薬品</t>
  </si>
  <si>
    <t>無水クロム酸</t>
  </si>
  <si>
    <t>炭素及び炭化珪素製品</t>
  </si>
  <si>
    <t>包装材料</t>
  </si>
  <si>
    <t>その他の化学製品</t>
  </si>
  <si>
    <t>木製品</t>
  </si>
  <si>
    <t>オーディオラック</t>
  </si>
  <si>
    <t>食料品</t>
  </si>
  <si>
    <t>清酒</t>
  </si>
  <si>
    <t>菓子</t>
  </si>
  <si>
    <t>海苔</t>
  </si>
  <si>
    <t>その他の食料品</t>
  </si>
  <si>
    <t>農水産物</t>
  </si>
  <si>
    <t>柿</t>
  </si>
  <si>
    <t>ぶどう</t>
  </si>
  <si>
    <t>りんご</t>
  </si>
  <si>
    <t>すいか</t>
  </si>
  <si>
    <t>牛肉</t>
  </si>
  <si>
    <t>サクランボ</t>
  </si>
  <si>
    <t>その他の農水産物</t>
  </si>
  <si>
    <t>雑貨</t>
  </si>
  <si>
    <t>桐紙</t>
  </si>
  <si>
    <t>はきもの</t>
  </si>
  <si>
    <t>玩具</t>
  </si>
  <si>
    <t>鉄鋳品</t>
  </si>
  <si>
    <t>ゴルフ用品</t>
  </si>
  <si>
    <t>資料：6、7県商業経営課「山形県輸出出荷実績表」</t>
  </si>
  <si>
    <t>２２． 品目別輸出出荷実績 （平成3、4年）</t>
  </si>
  <si>
    <t>普    通    銀    行</t>
  </si>
  <si>
    <t>中    小    企    業    金    融    機    関</t>
  </si>
  <si>
    <t>農 林 水 産 金 融 機 関</t>
  </si>
  <si>
    <t>市 郡 別</t>
  </si>
  <si>
    <t>都市</t>
  </si>
  <si>
    <t>地  方  銀  行</t>
  </si>
  <si>
    <t>信 用 金 庫</t>
  </si>
  <si>
    <t>信 用 組 合</t>
  </si>
  <si>
    <t>労  働  金  庫</t>
  </si>
  <si>
    <t>農 業</t>
  </si>
  <si>
    <t>漁 業</t>
  </si>
  <si>
    <t>郵便局</t>
  </si>
  <si>
    <t>金融</t>
  </si>
  <si>
    <t>銀行</t>
  </si>
  <si>
    <t>県信連</t>
  </si>
  <si>
    <t>協 同</t>
  </si>
  <si>
    <t>公庫</t>
  </si>
  <si>
    <t>支  店</t>
  </si>
  <si>
    <t>本  店</t>
  </si>
  <si>
    <t>組 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</si>
  <si>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</si>
  <si>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</si>
  <si>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</si>
  <si>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</si>
  <si>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</si>
  <si>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</si>
  <si>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</si>
  <si>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</si>
  <si>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</si>
  <si>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平成5年3月31日現在</t>
  </si>
  <si>
    <t>中小</t>
  </si>
  <si>
    <t>国民</t>
  </si>
  <si>
    <t>生命　保険　会社</t>
  </si>
  <si>
    <t>商工中金支店</t>
  </si>
  <si>
    <t>農林
中金</t>
  </si>
  <si>
    <t>企業</t>
  </si>
  <si>
    <t>金融</t>
  </si>
  <si>
    <t>公庫</t>
  </si>
  <si>
    <t>支店</t>
  </si>
  <si>
    <t>支社等</t>
  </si>
  <si>
    <t>総数</t>
  </si>
  <si>
    <t>注：1）支店には、県外からの進出店舗（都市銀行3、地方銀行8）を含む。2）都市銀行に信託銀行を含む。</t>
  </si>
  <si>
    <t>　　3）生命保険会社は、支社のみを計上（うち１社は営業部）。　4）支店には、出張所を含む。</t>
  </si>
  <si>
    <t>資料：東北財務局山形財務事務所、山形中央郵便局、県農業経済課、県水産課</t>
  </si>
  <si>
    <t>　　　　</t>
  </si>
  <si>
    <t>２３．市、郡別の金融機関別店舗数</t>
  </si>
  <si>
    <t>3月31日現在　単位：百万円</t>
  </si>
  <si>
    <t>業    種    別</t>
  </si>
  <si>
    <t>平成2年度</t>
  </si>
  <si>
    <t>農業</t>
  </si>
  <si>
    <t>林業</t>
  </si>
  <si>
    <t>製造業</t>
  </si>
  <si>
    <t>漁業</t>
  </si>
  <si>
    <t>鉱業</t>
  </si>
  <si>
    <t>繊維品</t>
  </si>
  <si>
    <t>建設業</t>
  </si>
  <si>
    <t>木材・木製品</t>
  </si>
  <si>
    <t>卸売・小売業、飲食店</t>
  </si>
  <si>
    <t>パルプ・紙・紙加工品</t>
  </si>
  <si>
    <t>卸売業</t>
  </si>
  <si>
    <t>出版・印刷・同関連産業</t>
  </si>
  <si>
    <t>小売業</t>
  </si>
  <si>
    <t>化学工業</t>
  </si>
  <si>
    <t>飲食店</t>
  </si>
  <si>
    <t>石油精製</t>
  </si>
  <si>
    <t>金融・保険業</t>
  </si>
  <si>
    <t>窯業・土石製品</t>
  </si>
  <si>
    <t>不動産業</t>
  </si>
  <si>
    <t>鉄鋼</t>
  </si>
  <si>
    <t>運輸・通信業</t>
  </si>
  <si>
    <t>非鉄金属</t>
  </si>
  <si>
    <t>電気・ガス・水道・熱供給業</t>
  </si>
  <si>
    <t>金属製品</t>
  </si>
  <si>
    <t>サービス業</t>
  </si>
  <si>
    <t>一般機械器具</t>
  </si>
  <si>
    <t>地方公共団体</t>
  </si>
  <si>
    <t>電気機械器具</t>
  </si>
  <si>
    <t>個　　人       住宅･消費･</t>
  </si>
  <si>
    <t>輸送用機械器具</t>
  </si>
  <si>
    <t xml:space="preserve">納税資金等  </t>
  </si>
  <si>
    <t>精密機械器具</t>
  </si>
  <si>
    <t>海外円借款、国内店名義現地貸</t>
  </si>
  <si>
    <t>その他の製造業</t>
  </si>
  <si>
    <t>注：1）本表の計数は、銀行（平成元年9月末調査以降第二地方銀行協会加盟行&lt;相互銀行を含む&gt;を含む）各店舗の貸出</t>
  </si>
  <si>
    <t>　　  残高（銀行勘定貸出で当座貸越、特別国際金融取引勘定にかかる貸出金およびバンクカード、ワイドカードによるキ</t>
  </si>
  <si>
    <t>　　　ャッシング残高を除く）を貸出先業種別に集計したものである。</t>
  </si>
  <si>
    <t>　　2）金額は原則として単位未満切捨て。</t>
  </si>
  <si>
    <t>資料：日本銀行山形事務所</t>
  </si>
  <si>
    <t>２４．銀行業種別貸出状況（平成2～4年度）</t>
  </si>
  <si>
    <t>（１）一般会計</t>
  </si>
  <si>
    <t>単位 ： 決算額＝円、構成比＝％</t>
  </si>
  <si>
    <t>科           目</t>
  </si>
  <si>
    <t>決   算   額</t>
  </si>
  <si>
    <t>構 成 比</t>
  </si>
  <si>
    <t>歳　　入　　総　　額</t>
  </si>
  <si>
    <t>県税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</si>
  <si>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</si>
  <si>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</si>
  <si>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</si>
  <si>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</si>
  <si>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</si>
  <si>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</si>
  <si>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</si>
  <si>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</si>
  <si>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</si>
  <si>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</si>
  <si>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</si>
  <si>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</si>
  <si>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</si>
  <si>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</si>
  <si>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</si>
  <si>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</si>
  <si>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</si>
  <si>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</si>
  <si>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</si>
  <si>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</si>
  <si>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</si>
  <si>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</si>
  <si>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</si>
  <si>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</si>
  <si>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</si>
  <si>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</si>
  <si>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</si>
  <si>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平成元年度</t>
  </si>
  <si>
    <t>地方譲与税</t>
  </si>
  <si>
    <t>-</t>
  </si>
  <si>
    <t>２５．山形県歳入歳出決算（平成元～3年度）</t>
  </si>
  <si>
    <t>形式収支</t>
  </si>
  <si>
    <t>歳                                                                                                                                           入</t>
  </si>
  <si>
    <t>歳                                                                                                      出</t>
  </si>
  <si>
    <t>歳入総額</t>
  </si>
  <si>
    <t>歳出総額</t>
  </si>
  <si>
    <t>（ △減 ）</t>
  </si>
  <si>
    <t>利子割</t>
  </si>
  <si>
    <t>ゴルフ場</t>
  </si>
  <si>
    <t>特別地方</t>
  </si>
  <si>
    <t>自動車取得</t>
  </si>
  <si>
    <t>交通安全</t>
  </si>
  <si>
    <t>国有提供施設</t>
  </si>
  <si>
    <t>地方税</t>
  </si>
  <si>
    <t>地方譲与税</t>
  </si>
  <si>
    <t>利 用 税</t>
  </si>
  <si>
    <t>消 費 税</t>
  </si>
  <si>
    <t>対策特別</t>
  </si>
  <si>
    <t>等所在市町村</t>
  </si>
  <si>
    <t>地方債</t>
  </si>
  <si>
    <t xml:space="preserve">衛生費 </t>
  </si>
  <si>
    <t>消防費</t>
  </si>
  <si>
    <t>交付金</t>
  </si>
  <si>
    <t>交 付 金</t>
  </si>
  <si>
    <t>税交付金</t>
  </si>
  <si>
    <t>助成交付金</t>
  </si>
  <si>
    <t>単位：千円</t>
  </si>
  <si>
    <t>翌年度へ繰</t>
  </si>
  <si>
    <t>り越すべき</t>
  </si>
  <si>
    <t xml:space="preserve">実質収支 </t>
  </si>
  <si>
    <t>分担金及</t>
  </si>
  <si>
    <t>使用料及</t>
  </si>
  <si>
    <t>農林水産
業    費</t>
  </si>
  <si>
    <t>前年度繰上　充用金</t>
  </si>
  <si>
    <t>(A)</t>
  </si>
  <si>
    <t>(B)</t>
  </si>
  <si>
    <t>(A)-(B)=(C)</t>
  </si>
  <si>
    <t xml:space="preserve"> 財源</t>
  </si>
  <si>
    <t>(C)-(D)=(E)</t>
  </si>
  <si>
    <t>地方交付税</t>
  </si>
  <si>
    <t>県支出金</t>
  </si>
  <si>
    <t>財産収入</t>
  </si>
  <si>
    <t>寄附金</t>
  </si>
  <si>
    <t>(D)</t>
  </si>
  <si>
    <t>び負担金</t>
  </si>
  <si>
    <t>び手数料</t>
  </si>
  <si>
    <t>資料：県地方課</t>
  </si>
  <si>
    <t>項          目          別</t>
  </si>
  <si>
    <t>青森市</t>
  </si>
  <si>
    <t>盛岡市</t>
  </si>
  <si>
    <t>仙台市</t>
  </si>
  <si>
    <t>秋田市</t>
  </si>
  <si>
    <t>福島市</t>
  </si>
  <si>
    <t>東北</t>
  </si>
  <si>
    <t>全国</t>
  </si>
  <si>
    <t>世帯人員</t>
  </si>
  <si>
    <t>(人)</t>
  </si>
  <si>
    <t>有業人員</t>
  </si>
  <si>
    <t>世帯主の年齢</t>
  </si>
  <si>
    <t>(歳)</t>
  </si>
  <si>
    <t>収入総額</t>
  </si>
  <si>
    <t>実収入</t>
  </si>
  <si>
    <t>勤め先収入</t>
  </si>
  <si>
    <t>世帯主収入</t>
  </si>
  <si>
    <t>賞与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</si>
  <si>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</si>
  <si>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</si>
  <si>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</si>
  <si>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</si>
  <si>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</si>
  <si>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</si>
  <si>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</si>
  <si>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</si>
  <si>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</si>
  <si>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</si>
  <si>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</si>
  <si>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</si>
  <si>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</si>
  <si>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</si>
  <si>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</si>
  <si>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</si>
  <si>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</si>
  <si>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</si>
  <si>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</si>
  <si>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</si>
  <si>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</si>
  <si>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</si>
  <si>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</si>
  <si>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</si>
  <si>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非消費支出</t>
  </si>
  <si>
    <t>実支出以外の支出</t>
  </si>
  <si>
    <t>現物総額</t>
  </si>
  <si>
    <t>単位：円</t>
  </si>
  <si>
    <t>集計世帯数</t>
  </si>
  <si>
    <t>(世帯)</t>
  </si>
  <si>
    <t>定期</t>
  </si>
  <si>
    <t>臨時</t>
  </si>
  <si>
    <t>世　帯　員　収　入</t>
  </si>
  <si>
    <t>事業・内職収入</t>
  </si>
  <si>
    <t>他の経常収入</t>
  </si>
  <si>
    <t>財産収入</t>
  </si>
  <si>
    <t>社会保障給付</t>
  </si>
  <si>
    <t xml:space="preserve">仕送り金 </t>
  </si>
  <si>
    <t>特別収入（受贈金・その他）</t>
  </si>
  <si>
    <t>実収入以外の収入</t>
  </si>
  <si>
    <t>うち米類</t>
  </si>
  <si>
    <t>保健医療</t>
  </si>
  <si>
    <t>所得税</t>
  </si>
  <si>
    <t>他の税</t>
  </si>
  <si>
    <t>社会保険料</t>
  </si>
  <si>
    <t>その他</t>
  </si>
  <si>
    <t>資料：総務庁統計局「家計調査年報」</t>
  </si>
  <si>
    <t>２７．東北6県県庁所在都市別勤労者世帯１世帯当たり年平均１か月間の収支（平成4年）</t>
  </si>
  <si>
    <t>年　　別</t>
  </si>
  <si>
    <t>認知件数</t>
  </si>
  <si>
    <t>認知指数</t>
  </si>
  <si>
    <t>検挙件数</t>
  </si>
  <si>
    <t>検　　　挙　　　人　　　員</t>
  </si>
  <si>
    <t>凶悪犯</t>
  </si>
  <si>
    <t>粗暴犯</t>
  </si>
  <si>
    <t>窃盗犯</t>
  </si>
  <si>
    <t>知能犯</t>
  </si>
  <si>
    <t>風俗犯</t>
  </si>
  <si>
    <t>その他</t>
  </si>
  <si>
    <t>昭和 60</t>
  </si>
  <si>
    <t>総　数</t>
  </si>
  <si>
    <t>う　ち　少　年　（14～19歳）</t>
  </si>
  <si>
    <t>年＝100</t>
  </si>
  <si>
    <t>総　数</t>
  </si>
  <si>
    <t xml:space="preserve"> 昭和50年</t>
  </si>
  <si>
    <t xml:space="preserve"> 平成元 </t>
  </si>
  <si>
    <t>注：検挙件数は、検挙地計上方式による。</t>
  </si>
  <si>
    <t>資料：13～16県警察本部</t>
  </si>
  <si>
    <t>２８．刑法犯の認知件数、検挙件数及び人員(昭和50～平成4年）</t>
  </si>
  <si>
    <t>検挙人員</t>
  </si>
  <si>
    <t>強盗</t>
  </si>
  <si>
    <t>放火</t>
  </si>
  <si>
    <t>強姦</t>
  </si>
  <si>
    <t>凶器準備集合</t>
  </si>
  <si>
    <t>暴行</t>
  </si>
  <si>
    <t>傷害</t>
  </si>
  <si>
    <t>脅迫・恐喝</t>
  </si>
  <si>
    <t>窃盗</t>
  </si>
  <si>
    <t>詐欺</t>
  </si>
  <si>
    <t>横領</t>
  </si>
  <si>
    <t>偽造</t>
  </si>
  <si>
    <t>背任</t>
  </si>
  <si>
    <t>賭博</t>
  </si>
  <si>
    <t>わいせつ</t>
  </si>
  <si>
    <t>業務上等過失致死傷</t>
  </si>
  <si>
    <t>その他の刑法犯</t>
  </si>
  <si>
    <t>罪種別</t>
  </si>
  <si>
    <t>平　成　3　年</t>
  </si>
  <si>
    <t>総数</t>
  </si>
  <si>
    <t>殺人</t>
  </si>
  <si>
    <r>
      <t>瀆</t>
    </r>
    <r>
      <rPr>
        <sz val="10"/>
        <rFont val="ＭＳ 明朝"/>
        <family val="1"/>
      </rPr>
      <t>職</t>
    </r>
  </si>
  <si>
    <t>注：検挙件数については、検挙地計上方式による。</t>
  </si>
  <si>
    <t xml:space="preserve">    道路上の交通事故に係る業務上等過失致死傷は含まない。</t>
  </si>
  <si>
    <t>２９．罪種別刑法犯の認知、検挙件数及び検挙人員（平成3、4年）</t>
  </si>
  <si>
    <t>医　　　　　師</t>
  </si>
  <si>
    <t>歯　　　科　　　医　　　師</t>
  </si>
  <si>
    <t>薬　　　剤　　　師</t>
  </si>
  <si>
    <t>実　　　数</t>
  </si>
  <si>
    <t>人口１０万対</t>
  </si>
  <si>
    <t>実　　　　　数</t>
  </si>
  <si>
    <t>（１）保健所別実数及び率</t>
  </si>
  <si>
    <t>12月31日現在</t>
  </si>
  <si>
    <t>保健所別</t>
  </si>
  <si>
    <t>昭和63年</t>
  </si>
  <si>
    <t>平成2</t>
  </si>
  <si>
    <t>総    数</t>
  </si>
  <si>
    <t>山形</t>
  </si>
  <si>
    <t>寒河江</t>
  </si>
  <si>
    <t>村山</t>
  </si>
  <si>
    <t>新庄</t>
  </si>
  <si>
    <t>米沢</t>
  </si>
  <si>
    <t>長井</t>
  </si>
  <si>
    <t>鶴岡</t>
  </si>
  <si>
    <t>酒田</t>
  </si>
  <si>
    <t>注：従業地による数値である。人口は該当年10月1日現在の県統計調査課による推計人口である。</t>
  </si>
  <si>
    <t>資料：1～3県医薬務課「衛生統計年報（事業統計編）」</t>
  </si>
  <si>
    <t>３０．医師、歯科医師及び薬剤師数（昭和63、平成2年）</t>
  </si>
  <si>
    <t>10月1日現在</t>
  </si>
  <si>
    <t>保健所別
市町村別</t>
  </si>
  <si>
    <t>病院</t>
  </si>
  <si>
    <t>一　般　　　診療所</t>
  </si>
  <si>
    <t>歯　科　　　診療所</t>
  </si>
  <si>
    <t>国立</t>
  </si>
  <si>
    <t>地方公共　　　団体立</t>
  </si>
  <si>
    <t>法人立</t>
  </si>
  <si>
    <t>個人立</t>
  </si>
  <si>
    <t>平  成  2  年</t>
  </si>
  <si>
    <t>町村部</t>
  </si>
  <si>
    <t>東根市</t>
  </si>
  <si>
    <t>鶴岡保険所</t>
  </si>
  <si>
    <t>資料：6．7県医薬務課「衛生統計年報（事業統計編）」</t>
  </si>
  <si>
    <t>男</t>
  </si>
  <si>
    <t>女</t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</si>
  <si>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</si>
  <si>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</si>
  <si>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</si>
  <si>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</si>
  <si>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</si>
  <si>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</si>
  <si>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</si>
  <si>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</si>
  <si>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</si>
  <si>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</si>
  <si>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運輸・通信業</t>
  </si>
  <si>
    <t>卸売・小売業、飲食店</t>
  </si>
  <si>
    <t>金融・保険業</t>
  </si>
  <si>
    <t>サービス業</t>
  </si>
  <si>
    <t>（１）〈事業所規模5人以上〉(平成2～4年）</t>
  </si>
  <si>
    <t>単位：円</t>
  </si>
  <si>
    <t>年　　月　　別</t>
  </si>
  <si>
    <t>現　金　給　与　総　額</t>
  </si>
  <si>
    <t>きまって支給する給与</t>
  </si>
  <si>
    <t>特別に支払われた給与</t>
  </si>
  <si>
    <t>産　　業　　別</t>
  </si>
  <si>
    <t>総　額</t>
  </si>
  <si>
    <t>平成 2年</t>
  </si>
  <si>
    <r>
      <t>平成</t>
    </r>
    <r>
      <rPr>
        <sz val="10"/>
        <rFont val="ＭＳ 明朝"/>
        <family val="1"/>
      </rPr>
      <t xml:space="preserve"> 3</t>
    </r>
    <r>
      <rPr>
        <sz val="10"/>
        <color indexed="9"/>
        <rFont val="ＭＳ 明朝"/>
        <family val="1"/>
      </rPr>
      <t>年</t>
    </r>
  </si>
  <si>
    <r>
      <t>平成</t>
    </r>
    <r>
      <rPr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4</t>
    </r>
    <r>
      <rPr>
        <sz val="10"/>
        <color indexed="9"/>
        <rFont val="ＭＳ 明朝"/>
        <family val="1"/>
      </rPr>
      <t>年</t>
    </r>
  </si>
  <si>
    <t>調</t>
  </si>
  <si>
    <t>　　　 　1　月　　</t>
  </si>
  <si>
    <t xml:space="preserve">              2</t>
  </si>
  <si>
    <t>査</t>
  </si>
  <si>
    <t>産</t>
  </si>
  <si>
    <t>業</t>
  </si>
  <si>
    <t>計</t>
  </si>
  <si>
    <t xml:space="preserve">             10</t>
  </si>
  <si>
    <t xml:space="preserve">             11</t>
  </si>
  <si>
    <t xml:space="preserve">             12</t>
  </si>
  <si>
    <t>食料品・たばこ製造業</t>
  </si>
  <si>
    <t>繊維工業</t>
  </si>
  <si>
    <t>木材・木製品製造業</t>
  </si>
  <si>
    <t>窯業・土石製品製造業</t>
  </si>
  <si>
    <t>鉄鋼業</t>
  </si>
  <si>
    <t>一般機械器具製造業</t>
  </si>
  <si>
    <t>電気機械器具製造業</t>
  </si>
  <si>
    <t>その他の製造業</t>
  </si>
  <si>
    <t>電気・ガス・熱供給・水道業</t>
  </si>
  <si>
    <t>χ</t>
  </si>
  <si>
    <t>旅館・その他の宿泊所</t>
  </si>
  <si>
    <t>医療業</t>
  </si>
  <si>
    <t>教  育</t>
  </si>
  <si>
    <t>その他のサービス業</t>
  </si>
  <si>
    <t>注：抽出調査による。</t>
  </si>
  <si>
    <t>３２．産業別常用労働者の1人平均月間現金給与額</t>
  </si>
  <si>
    <t>社会福祉施設別</t>
  </si>
  <si>
    <t>地域別施設数</t>
  </si>
  <si>
    <t>入所者数</t>
  </si>
  <si>
    <t>村山</t>
  </si>
  <si>
    <t>最上</t>
  </si>
  <si>
    <t>置賜</t>
  </si>
  <si>
    <t>庄内</t>
  </si>
  <si>
    <t>定員</t>
  </si>
  <si>
    <t>年　間</t>
  </si>
  <si>
    <t>延人数</t>
  </si>
  <si>
    <t>生活保護施設</t>
  </si>
  <si>
    <t>教護施設</t>
  </si>
  <si>
    <t>宿所提供施設</t>
  </si>
  <si>
    <t>児童福祉施設</t>
  </si>
  <si>
    <t>助産施設</t>
  </si>
  <si>
    <t>乳児院</t>
  </si>
  <si>
    <t>盲児施設</t>
  </si>
  <si>
    <t>ろうあ児施設</t>
  </si>
  <si>
    <t>難聴幼児通園施設</t>
  </si>
  <si>
    <t>肢体不自由児施設</t>
  </si>
  <si>
    <t>重症心身障害児施設</t>
  </si>
  <si>
    <t>老人福祉施設</t>
  </si>
  <si>
    <t>養護老人ホーム</t>
  </si>
  <si>
    <t>特別養護老人ホーム</t>
  </si>
  <si>
    <t>老人休養ホーム</t>
  </si>
  <si>
    <t>老人福祉センター</t>
  </si>
  <si>
    <t>軽費老人ホーム</t>
  </si>
  <si>
    <t>老人デイサービスセンター</t>
  </si>
  <si>
    <t>身体障害者更生援護施設</t>
  </si>
  <si>
    <t>身体障害者授産施設</t>
  </si>
  <si>
    <t>重度身体障害者授産施設</t>
  </si>
  <si>
    <t>身体障害者療護施設</t>
  </si>
  <si>
    <t>身体障害者福祉工場</t>
  </si>
  <si>
    <t>点字図書館</t>
  </si>
  <si>
    <t>母子福祉施設</t>
  </si>
  <si>
    <t>母子福祉センター</t>
  </si>
  <si>
    <t>母子休養ホーム</t>
  </si>
  <si>
    <t>平成5年3月末現在　　単位：円</t>
  </si>
  <si>
    <t>措　置　費</t>
  </si>
  <si>
    <t>うち本人又は保護者負担額</t>
  </si>
  <si>
    <t>年　　額</t>
  </si>
  <si>
    <t>1人1月　　当たり金額</t>
  </si>
  <si>
    <t>年　額</t>
  </si>
  <si>
    <t>年　間</t>
  </si>
  <si>
    <t>1人1月
当たり金額</t>
  </si>
  <si>
    <t>延人数</t>
  </si>
  <si>
    <t>総　　　　　　　　　　　　数</t>
  </si>
  <si>
    <t>…</t>
  </si>
  <si>
    <t>(150)925</t>
  </si>
  <si>
    <t>母子寮</t>
  </si>
  <si>
    <t>養護施設</t>
  </si>
  <si>
    <t>精神薄弱児施設</t>
  </si>
  <si>
    <t>…</t>
  </si>
  <si>
    <t>精神薄弱児通園施設</t>
  </si>
  <si>
    <t>(90)   90</t>
  </si>
  <si>
    <t>(30)   30</t>
  </si>
  <si>
    <t>(30)  130</t>
  </si>
  <si>
    <t>教護院</t>
  </si>
  <si>
    <t>…</t>
  </si>
  <si>
    <t>75,242,952      （補助金）</t>
  </si>
  <si>
    <t>(56)625</t>
  </si>
  <si>
    <t>…</t>
  </si>
  <si>
    <t>肢体不自由者更生施設</t>
  </si>
  <si>
    <t>(5)30</t>
  </si>
  <si>
    <t>(9)188</t>
  </si>
  <si>
    <t>内部障害者更生施設</t>
  </si>
  <si>
    <t>(44)70</t>
  </si>
  <si>
    <t>(430)649</t>
  </si>
  <si>
    <t>…</t>
  </si>
  <si>
    <t>重度身体障害者更生援護施設</t>
  </si>
  <si>
    <t>(7)130</t>
  </si>
  <si>
    <t>(32)1,447</t>
  </si>
  <si>
    <t>身体障害者保養所</t>
  </si>
  <si>
    <t>…</t>
  </si>
  <si>
    <t>視覚障害者更生施設</t>
  </si>
  <si>
    <t>精神薄弱者援護施設</t>
  </si>
  <si>
    <t xml:space="preserve"> 注:1）児童福祉施設の保育所及び児童館については、第27表参照のこと。　</t>
  </si>
  <si>
    <t>　　2）措置費には、県外施設委託分も含まれている。    3）（ ）内数字は通所分</t>
  </si>
  <si>
    <t xml:space="preserve"> 資料：県社会課、県児童課、県障害福祉課</t>
  </si>
  <si>
    <t>３３．社会福祉施設数、入所者数及び費用額（平成4年度）</t>
  </si>
  <si>
    <t>5月1日現在</t>
  </si>
  <si>
    <t>学　　校　　数</t>
  </si>
  <si>
    <t>学級数</t>
  </si>
  <si>
    <t>児　　　　　　　　　　　童　　　　　　　　　　　数</t>
  </si>
  <si>
    <t>教員数</t>
  </si>
  <si>
    <t>職員数</t>
  </si>
  <si>
    <t>総　　　　　数</t>
  </si>
  <si>
    <t>第1学年</t>
  </si>
  <si>
    <t>（本務者）</t>
  </si>
  <si>
    <t>本校</t>
  </si>
  <si>
    <t>分校</t>
  </si>
  <si>
    <t>平成3年度</t>
  </si>
  <si>
    <t>注：国立校を含む。</t>
  </si>
  <si>
    <t>３４．小学校の市町村別学校数、学級数、学年別児童数及び教職員数（平成3、4年度）</t>
  </si>
  <si>
    <t>学校数</t>
  </si>
  <si>
    <t>学級数</t>
  </si>
  <si>
    <t>教員数</t>
  </si>
  <si>
    <t>職員数</t>
  </si>
  <si>
    <t>本校</t>
  </si>
  <si>
    <t>分校</t>
  </si>
  <si>
    <t>(本務者)</t>
  </si>
  <si>
    <t>5月1日現在</t>
  </si>
  <si>
    <t>生徒数　　　　　</t>
  </si>
  <si>
    <t>総　　　数</t>
  </si>
  <si>
    <t>平成3年度</t>
  </si>
  <si>
    <t>注：国立・私立校を含む。</t>
  </si>
  <si>
    <t>３５．中学校の市町村別学校数、学級数、学年別生徒数及び教職員数(平成3、4年度）</t>
  </si>
  <si>
    <t>観光地別</t>
  </si>
  <si>
    <t>総　　　　　  数</t>
  </si>
  <si>
    <t>山岳</t>
  </si>
  <si>
    <t>温泉</t>
  </si>
  <si>
    <t>スキー場</t>
  </si>
  <si>
    <t>海水浴場</t>
  </si>
  <si>
    <t>名所旧跡</t>
  </si>
  <si>
    <t>（1）観光地別の県内外別観光者数（平成2～4年度）</t>
  </si>
  <si>
    <t>単位：百人</t>
  </si>
  <si>
    <t>県　　内　　者</t>
  </si>
  <si>
    <t>県　　外　　者</t>
  </si>
  <si>
    <t>平成2年度</t>
  </si>
  <si>
    <t>有料道路</t>
  </si>
  <si>
    <t>　　資料：県観光物産課｢山形県観光者数調査｣</t>
  </si>
  <si>
    <t>３６.観光者数</t>
  </si>
  <si>
    <t>建物</t>
  </si>
  <si>
    <t>林野</t>
  </si>
  <si>
    <t>車両</t>
  </si>
  <si>
    <t>船舶</t>
  </si>
  <si>
    <t>航空機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</si>
  <si>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</si>
  <si>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</si>
  <si>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</si>
  <si>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</si>
  <si>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</si>
  <si>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</si>
  <si>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</si>
  <si>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</si>
  <si>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</si>
  <si>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</si>
  <si>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</si>
  <si>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</si>
  <si>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建　　　物　　　火　　　災</t>
  </si>
  <si>
    <t>全損</t>
  </si>
  <si>
    <t>半損</t>
  </si>
  <si>
    <t xml:space="preserve">  </t>
  </si>
  <si>
    <t>（２）月別火災発生件数及び損害額（平成3、4年）</t>
  </si>
  <si>
    <t>単位：</t>
  </si>
  <si>
    <t>建物面積＝㎡、林野面積＝ａ</t>
  </si>
  <si>
    <t>損害額＝千円</t>
  </si>
  <si>
    <t>年別　　　月別</t>
  </si>
  <si>
    <t>出             　火　            件            　数</t>
  </si>
  <si>
    <t>焼　損　棟　数</t>
  </si>
  <si>
    <t>焼 損 面 積</t>
  </si>
  <si>
    <t>焼損　　車両</t>
  </si>
  <si>
    <t>焼損　　船舶　　航空　　機</t>
  </si>
  <si>
    <t>死　　傷　　者</t>
  </si>
  <si>
    <t>全焼</t>
  </si>
  <si>
    <t>半焼</t>
  </si>
  <si>
    <t>部分焼</t>
  </si>
  <si>
    <t>死者</t>
  </si>
  <si>
    <t>負傷者</t>
  </si>
  <si>
    <t>平成3年</t>
  </si>
  <si>
    <t>-</t>
  </si>
  <si>
    <t>罹　　災　　世　　帯　　数</t>
  </si>
  <si>
    <t>罹災　人員</t>
  </si>
  <si>
    <t>損　　　　　害　　　　　見　　　　　積　　　　　額</t>
  </si>
  <si>
    <t>総　数</t>
  </si>
  <si>
    <t>林野</t>
  </si>
  <si>
    <t>車両</t>
  </si>
  <si>
    <t>船　舶</t>
  </si>
  <si>
    <t>小損</t>
  </si>
  <si>
    <t>総　額</t>
  </si>
  <si>
    <t>建　物</t>
  </si>
  <si>
    <t>収容物</t>
  </si>
  <si>
    <t>航空機</t>
  </si>
  <si>
    <t>火　災</t>
  </si>
  <si>
    <t>３７．火災</t>
  </si>
  <si>
    <t>区分</t>
  </si>
  <si>
    <t>発　　生　　件　　数</t>
  </si>
  <si>
    <t>死　　　　　　　　者</t>
  </si>
  <si>
    <t>負　　　 傷 　　　者</t>
  </si>
  <si>
    <t>警察署</t>
  </si>
  <si>
    <t>最北地域</t>
  </si>
  <si>
    <t>山形</t>
  </si>
  <si>
    <t>米沢</t>
  </si>
  <si>
    <t>鶴岡</t>
  </si>
  <si>
    <t>酒田</t>
  </si>
  <si>
    <t>新庄</t>
  </si>
  <si>
    <t>寒河江</t>
  </si>
  <si>
    <t>上山</t>
  </si>
  <si>
    <t>長井</t>
  </si>
  <si>
    <t>天童</t>
  </si>
  <si>
    <t>尾花沢</t>
  </si>
  <si>
    <t>南陽</t>
  </si>
  <si>
    <t>小国</t>
  </si>
  <si>
    <t>余目</t>
  </si>
  <si>
    <t>温海</t>
  </si>
  <si>
    <t>高速隊</t>
  </si>
  <si>
    <t>（2）警察署別発生状況</t>
  </si>
  <si>
    <t>平成3年</t>
  </si>
  <si>
    <t>増減（△）</t>
  </si>
  <si>
    <t>-</t>
  </si>
  <si>
    <t>注：１）最北地域は、新庄、村山、尾花沢署の所管区域である。</t>
  </si>
  <si>
    <t>　　２)高速隊は平成2年より発足</t>
  </si>
  <si>
    <t>３８.交通事故発生状況及び死傷者数(平成3、4年度）</t>
  </si>
  <si>
    <t>市町村別の人口推移（昭和63～平成4年）</t>
  </si>
  <si>
    <t>市町村別の専業、兼業、経営耕地規模別農家数（平成2、4年）</t>
  </si>
  <si>
    <t>１９． 庄内空港利用状況　（平成3～4年）</t>
  </si>
  <si>
    <t xml:space="preserve">３１．保健所別、市町村別の病院、一般診療所及び歯科診療所数(平成2、3年） </t>
  </si>
  <si>
    <t>観測所一覧表</t>
  </si>
  <si>
    <t>地域気象観測所気象表</t>
  </si>
  <si>
    <t>(1)気温</t>
  </si>
  <si>
    <t>(3)日照時間</t>
  </si>
  <si>
    <t>季節現象</t>
  </si>
  <si>
    <t>(3)県内総生産と総支出勘定</t>
  </si>
  <si>
    <t>(5)県民所得（分配）</t>
  </si>
  <si>
    <t>(2)国民所得（分配）</t>
  </si>
  <si>
    <t>(2)業種別労災保険収支状況</t>
  </si>
  <si>
    <t>(2)製材用素材の入荷量</t>
  </si>
  <si>
    <t>市町村別の林業従事世帯員数（農家林家世帯員）（平成2年）</t>
  </si>
  <si>
    <t>市町村別の林家の主業（農家林家）（平成2年）</t>
  </si>
  <si>
    <t>市町村別の所有山林、保有山林がある林家数及び面積（農家林家）（平成2年）</t>
  </si>
  <si>
    <t>市町村別の人口林率別林家数及び人口林面積（農家林家）（平成2年）</t>
  </si>
  <si>
    <t>市町村別の林産物等種類別販売林家数（農家林家）（平成2年）</t>
  </si>
  <si>
    <t>市町村別の民有地面積、家屋の棟数及び床面積</t>
  </si>
  <si>
    <t>(1)個人所有分</t>
  </si>
  <si>
    <t>(2)共有分</t>
  </si>
  <si>
    <t>(1)野菜</t>
  </si>
  <si>
    <t>(2)果樹</t>
  </si>
  <si>
    <t>(1)素材生産量</t>
  </si>
  <si>
    <t>(2)木炭生産量</t>
  </si>
  <si>
    <t>(3)林野副産物生産量</t>
  </si>
  <si>
    <t>(1)製材工場数</t>
  </si>
  <si>
    <t>(3)製材量</t>
  </si>
  <si>
    <t>(4)用途別製材品出荷量</t>
  </si>
  <si>
    <t>農用機械所有農家数及び台数（平成2年）</t>
  </si>
  <si>
    <t>第１８章　教育、文化及び宗教</t>
  </si>
  <si>
    <t>道路現況</t>
  </si>
  <si>
    <t>（統計年鑑より抜粋）</t>
  </si>
  <si>
    <t>総数</t>
  </si>
  <si>
    <t>河北町</t>
  </si>
  <si>
    <t>西川町</t>
  </si>
  <si>
    <t>朝日町</t>
  </si>
  <si>
    <t>市部</t>
  </si>
  <si>
    <t>大江町</t>
  </si>
  <si>
    <t>町村部</t>
  </si>
  <si>
    <t>大石田町</t>
  </si>
  <si>
    <t>金山町</t>
  </si>
  <si>
    <t>村山地域</t>
  </si>
  <si>
    <t>最上町</t>
  </si>
  <si>
    <t>最上地域</t>
  </si>
  <si>
    <t>舟形町</t>
  </si>
  <si>
    <t>置賜地域</t>
  </si>
  <si>
    <t>真室川町</t>
  </si>
  <si>
    <t>庄内地域</t>
  </si>
  <si>
    <t>大蔵村</t>
  </si>
  <si>
    <t>鮭川村</t>
  </si>
  <si>
    <t>山形市</t>
  </si>
  <si>
    <t>戸沢村</t>
  </si>
  <si>
    <t>米沢市</t>
  </si>
  <si>
    <t>鶴岡市</t>
  </si>
  <si>
    <t>高畠町</t>
  </si>
  <si>
    <t>酒田市</t>
  </si>
  <si>
    <t>川西町</t>
  </si>
  <si>
    <t>小国町</t>
  </si>
  <si>
    <t>新庄市</t>
  </si>
  <si>
    <t>白鷹町</t>
  </si>
  <si>
    <t>寒河江市</t>
  </si>
  <si>
    <t>飯豊町</t>
  </si>
  <si>
    <t>上山市</t>
  </si>
  <si>
    <t>村山市</t>
  </si>
  <si>
    <t>立川町</t>
  </si>
  <si>
    <t>余目町</t>
  </si>
  <si>
    <t>長井市</t>
  </si>
  <si>
    <t>藤島町</t>
  </si>
  <si>
    <t>天童市</t>
  </si>
  <si>
    <t>羽黒町</t>
  </si>
  <si>
    <t>東根市</t>
  </si>
  <si>
    <t>櫛引町</t>
  </si>
  <si>
    <t>尾花沢市</t>
  </si>
  <si>
    <t>三川町</t>
  </si>
  <si>
    <t>南陽市</t>
  </si>
  <si>
    <t>朝日村</t>
  </si>
  <si>
    <t>温海町</t>
  </si>
  <si>
    <t>山辺町</t>
  </si>
  <si>
    <t>遊佐町</t>
  </si>
  <si>
    <t>中山町</t>
  </si>
  <si>
    <t>八幡町</t>
  </si>
  <si>
    <t>松山町</t>
  </si>
  <si>
    <t>平田町</t>
  </si>
  <si>
    <t>10月1日現在 　単位：人</t>
  </si>
  <si>
    <t>市町村別</t>
  </si>
  <si>
    <t>昭和63年</t>
  </si>
  <si>
    <t>平成元</t>
  </si>
  <si>
    <t>資料：県統計調査課「山形県社会的移動人口調査結果報告書」</t>
  </si>
  <si>
    <t>１．市町村別の人口推移（昭和63～平成４年）</t>
  </si>
  <si>
    <t>１０月１日現在</t>
  </si>
  <si>
    <t>単位 ： 人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</si>
  <si>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</si>
  <si>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</si>
  <si>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</si>
  <si>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</si>
  <si>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</si>
  <si>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</si>
  <si>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</si>
  <si>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</si>
  <si>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</si>
  <si>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</si>
  <si>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</si>
  <si>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</si>
  <si>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</si>
  <si>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-</t>
  </si>
  <si>
    <t>0～4歳</t>
  </si>
  <si>
    <t>90歳以上</t>
  </si>
  <si>
    <t>総数</t>
  </si>
  <si>
    <t>市部</t>
  </si>
  <si>
    <t>町村部</t>
  </si>
  <si>
    <t>村山地域</t>
  </si>
  <si>
    <t>最上地域</t>
  </si>
  <si>
    <t>置賜地域</t>
  </si>
  <si>
    <t>庄内地域</t>
  </si>
  <si>
    <t>総         数</t>
  </si>
  <si>
    <t>市         部</t>
  </si>
  <si>
    <t>村　山　地　域</t>
  </si>
  <si>
    <t>最　上　地　域</t>
  </si>
  <si>
    <t>置　賜　地　域</t>
  </si>
  <si>
    <t>庄　内　地　域</t>
  </si>
  <si>
    <t>各年10月1日現在</t>
  </si>
  <si>
    <t>市町村別</t>
  </si>
  <si>
    <t>世帯数</t>
  </si>
  <si>
    <t>増減（△）</t>
  </si>
  <si>
    <t>町   村   部</t>
  </si>
  <si>
    <t>資料：総務庁統計局、県統計調査課</t>
  </si>
  <si>
    <t>３．市町村別の世帯数推移（昭和63～平成4年）</t>
  </si>
  <si>
    <t>事　　　　　業　　　　　所　　　　　数</t>
  </si>
  <si>
    <t>従　　　　　業　　　　　者　　　　　数</t>
  </si>
  <si>
    <t>実数</t>
  </si>
  <si>
    <t>構成比</t>
  </si>
  <si>
    <t>上 山 市</t>
  </si>
  <si>
    <t xml:space="preserve">朝日町 </t>
  </si>
  <si>
    <t>７月１日現在　　単位:比･率＝％</t>
  </si>
  <si>
    <t>昭和61年</t>
  </si>
  <si>
    <t>平成3</t>
  </si>
  <si>
    <t>61～平成3の増加率</t>
  </si>
  <si>
    <t>（△減）</t>
  </si>
  <si>
    <t>資料：1～5総務庁統計局「昭和61年及び平成3年事業所統計調査報告」</t>
  </si>
  <si>
    <t>４．市町村別の事業所数及び従業者数 (昭和6１、平成3年）</t>
  </si>
  <si>
    <t>年別</t>
  </si>
  <si>
    <t>市町村別</t>
  </si>
  <si>
    <t>農家数</t>
  </si>
  <si>
    <t>2月1日現在    単位 ： 戸</t>
  </si>
  <si>
    <t>専業</t>
  </si>
  <si>
    <t>兼業農家数</t>
  </si>
  <si>
    <t>自給的</t>
  </si>
  <si>
    <t>経営耕地規模別販売農家数</t>
  </si>
  <si>
    <t>総数</t>
  </si>
  <si>
    <t>第1種　　兼業</t>
  </si>
  <si>
    <t>第2種　　兼業</t>
  </si>
  <si>
    <t>農家数</t>
  </si>
  <si>
    <t>0.5ｈa    未満</t>
  </si>
  <si>
    <t>0.5～　　　　1.0</t>
  </si>
  <si>
    <t>1.0～　　　2.0</t>
  </si>
  <si>
    <t>2.0～　　　3.0</t>
  </si>
  <si>
    <t>3.0～　　　4.0</t>
  </si>
  <si>
    <t>4.0～　　　5.0</t>
  </si>
  <si>
    <t>5.0ha　　以上</t>
  </si>
  <si>
    <t>平成2年</t>
  </si>
  <si>
    <t>　　　4</t>
  </si>
  <si>
    <t>川西町</t>
  </si>
  <si>
    <t>注：自給的農家とは、経営耕地地面積が30a未満かつ農産物総販売金額が50万円未満の農家をいう。</t>
  </si>
  <si>
    <t>　　販売農家とは　　　 　〃　　　 が30a以上又は　　　〃　　　　が50万円以上の農家をいう。</t>
  </si>
  <si>
    <t>資料：1～11県統計調査課「山形県の農業」</t>
  </si>
  <si>
    <t>５．市町村別の専業、兼業、経営耕地規模別農家数（平成2、4年）</t>
  </si>
  <si>
    <t>畑</t>
  </si>
  <si>
    <t>2月1日現在    単位 ：農家数＝戸、面積＝a</t>
  </si>
  <si>
    <t>　　総　　　　数</t>
  </si>
  <si>
    <t>田　</t>
  </si>
  <si>
    <t>樹　　園　　地</t>
  </si>
  <si>
    <t>年　　別</t>
  </si>
  <si>
    <t>農家数</t>
  </si>
  <si>
    <t>面     積</t>
  </si>
  <si>
    <t>田　の　あ　る</t>
  </si>
  <si>
    <t>稲を作った田</t>
  </si>
  <si>
    <t>総数</t>
  </si>
  <si>
    <t>果樹園</t>
  </si>
  <si>
    <t>桑園</t>
  </si>
  <si>
    <t>その他の樹園地</t>
  </si>
  <si>
    <t>総　　数</t>
  </si>
  <si>
    <t>普　通　畑</t>
  </si>
  <si>
    <t>牧　草　専　用　地</t>
  </si>
  <si>
    <t>過去１年間に作付けしな</t>
  </si>
  <si>
    <t>面　積</t>
  </si>
  <si>
    <t>面積</t>
  </si>
  <si>
    <t>かった畑</t>
  </si>
  <si>
    <t>昭和60年</t>
  </si>
  <si>
    <t>…</t>
  </si>
  <si>
    <r>
      <t>昭和</t>
    </r>
    <r>
      <rPr>
        <sz val="10"/>
        <rFont val="ＭＳ 明朝"/>
        <family val="1"/>
      </rPr>
      <t>62</t>
    </r>
    <r>
      <rPr>
        <sz val="10"/>
        <color indexed="9"/>
        <rFont val="ＭＳ 明朝"/>
        <family val="1"/>
      </rPr>
      <t>年</t>
    </r>
  </si>
  <si>
    <t>…</t>
  </si>
  <si>
    <r>
      <t>平成2</t>
    </r>
    <r>
      <rPr>
        <sz val="10"/>
        <color indexed="9"/>
        <rFont val="ＭＳ 明朝"/>
        <family val="1"/>
      </rPr>
      <t>年</t>
    </r>
  </si>
  <si>
    <r>
      <t>平成</t>
    </r>
    <r>
      <rPr>
        <b/>
        <sz val="9"/>
        <rFont val="ＭＳ 明朝"/>
        <family val="1"/>
      </rPr>
      <t>4</t>
    </r>
    <r>
      <rPr>
        <sz val="10"/>
        <color indexed="9"/>
        <rFont val="ＭＳ 明朝"/>
        <family val="1"/>
      </rPr>
      <t>年</t>
    </r>
  </si>
  <si>
    <t>　販売農家</t>
  </si>
  <si>
    <t>　自給的農家</t>
  </si>
  <si>
    <t>６．市町村別の地目別経営農家数及び経営耕地面積（昭和60～平成4年）</t>
  </si>
  <si>
    <t>水          稲</t>
  </si>
  <si>
    <t>陸          稲</t>
  </si>
  <si>
    <t>作付面積</t>
  </si>
  <si>
    <t>単位 ： 面積＝ha、10a当たり収量＝㎏、収穫量＝t</t>
  </si>
  <si>
    <t>水 ・ 陸　　稲</t>
  </si>
  <si>
    <t>収　穫　量</t>
  </si>
  <si>
    <t>１０ａ当たり収量</t>
  </si>
  <si>
    <t>昭和63年</t>
  </si>
  <si>
    <t>平成元</t>
  </si>
  <si>
    <t>注：市町村別作付面積・収穫量はラウンドしているため、この積算値は地域・県合計または水稲合計値とは必ずしも一致しないことがある。</t>
  </si>
  <si>
    <t>資料：東北農政局山形統計情報事務所「農林水産統計速報」</t>
  </si>
  <si>
    <t>７．市町村別の水稲、陸稲の作付面積及び収穫量（昭和63～平成4年）</t>
  </si>
  <si>
    <t>2月1日現在    単位：林家数＝戸、面積＝ha</t>
  </si>
  <si>
    <t>所有山林がある</t>
  </si>
  <si>
    <t>貸付林等がある</t>
  </si>
  <si>
    <t>借入林等がある</t>
  </si>
  <si>
    <t>保有山林</t>
  </si>
  <si>
    <t>林家数</t>
  </si>
  <si>
    <t>面積</t>
  </si>
  <si>
    <t>保有山林のうち、他人に管理を任せている山林</t>
  </si>
  <si>
    <t>主なまかせ先</t>
  </si>
  <si>
    <t>森林組合</t>
  </si>
  <si>
    <t>団体</t>
  </si>
  <si>
    <t>その他</t>
  </si>
  <si>
    <t>置賜地域</t>
  </si>
  <si>
    <t>川西町</t>
  </si>
  <si>
    <t>注：面積は、1ha未満を四捨五入しているため合計と内訳が一致しない場合がある。</t>
  </si>
  <si>
    <t>８．市町村別の所有山林、保有山林がある林家数及び面積（農家林家）（平成2年）</t>
  </si>
  <si>
    <t>林　　　　　　　野　　　　　　　面　　　　　　　積</t>
  </si>
  <si>
    <t>森　　　　　　　　　　　　　　　林　　　　　　　　　　　　　　　面　　　　　　　　　　　　　　　積</t>
  </si>
  <si>
    <t>国有</t>
  </si>
  <si>
    <t>公有</t>
  </si>
  <si>
    <t>私有</t>
  </si>
  <si>
    <t>人　　　　　工　　　　　林</t>
  </si>
  <si>
    <t>天　　　　　然　　　　　林</t>
  </si>
  <si>
    <t>森林以外の</t>
  </si>
  <si>
    <t>草生地</t>
  </si>
  <si>
    <t>1月1日現在　単位：ｈａ</t>
  </si>
  <si>
    <t>森林開　　　発公団</t>
  </si>
  <si>
    <t>　うち樹林地</t>
  </si>
  <si>
    <t>そ の 他</t>
  </si>
  <si>
    <t>針 葉 樹</t>
  </si>
  <si>
    <t>広 葉 樹</t>
  </si>
  <si>
    <t>注：森林面積は、地域森林（施業）計画の面積で,林野面積と一致しない。</t>
  </si>
  <si>
    <t>資料：6,7農林水産省東北農政局山形統計情報事務所「山形農林水産統計年報」</t>
  </si>
  <si>
    <t>９．市町村別の林野面積及び森林面積(平成2年）</t>
  </si>
  <si>
    <t>経営体</t>
  </si>
  <si>
    <t>経        営        組        織        別</t>
  </si>
  <si>
    <t>出      漁      日      数      別</t>
  </si>
  <si>
    <t>個人</t>
  </si>
  <si>
    <t>会社</t>
  </si>
  <si>
    <t>漁業</t>
  </si>
  <si>
    <t>共同</t>
  </si>
  <si>
    <t>官公庁</t>
  </si>
  <si>
    <t>経営体階層別</t>
  </si>
  <si>
    <t>協同</t>
  </si>
  <si>
    <t>生産</t>
  </si>
  <si>
    <t>学校</t>
  </si>
  <si>
    <t>～</t>
  </si>
  <si>
    <t>漁業地区別</t>
  </si>
  <si>
    <t>経営</t>
  </si>
  <si>
    <t xml:space="preserve">経営 </t>
  </si>
  <si>
    <t>組合</t>
  </si>
  <si>
    <t>試験場</t>
  </si>
  <si>
    <t>以上</t>
  </si>
  <si>
    <t>経営体階層</t>
  </si>
  <si>
    <t>漁船非使用</t>
  </si>
  <si>
    <t>小型定置網</t>
  </si>
  <si>
    <t>海面養殖</t>
  </si>
  <si>
    <t>漁業地区</t>
  </si>
  <si>
    <t>酒     田</t>
  </si>
  <si>
    <t>飛     島</t>
  </si>
  <si>
    <t>加     茂</t>
  </si>
  <si>
    <t>由     良</t>
  </si>
  <si>
    <t>豊     浦</t>
  </si>
  <si>
    <t>温     海</t>
  </si>
  <si>
    <t>念 珠 関</t>
  </si>
  <si>
    <t xml:space="preserve">       （海面漁業）（昭和62～平成3年）</t>
  </si>
  <si>
    <t>29日</t>
  </si>
  <si>
    <t>総　数</t>
  </si>
  <si>
    <t>～</t>
  </si>
  <si>
    <t>以下</t>
  </si>
  <si>
    <t>昭 和 62　年</t>
  </si>
  <si>
    <t xml:space="preserve">        63</t>
  </si>
  <si>
    <t>平 成 元 年</t>
  </si>
  <si>
    <t xml:space="preserve">        2</t>
  </si>
  <si>
    <t xml:space="preserve">        3</t>
  </si>
  <si>
    <t>無動力</t>
  </si>
  <si>
    <t>動力 １t 未満</t>
  </si>
  <si>
    <t xml:space="preserve">  1 ～  3　　</t>
  </si>
  <si>
    <t xml:space="preserve">    3 ～  5　　</t>
  </si>
  <si>
    <t xml:space="preserve">    5 ～ 10　　</t>
  </si>
  <si>
    <t xml:space="preserve">  10 ～ 20　　</t>
  </si>
  <si>
    <t xml:space="preserve">  20 ～ 30　　</t>
  </si>
  <si>
    <t xml:space="preserve">  30 ～ 50　　</t>
  </si>
  <si>
    <t xml:space="preserve">  50 ～100　　</t>
  </si>
  <si>
    <t>100 ～200　　</t>
  </si>
  <si>
    <t>200t以 上　　</t>
  </si>
  <si>
    <t>吹浦</t>
  </si>
  <si>
    <t>西遊佐</t>
  </si>
  <si>
    <t>注：昭和63年の数値は、「第8次漁業センサス」の結果である。</t>
  </si>
  <si>
    <t>資料：1～3農林水産省東北農政局山形統計情報事務所 「 山形農林水産統計年報 」</t>
  </si>
  <si>
    <t>１０．経営体階層、漁業地区別の経営組織、出漁日数別経営体数</t>
  </si>
  <si>
    <t>単位：t</t>
  </si>
  <si>
    <t>魚種別</t>
  </si>
  <si>
    <t>昭和62年</t>
  </si>
  <si>
    <t>平成元</t>
  </si>
  <si>
    <t>魚　　　　類</t>
  </si>
  <si>
    <t>さけ・ます</t>
  </si>
  <si>
    <t>たい類</t>
  </si>
  <si>
    <t>かれい・ひらめ</t>
  </si>
  <si>
    <t>たら</t>
  </si>
  <si>
    <t>すけとうだら</t>
  </si>
  <si>
    <t>さめ</t>
  </si>
  <si>
    <t>はたはた</t>
  </si>
  <si>
    <t>ぶり・いなだ</t>
  </si>
  <si>
    <t>めばる類</t>
  </si>
  <si>
    <t>貝　　　　類</t>
  </si>
  <si>
    <t>あわび</t>
  </si>
  <si>
    <t>さざえ</t>
  </si>
  <si>
    <t>その他の水産動物</t>
  </si>
  <si>
    <t>いか</t>
  </si>
  <si>
    <t>えび・かに</t>
  </si>
  <si>
    <t>藻　　　　類</t>
  </si>
  <si>
    <t>わかめ</t>
  </si>
  <si>
    <t>のり</t>
  </si>
  <si>
    <t>注：総数は、ラウンドのため必ずしも一致しない。</t>
  </si>
  <si>
    <t>１１．魚種別漁獲量 －属地－ （海面漁業）  (昭和62～平成4年）</t>
  </si>
  <si>
    <t>事業所数</t>
  </si>
  <si>
    <t>従業者数</t>
  </si>
  <si>
    <t>〇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</si>
  <si>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</si>
  <si>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</si>
  <si>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</si>
  <si>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</si>
  <si>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</si>
  <si>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</si>
  <si>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</si>
  <si>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</si>
  <si>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</si>
  <si>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</si>
  <si>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</si>
  <si>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</si>
  <si>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</si>
  <si>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</si>
  <si>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</si>
  <si>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</si>
  <si>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</si>
  <si>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</si>
  <si>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</si>
  <si>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　　 使用額等、製造品出荷額等、生産額及び付加価値額（平成元～3年）</t>
  </si>
  <si>
    <t>12月31日現在　単位：額＝百万円</t>
  </si>
  <si>
    <t>年        別
産業中分類別
従業者規模別</t>
  </si>
  <si>
    <t>原 材 料
使用額等</t>
  </si>
  <si>
    <t>製 造 品
出荷額等</t>
  </si>
  <si>
    <t>生　産　額　　　従業者30人　　　以　上　の　　　事　業　所</t>
  </si>
  <si>
    <t xml:space="preserve">付加価値額　　従業者30人　　以　上　の　　　事　業　所 </t>
  </si>
  <si>
    <t xml:space="preserve">    平     成     元    年</t>
  </si>
  <si>
    <t xml:space="preserve">                  2</t>
  </si>
  <si>
    <t xml:space="preserve">                  3</t>
  </si>
  <si>
    <t>軽工業</t>
  </si>
  <si>
    <t>重化学工業</t>
  </si>
  <si>
    <t>衣服・その他の繊維製品製造業</t>
  </si>
  <si>
    <t>出版・印刷・同関連産業</t>
  </si>
  <si>
    <t>なめしかわ・同製品・毛皮製造業</t>
  </si>
  <si>
    <t>　２９　　　人　　　以　　　下</t>
  </si>
  <si>
    <t>　　　　　４～  ９　　　　人</t>
  </si>
  <si>
    <t>　　　　１０～１９</t>
  </si>
  <si>
    <t>　　　　２０～２９</t>
  </si>
  <si>
    <t>　３０　　　人　　　以　　　上</t>
  </si>
  <si>
    <t>　　　　３０～　４９　　　人</t>
  </si>
  <si>
    <t>　　　　５０～　９９</t>
  </si>
  <si>
    <t>　　　１００～１９９</t>
  </si>
  <si>
    <t>　　　２００～２９９</t>
  </si>
  <si>
    <t>　　　３００～４９９</t>
  </si>
  <si>
    <t>　　　５００～９９９</t>
  </si>
  <si>
    <t>　　　１,０００人以上</t>
  </si>
  <si>
    <t>注  ： 1）従業者規模4人以上 　2）表側の産業名中○印のついたものは軽工業であり、無印は重化学工業である。</t>
  </si>
  <si>
    <t>資料 ：4～11 県統計調査課 「工業統計調査結果報告書」</t>
  </si>
  <si>
    <t xml:space="preserve">    </t>
  </si>
  <si>
    <t>１２.産業（中分類）別従業者規模別製造業の事業所数、従業者数、原材料</t>
  </si>
  <si>
    <t>事               業               所               数</t>
  </si>
  <si>
    <t>従     業     者     数</t>
  </si>
  <si>
    <t>製  造  品  出  荷  額  等</t>
  </si>
  <si>
    <t>地 域 別</t>
  </si>
  <si>
    <t>経  営  組  織  別</t>
  </si>
  <si>
    <t>従        業        者        規        模        別</t>
  </si>
  <si>
    <t>うち常用労働者数</t>
  </si>
  <si>
    <t>現    金</t>
  </si>
  <si>
    <t>原材料</t>
  </si>
  <si>
    <t>製造品</t>
  </si>
  <si>
    <t>加工賃</t>
  </si>
  <si>
    <t>修理料</t>
  </si>
  <si>
    <t>1,000人以上</t>
  </si>
  <si>
    <t>給    与        総    額</t>
  </si>
  <si>
    <t>使用額等</t>
  </si>
  <si>
    <t>出荷額</t>
  </si>
  <si>
    <t>収入額</t>
  </si>
  <si>
    <t>12月31日現在　　単位：金額＝万円</t>
  </si>
  <si>
    <t>市 町 村 別</t>
  </si>
  <si>
    <t>組  合
その他
の法人</t>
  </si>
  <si>
    <t>4～     9人</t>
  </si>
  <si>
    <t xml:space="preserve">10～  19  </t>
  </si>
  <si>
    <t xml:space="preserve">20～  29  </t>
  </si>
  <si>
    <t xml:space="preserve">30～  49  </t>
  </si>
  <si>
    <t xml:space="preserve">50～  99  </t>
  </si>
  <si>
    <t>100～199</t>
  </si>
  <si>
    <t>200～299</t>
  </si>
  <si>
    <t>300～499</t>
  </si>
  <si>
    <t>500～999</t>
  </si>
  <si>
    <t>男</t>
  </si>
  <si>
    <t>女</t>
  </si>
  <si>
    <t>男</t>
  </si>
  <si>
    <t>女</t>
  </si>
  <si>
    <t>村山地域</t>
  </si>
  <si>
    <t>山形市</t>
  </si>
  <si>
    <t>注　：従業者数4人以上の事業所</t>
  </si>
  <si>
    <t>１３．市町村別製造業の事業所数、従業者数、現金給与総額、原材料使用額等及び製造品出荷額等（平成3年）</t>
  </si>
  <si>
    <t>区　　　　　　分</t>
  </si>
  <si>
    <t>平成4年4月１日現在   単位：ｍ、％</t>
  </si>
  <si>
    <t>高　速　自動車　国　道</t>
  </si>
  <si>
    <t>独立専用</t>
  </si>
  <si>
    <t>一　　般　　国　　道</t>
  </si>
  <si>
    <t>県　　　　　　　道</t>
  </si>
  <si>
    <t>市町村道</t>
  </si>
  <si>
    <t>自転車</t>
  </si>
  <si>
    <t>国管理</t>
  </si>
  <si>
    <t>県管理</t>
  </si>
  <si>
    <t>主要地方道</t>
  </si>
  <si>
    <t>一般県道</t>
  </si>
  <si>
    <t>歩 行 者 道</t>
  </si>
  <si>
    <t>路線数</t>
  </si>
  <si>
    <t>総延長</t>
  </si>
  <si>
    <t xml:space="preserve"> 重　　 　用 　　　延　　 　長</t>
  </si>
  <si>
    <t xml:space="preserve"> 未　 　供 　　用　 　延　　長</t>
  </si>
  <si>
    <t xml:space="preserve"> 実　 　　延　　 　長　 　（A）</t>
  </si>
  <si>
    <t>規格改良・未改良</t>
  </si>
  <si>
    <t>内訳</t>
  </si>
  <si>
    <t>改良済延長（B）</t>
  </si>
  <si>
    <t>未改良延長</t>
  </si>
  <si>
    <t>実</t>
  </si>
  <si>
    <t>うち自動車交通不能</t>
  </si>
  <si>
    <t>改良率（B）/（A）</t>
  </si>
  <si>
    <t>延</t>
  </si>
  <si>
    <t>路面内訳</t>
  </si>
  <si>
    <t>舗装済延長（C）</t>
  </si>
  <si>
    <t>長</t>
  </si>
  <si>
    <t>未舗装延長</t>
  </si>
  <si>
    <t>舗装率（C）/（A）</t>
  </si>
  <si>
    <t>の</t>
  </si>
  <si>
    <t>橋梁の内訳</t>
  </si>
  <si>
    <t>橋数（個）</t>
  </si>
  <si>
    <t>橋梁延長</t>
  </si>
  <si>
    <t>内</t>
  </si>
  <si>
    <t>木橋と永久橋</t>
  </si>
  <si>
    <t>　木　　橋　　数</t>
  </si>
  <si>
    <t>　〃　　延　　長</t>
  </si>
  <si>
    <t>訳</t>
  </si>
  <si>
    <t>　永　久　橋　数</t>
  </si>
  <si>
    <t>トンネル</t>
  </si>
  <si>
    <t>個数</t>
  </si>
  <si>
    <t>延長</t>
  </si>
  <si>
    <t>渡船場</t>
  </si>
  <si>
    <t>鉄道との交差個所数</t>
  </si>
  <si>
    <t>立体</t>
  </si>
  <si>
    <t>平面</t>
  </si>
  <si>
    <t>立体横断施設数</t>
  </si>
  <si>
    <t>歩道橋</t>
  </si>
  <si>
    <t>地下道</t>
  </si>
  <si>
    <t>注：路線数の（　）は内書で一部県管理のものである。（国道112号線、113号線）</t>
  </si>
  <si>
    <t>資料：県道路維持課</t>
  </si>
  <si>
    <t>１４．道路現況</t>
  </si>
  <si>
    <t>単位：千kWｈ</t>
  </si>
  <si>
    <t>項目</t>
  </si>
  <si>
    <t>平成2年度</t>
  </si>
  <si>
    <t>電灯需要</t>
  </si>
  <si>
    <t>電力需要</t>
  </si>
  <si>
    <t>業務用電力</t>
  </si>
  <si>
    <t>定額電灯</t>
  </si>
  <si>
    <t>小口電力</t>
  </si>
  <si>
    <t>低圧電力</t>
  </si>
  <si>
    <t>従量電灯甲･乙</t>
  </si>
  <si>
    <t>高圧甲</t>
  </si>
  <si>
    <t>大口電力</t>
  </si>
  <si>
    <t>従量電灯丙</t>
  </si>
  <si>
    <t>一般</t>
  </si>
  <si>
    <t>特約</t>
  </si>
  <si>
    <t>臨時電灯</t>
  </si>
  <si>
    <t>臨時電力</t>
  </si>
  <si>
    <t>深夜電力</t>
  </si>
  <si>
    <t>公衆街路灯</t>
  </si>
  <si>
    <t>農事用電力</t>
  </si>
  <si>
    <t>建設工事用電力</t>
  </si>
  <si>
    <t>時間帯電灯</t>
  </si>
  <si>
    <t>事業用電力</t>
  </si>
  <si>
    <t>融雪用電力</t>
  </si>
  <si>
    <t>１５．電灯及び電力需要実績(平成2～4年度)</t>
  </si>
  <si>
    <t>（１）計画給水人口及び普及率</t>
  </si>
  <si>
    <t>3月31日現在  単位：率＝％</t>
  </si>
  <si>
    <t xml:space="preserve">保 健 所 別 
市 町 村 別 </t>
  </si>
  <si>
    <t>行政区域内      居住人口（Ａ）</t>
  </si>
  <si>
    <t>給水区域内      現在人口   （B）</t>
  </si>
  <si>
    <t xml:space="preserve">B/A     </t>
  </si>
  <si>
    <t>計   画        給水人口    （C)</t>
  </si>
  <si>
    <t xml:space="preserve">C/A     </t>
  </si>
  <si>
    <t>現   在        給水人口   （D)</t>
  </si>
  <si>
    <t xml:space="preserve">普及率      D/A     </t>
  </si>
  <si>
    <t>平 成 2 年 度</t>
  </si>
  <si>
    <t>山形保健所</t>
  </si>
  <si>
    <t>寒河江保健所</t>
  </si>
  <si>
    <t>寒河江市</t>
  </si>
  <si>
    <t>河北町</t>
  </si>
  <si>
    <t>西川町</t>
  </si>
  <si>
    <t>朝日町</t>
  </si>
  <si>
    <t>大江町</t>
  </si>
  <si>
    <t>村山保健所</t>
  </si>
  <si>
    <t>大石田町</t>
  </si>
  <si>
    <t>新庄保健所</t>
  </si>
  <si>
    <t>米沢保健所</t>
  </si>
  <si>
    <t>長井保健所</t>
  </si>
  <si>
    <t>鶴岡保健所</t>
  </si>
  <si>
    <t>酒田保健所</t>
  </si>
  <si>
    <t>資料：7～8県環境衛生課「平成3年度水道現況」</t>
  </si>
  <si>
    <t>１６．保健所、市町村別の水道普及状況（平成2、3年度）</t>
  </si>
  <si>
    <t>供用年月</t>
  </si>
  <si>
    <t>行政人口</t>
  </si>
  <si>
    <t>水洗化率</t>
  </si>
  <si>
    <t>認可面積</t>
  </si>
  <si>
    <t>整備率</t>
  </si>
  <si>
    <t>未供用</t>
  </si>
  <si>
    <t>　　　　　　平成5年3月31日現在</t>
  </si>
  <si>
    <t>年度別　　　　　　事業主体別</t>
  </si>
  <si>
    <t>処理区域</t>
  </si>
  <si>
    <t>水洗化</t>
  </si>
  <si>
    <t>普及率</t>
  </si>
  <si>
    <t>整備面積</t>
  </si>
  <si>
    <t>4年度</t>
  </si>
  <si>
    <t>内人口</t>
  </si>
  <si>
    <t>人口</t>
  </si>
  <si>
    <t>着手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</si>
  <si>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</si>
  <si>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</si>
  <si>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</si>
  <si>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</si>
  <si>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</si>
  <si>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</si>
  <si>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</si>
  <si>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Ｄ／Ｅ</t>
  </si>
  <si>
    <t>普及率</t>
  </si>
  <si>
    <t>市町村</t>
  </si>
  <si>
    <t>人</t>
  </si>
  <si>
    <t>％</t>
  </si>
  <si>
    <t>ha</t>
  </si>
  <si>
    <t>県全体</t>
  </si>
  <si>
    <t>-</t>
  </si>
  <si>
    <t>小　　　計</t>
  </si>
  <si>
    <t>-</t>
  </si>
  <si>
    <t>山　形　市</t>
  </si>
  <si>
    <t>昭40.11</t>
  </si>
  <si>
    <t>米　沢　市</t>
  </si>
  <si>
    <t>昭63.10</t>
  </si>
  <si>
    <t>鶴　岡　市</t>
  </si>
  <si>
    <t>昭55. 5</t>
  </si>
  <si>
    <t>酒　田　市</t>
  </si>
  <si>
    <t>昭54.10</t>
  </si>
  <si>
    <t>新　庄　市</t>
  </si>
  <si>
    <t>平元.10</t>
  </si>
  <si>
    <t>寒 河 江 市</t>
  </si>
  <si>
    <t>昭58.10</t>
  </si>
  <si>
    <t>上　山　市</t>
  </si>
  <si>
    <t>昭56.11</t>
  </si>
  <si>
    <t>村　山　市</t>
  </si>
  <si>
    <t>昭62.10</t>
  </si>
  <si>
    <t>長　井　市</t>
  </si>
  <si>
    <t>昭63. 4</t>
  </si>
  <si>
    <t>天　童　市</t>
  </si>
  <si>
    <t>昭49. 4</t>
  </si>
  <si>
    <t>東　根　市</t>
  </si>
  <si>
    <t>昭62. 7</t>
  </si>
  <si>
    <t>南　陽　市</t>
  </si>
  <si>
    <t>山　辺　町</t>
  </si>
  <si>
    <t>平 4. 3</t>
  </si>
  <si>
    <t>中　山　町</t>
  </si>
  <si>
    <t>河北町</t>
  </si>
  <si>
    <t>昭63. 9</t>
  </si>
  <si>
    <t>大 蔵 村(特環）</t>
  </si>
  <si>
    <t>昭59. 4</t>
  </si>
  <si>
    <t>高　畠　町</t>
  </si>
  <si>
    <t>川　西　町</t>
  </si>
  <si>
    <t>小　国　町</t>
  </si>
  <si>
    <t>(平4新規）　　　未共用</t>
  </si>
  <si>
    <t>-</t>
  </si>
  <si>
    <t>白　鷹　町</t>
  </si>
  <si>
    <t>昭62. 3</t>
  </si>
  <si>
    <t>羽 黒 町(特環）</t>
  </si>
  <si>
    <t>昭60. 6</t>
  </si>
  <si>
    <t>櫛　引　町</t>
  </si>
  <si>
    <t>-</t>
  </si>
  <si>
    <t>温　海　町</t>
  </si>
  <si>
    <t>平元.4</t>
  </si>
  <si>
    <t>遊　佐　町</t>
  </si>
  <si>
    <t>八　幡　町</t>
  </si>
  <si>
    <t>〃</t>
  </si>
  <si>
    <t>２６．市町村別普通会計歳入歳出決算（平成2、3年度）</t>
  </si>
  <si>
    <t>注:1)行政人口は統計調査課調べ（平5．４．１現在)</t>
  </si>
  <si>
    <t>　　　　　　　　　　　2)米沢市の整備面積には特定を含む</t>
  </si>
  <si>
    <t>資料:県下水道課</t>
  </si>
  <si>
    <t>１７.　下水道の現況（平成４年度）</t>
  </si>
  <si>
    <t>（１）総数</t>
  </si>
  <si>
    <t>運航便数</t>
  </si>
  <si>
    <t>欠航便数</t>
  </si>
  <si>
    <t>就航率</t>
  </si>
  <si>
    <t>乗客数</t>
  </si>
  <si>
    <t>降客数</t>
  </si>
  <si>
    <t>積</t>
  </si>
  <si>
    <t>降</t>
  </si>
  <si>
    <t>平成元年</t>
  </si>
  <si>
    <t>単位：便数＝便、率＝％、客数＝人、貨物、郵便＝ｋｇ</t>
  </si>
  <si>
    <t>旅客輸送</t>
  </si>
  <si>
    <t>貨物</t>
  </si>
  <si>
    <t>郵便</t>
  </si>
  <si>
    <t>搭乗率</t>
  </si>
  <si>
    <t>１８． 山形空港利用状況　（昭和63～平成4年）</t>
  </si>
  <si>
    <t>(2)課程別課程数・生徒数・卒業者数</t>
  </si>
  <si>
    <t>高等学校卒業者の職業別就職者数</t>
  </si>
  <si>
    <t>(4)第１当事者の事故原因（違反）別発生状況</t>
  </si>
  <si>
    <t>(5)路線別発生状況</t>
  </si>
  <si>
    <t>生乳及び牛乳生産量（昭和61～平成2年）</t>
  </si>
  <si>
    <t>市町村別の林野面積及び森林面積（平成2年）</t>
  </si>
  <si>
    <t>(1)利用関係別</t>
  </si>
  <si>
    <t>(2)種類別</t>
  </si>
  <si>
    <t>第９章　電気、ガス及び上下水道</t>
  </si>
  <si>
    <t>(2)産業別発生件数及び行為参加人員（争議行為を伴うもの）</t>
  </si>
  <si>
    <t>(1)建築主別</t>
  </si>
  <si>
    <t>(2)構造別</t>
  </si>
  <si>
    <t>(3)用途別</t>
  </si>
  <si>
    <t>(1)外かく施設</t>
  </si>
  <si>
    <t>(3)臨港鉄道</t>
  </si>
  <si>
    <t>(1)計画給水人口及び普及率</t>
  </si>
  <si>
    <t>(2)給水施設数及び給水人口</t>
  </si>
  <si>
    <t>第１０章　運輸及び通信</t>
  </si>
  <si>
    <t>(1)酒田港</t>
  </si>
  <si>
    <t>(2)鼠ヶ関港及び加茂港</t>
  </si>
  <si>
    <t>(1)事業者数</t>
  </si>
  <si>
    <t>(2)旅客輸送</t>
  </si>
  <si>
    <t>(3)貨物輸送</t>
  </si>
  <si>
    <t>第１１章　商業及び貿易</t>
  </si>
  <si>
    <t>第１４章　所得、物価及び家計</t>
  </si>
  <si>
    <t>(1)業種別労災保険適用事業場成立状況</t>
  </si>
  <si>
    <t>(4)労働基準監督署別年金受給者状況</t>
  </si>
  <si>
    <t>専修学校</t>
  </si>
  <si>
    <t>(1)設置者別学校数・生徒数の推移</t>
  </si>
  <si>
    <t>(2)課程別学科数・生徒数・卒業者数</t>
  </si>
  <si>
    <t>各種学校</t>
  </si>
  <si>
    <t>市町村別の世帯の種類、世帯人員別世帯数及び世帯人員（平成2年）</t>
  </si>
  <si>
    <t>(4)経済活動別県内総生産</t>
  </si>
  <si>
    <t>(8)県内総支出(デフレーター）</t>
  </si>
  <si>
    <t>(6)県民総支出(名目）</t>
  </si>
  <si>
    <t>(7)県民総支出(実質)</t>
  </si>
  <si>
    <t>(3)家事調停事件数</t>
  </si>
  <si>
    <t>就職先都道府県別就職者数(高等学校）</t>
  </si>
  <si>
    <t>(1)所得総額</t>
  </si>
  <si>
    <t>(2)１人当たり所得</t>
  </si>
  <si>
    <t>(2)果実</t>
  </si>
  <si>
    <t>(2)降水量</t>
  </si>
  <si>
    <t>(4)積雪の最深</t>
  </si>
  <si>
    <t>本書は、県内の各般にわたる統計資料を集録し、県勢の実態を明らかにするため編集したものです。</t>
  </si>
  <si>
    <t>産業（大分類）、従業者規模別事業所数及び従業者数（農林漁業及び公務を除く）（昭和61、平成3年）</t>
  </si>
  <si>
    <t>産業（中分類）別事業所数及び従業者数（昭和61、平成3年）</t>
  </si>
  <si>
    <t>産業（中分類）、経営組織別事業所数及び従業上の地位別従業者数（昭和61、平成3年）</t>
  </si>
  <si>
    <t>都道府県別の事業所数及び従業者数（農林漁業及び公務を除く）（昭和61、平成3年）</t>
  </si>
  <si>
    <t>市町村別の事業所数及び従業者数（昭和61、平成3年）</t>
  </si>
  <si>
    <t>本書は、企画調整部統計調査課所管の各種統計資料を主とし、これに庁内各部課室及び他官公庁、団体、会社等から収集した資料もあわせ掲載しました。</t>
  </si>
  <si>
    <t>本書は、次の２０部門から成っております。</t>
  </si>
  <si>
    <t>６．水産業　　７．鉱工業　　８．建設　　９．電気、ガス及び上下水道　　10．運輸及び通信</t>
  </si>
  <si>
    <t>　…　事実不詳及び調査を欠くもの　　　ｘ　数字が統計法により秘匿されているもの</t>
  </si>
  <si>
    <t>統計数字の単位未満は、四捨五入することを原則としました。したがって、総数（合計）と内訳の積算値は一致しない場合があります。</t>
  </si>
  <si>
    <t>主要河川</t>
  </si>
  <si>
    <t>気象官署気象表</t>
  </si>
  <si>
    <t>年は暦年、年度は会計年度を示し、符号の用法は、次のとおりです。</t>
  </si>
  <si>
    <t>市町村別の従業地、通学地による人口（昼間人口）（平成2年）</t>
  </si>
  <si>
    <t>労働力状態、産業（大分類）、年齢（５歳階級）、男女別15歳以上人口（平成2年）</t>
  </si>
  <si>
    <t>市町村別の労働力状態、男女別15歳以上人口（平成2年）</t>
  </si>
  <si>
    <t>山形県知事　　髙橋　和雄</t>
  </si>
  <si>
    <t>山形県知事　髙橋　和雄</t>
  </si>
  <si>
    <t>産業（大分類）、従業上の地位、男女別15歳以上就業者数（平成2年）</t>
  </si>
  <si>
    <t>住宅の種類、所有関係、人が居住する住宅以外の建物の種類別建物数、世帯の種類別世帯数及び世帯人員（昭和63年）</t>
  </si>
  <si>
    <t>居住世帯の有無別住宅数及び建物の種類別、人が居住する住宅以外の建物数（昭和63年）</t>
  </si>
  <si>
    <t>住宅の種類、所有の関係、建築の時期別住宅数（昭和63年）</t>
  </si>
  <si>
    <t>住宅の種類、構造、建築の時期別住宅数（昭和63年）</t>
  </si>
  <si>
    <t>住宅の構造、建て方、建築の時期別住宅数（昭和63年）</t>
  </si>
  <si>
    <t>住宅の種類、住宅の所有関係別住宅数、世帯数、世帯人員、１住宅当たり居住室数、１住宅当たり畳数、１住宅当たり延べ面積、１人当たり畳数及び１室当たり人員（昭和63年）</t>
  </si>
  <si>
    <t>教宗派別宗教法人数</t>
  </si>
  <si>
    <t>種目別文化財件数</t>
  </si>
  <si>
    <t>博物館</t>
  </si>
  <si>
    <t>自然公園</t>
  </si>
  <si>
    <t>観光者数</t>
  </si>
  <si>
    <t>(7)年齢別男女別死傷者数</t>
  </si>
  <si>
    <t>第１５章　公務員、選挙、司法及び公安</t>
  </si>
  <si>
    <t>(1)山形地方裁判所管内簡易裁判所</t>
  </si>
  <si>
    <t>(2)山形地方裁判所、同管内支部</t>
  </si>
  <si>
    <t>(1)総括</t>
  </si>
  <si>
    <t>(2)家事審判事件数</t>
  </si>
  <si>
    <t>(2)少年保護事件数</t>
  </si>
  <si>
    <t>(3)行為別新受件数</t>
  </si>
  <si>
    <t>(1)保健所別実数及び率</t>
  </si>
  <si>
    <t>(2)業務の種類別医師及び歯科医師数</t>
  </si>
  <si>
    <t>(3)診療担当別医師数</t>
  </si>
  <si>
    <t>(4)業務の種類別薬剤師数</t>
  </si>
  <si>
    <t>第１７章　労働及び社会保障</t>
  </si>
  <si>
    <t>職業訓練校の状況</t>
  </si>
  <si>
    <t>市、郡別の金融機関別店舗数</t>
  </si>
  <si>
    <t>信用保証状況</t>
  </si>
  <si>
    <t>(1)一般会計</t>
  </si>
  <si>
    <t>(2)特別会計</t>
  </si>
  <si>
    <t>(4)公害の発生源別新規直接受理件数（典型７公害）</t>
  </si>
  <si>
    <t>(5)被害の種類別新規直接受理件数（典型７公害）</t>
  </si>
  <si>
    <t>(1)製造品出荷額</t>
  </si>
  <si>
    <t>(2)加工賃収入額</t>
  </si>
  <si>
    <t>第１３章　財政</t>
  </si>
  <si>
    <t>第１６章　衛生</t>
  </si>
  <si>
    <t>第７章　鉱工業</t>
  </si>
  <si>
    <t>凡例</t>
  </si>
  <si>
    <t>目次</t>
  </si>
  <si>
    <t>県の位置</t>
  </si>
  <si>
    <t>１</t>
  </si>
  <si>
    <t>２</t>
  </si>
  <si>
    <t>労働組合</t>
  </si>
  <si>
    <t>港湾</t>
  </si>
  <si>
    <t>３</t>
  </si>
  <si>
    <t>４</t>
  </si>
  <si>
    <t>５</t>
  </si>
  <si>
    <t>７</t>
  </si>
  <si>
    <t>第２章　人口</t>
  </si>
  <si>
    <t>第３章　事業所</t>
  </si>
  <si>
    <t>第４章　農業</t>
  </si>
  <si>
    <t>第５章　林業</t>
  </si>
  <si>
    <t>第６章　水産業</t>
  </si>
  <si>
    <t>第８章　建設</t>
  </si>
  <si>
    <t>酒田港主要施設</t>
  </si>
  <si>
    <t>第１２章　金融</t>
  </si>
  <si>
    <t>第１９章　観光</t>
  </si>
  <si>
    <t>１．土地及び気象　　２．人口　　３．事業所　　４．農業　　５．林業</t>
  </si>
  <si>
    <t>11．商業及び貿易　　12．金融　　13．財政　　14．所得、物価及び家計</t>
  </si>
  <si>
    <t>15．公務員、選挙、司法及び公安　　16．衛生　　17．労働及び社会保障　</t>
  </si>
  <si>
    <t>18．教育、文化及び宗教　　19．観光　　20.災害及び事故</t>
  </si>
  <si>
    <t>税務署別申告所得税課税状況（平成3年度）</t>
  </si>
  <si>
    <t>業種別普通法人数、所得金額、欠損金額及び資本金階級別法人数（平成3年度）</t>
  </si>
  <si>
    <t>税務署別国税徴収状況（平成3年度）</t>
  </si>
  <si>
    <t>山形県歳入歳出決算（平成元～3年度）</t>
  </si>
  <si>
    <t>市町村別普通会計歳入歳出決算（平成2、3年度）</t>
  </si>
  <si>
    <t>県税及び市町村税の税目別収入状況（平成元～3年度）</t>
  </si>
  <si>
    <t>租税総額及び県民１人当たり、１世帯当たり租税負担額の推移（平成元～3年度）</t>
  </si>
  <si>
    <t>地方債状況（平成2、3年度）</t>
  </si>
  <si>
    <t>県民経済計算（県民所得）（平成元～3年度）</t>
  </si>
  <si>
    <t>国民経済計算（国民所得）（平成元～3年度）</t>
  </si>
  <si>
    <t>青果物卸売市場別の品目別卸売数量、価額及び価格（平成3年）</t>
  </si>
  <si>
    <t>主要品目別平均価格（平成4年）</t>
  </si>
  <si>
    <t>消費者物価指数（平成3、4年）</t>
  </si>
  <si>
    <t>東北６県県庁所在都市別勤労者世帯１世帯当たり年平均１か月間の収支（平成4年）</t>
  </si>
  <si>
    <t>警察職員数及び警察署管轄区域等（平成3、4年）</t>
  </si>
  <si>
    <t>民事及び行政事件数（平成3、4年）</t>
  </si>
  <si>
    <t>強制執行事件数（平成3、4年）</t>
  </si>
  <si>
    <t>民事調停事件数（平成3、4年）</t>
  </si>
  <si>
    <t>刑事事件数（平成3、4年）</t>
  </si>
  <si>
    <t>家事事件数（平成3、4年）</t>
  </si>
  <si>
    <t>少年関係事件数（平成3、4年）</t>
  </si>
  <si>
    <t>罪種別受刑者数（平成3、4年）</t>
  </si>
  <si>
    <t>罪種別刑法犯の認知、検挙件数及び検挙人員（平成3、4年）</t>
  </si>
  <si>
    <t>法令別特別法犯送致件数及び人員(建設業を除く）（平成3、4年）</t>
  </si>
  <si>
    <t>県職員数（平成3、4年）</t>
  </si>
  <si>
    <t>市町村職員数（平成3、4年）</t>
  </si>
  <si>
    <t>市町村別選挙人名簿登録者数（平成4年）</t>
  </si>
  <si>
    <t>登記及び謄、抄本交付等数（平成2～4年）</t>
  </si>
  <si>
    <t>刑法犯の認知件数、検挙件数及び人員（昭和50～平成4年）</t>
  </si>
  <si>
    <t>非行少年等の補導状況(昭和63～平成4年）</t>
  </si>
  <si>
    <t>保健所別、市町村別の病院、一般診療所及び歯科診療所数（平成2、3年）</t>
  </si>
  <si>
    <t>開設者別病院利用の状況（平成2、3年）</t>
  </si>
  <si>
    <t>特定死因別の月別死亡者数及び年齢階級別死亡者数（平成2、3年）</t>
  </si>
  <si>
    <t>伝染病及び食中毒患者数－病類・月別－（平成2、3年）</t>
  </si>
  <si>
    <t>保健所別の伝染病及び食中毒患者数（平成2、3年）</t>
  </si>
  <si>
    <t>保健所別の麻薬取扱者数（平成4年度）</t>
  </si>
  <si>
    <t>保健所別の薬局及び医薬品等製造販売業者数（平成4年度）</t>
  </si>
  <si>
    <t>伝染病・食中毒患者数、り患率（平成2、3年）</t>
  </si>
  <si>
    <t>公害苦情件数（平成3、4年度）</t>
  </si>
  <si>
    <t>年齢別常用労働者の勤続年数、実労働時間数、定期現金給与額（平成4年）</t>
  </si>
  <si>
    <t>学歴別常用労働者の企業規模別定期現金給与額及び労働者数（平成4年）</t>
  </si>
  <si>
    <t>産業別常用労働者の年齢階級、企業規模別定期現金給与額（平成4年）</t>
  </si>
  <si>
    <t>(2)労政事務所及び適用法別労働組合・組合員数（平成4年）</t>
  </si>
  <si>
    <t>国民年金（平成4年度）</t>
  </si>
  <si>
    <t>市町村別の保育所及び児童館等の状況（平成4年）</t>
  </si>
  <si>
    <t>産業、企業規模別常用労働者の男女別年齢、勤続年数、実労働時間数、定期現金給与額及び労働者数（平成3、4年）</t>
  </si>
  <si>
    <t>(4)産業別の労働組合数及び組合員数（平成3、4年）</t>
  </si>
  <si>
    <t>(5)加盟上部団体別労働組合数及び組合員数（平成3、4年）</t>
  </si>
  <si>
    <t>業種別、事業規模別、労働災害被災者数（平成3、4年）</t>
  </si>
  <si>
    <t>雇用保険（平成3、4年度）</t>
  </si>
  <si>
    <t>日雇失業保険（平成3、4年度）</t>
  </si>
  <si>
    <t>健康保険（平成3、4年度）</t>
  </si>
  <si>
    <t>日雇特例被保険者（平成3、4年度）</t>
  </si>
  <si>
    <t>厚生年金保険（平成3、4年度）</t>
  </si>
  <si>
    <t>国民健康保険（平成3、4年度）</t>
  </si>
  <si>
    <t>船員保険（平成3、4年度）</t>
  </si>
  <si>
    <t>労働者災害補償保険（平成3、4年度）</t>
  </si>
  <si>
    <t>生活保護（平成3、4年度）</t>
  </si>
  <si>
    <t>全国、東北７県別生活保護世帯数、人員及び保護率（平成3、4年度）</t>
  </si>
  <si>
    <t>生活保護費支出状況（平成3、4年度）</t>
  </si>
  <si>
    <t>身体障害者数（平成3、4年度）</t>
  </si>
  <si>
    <t>児童相談所における相談受付及び処理状況（平成3、4年度）</t>
  </si>
  <si>
    <t>児童相談所における養護相談の年次別、理由別処理状況（平成3、4年度）</t>
  </si>
  <si>
    <t>公共職業紹介状況（平成3、4年度）</t>
  </si>
  <si>
    <t>賃金指数、雇用指数及び労働時間指数（平成2～4年）</t>
  </si>
  <si>
    <t>産業別常用労働者の１人平均月間現金給与額（平成2～4年）</t>
  </si>
  <si>
    <t>(3)労働組合数及び組合員数（昭和58～平成4年）</t>
  </si>
  <si>
    <t>労働争議（昭和63～平成4年）</t>
  </si>
  <si>
    <t>(1)発生件数及び参加人員（昭和63～平成4年）</t>
  </si>
  <si>
    <t>福祉事務所別ねたきり老人数（65歳以上）（昭和61～平成4年）</t>
  </si>
  <si>
    <t>福祉事務所別ひとり暮らし老人数（昭和61～平成4年）</t>
  </si>
  <si>
    <t>社会福祉施設数、入所者数及び費用額（平成4年度）</t>
  </si>
  <si>
    <t>大学、短期大学、高等専門学校別の学校数、学生・生徒数、教員数及び職員数（平成4年度）</t>
  </si>
  <si>
    <t>公立図書館別の蔵書、受入及び貸出状況（平成4年度）</t>
  </si>
  <si>
    <t>テレビ受信契約数及び普及率（平成4年度）</t>
  </si>
  <si>
    <t>小学校の市町村別学校数、学級数、学年別児童数及び教職員数（平成3、4年度）</t>
  </si>
  <si>
    <t>中学校の市町村別学校数、学級数、学年別生徒数及び教職員数（平成3、4年度）</t>
  </si>
  <si>
    <t>高等学校（平成3、4年度）</t>
  </si>
  <si>
    <t>盲学校、ろう学校及び養護学校の学校数、学級数、部科別児童・生徒数及び教員数（平成3、4年度）</t>
  </si>
  <si>
    <t>学校種別学校数、学級数、生徒数、教員数及び職員数（昭和63～平成4年度）</t>
  </si>
  <si>
    <t>学校教育費（平成3年度）</t>
  </si>
  <si>
    <t>幼稚園、小学校、中学校、高等学校別の身長、体重、胸囲及び座高の推移（平成2～4年度）</t>
  </si>
  <si>
    <t>幼稚園、小学校、中学校、高等学校別の疾病・異常被患率（平成2～4年度）</t>
  </si>
  <si>
    <t>(3)山岳観光地別観光者数（平成3、4年度）</t>
  </si>
  <si>
    <t>(4)スキー場観光地別観光者数（平成3、4年度）</t>
  </si>
  <si>
    <t>(5)名所旧跡観光地別観光者数（平成3、4年度）</t>
  </si>
  <si>
    <t>旅券申請件数（市町村別）（平成3、4年）</t>
  </si>
  <si>
    <t>(2)海水浴場観光地別観光者数（平成2～4年度）</t>
  </si>
  <si>
    <t>(1)観光地別の県内外別観光者数（平成2～4年度）</t>
  </si>
  <si>
    <t>(1)消防力の現況（平成3、4年）</t>
  </si>
  <si>
    <t>(2)月別火災発生件数及び損害額（平成3、4年）</t>
  </si>
  <si>
    <t>交通事故発生状況及び死傷者数（平成3、4年）</t>
  </si>
  <si>
    <t>(4)覚知方法別建物火災件数及び焼損面積（平成4年）</t>
  </si>
  <si>
    <t>救急事故種別出場件数及び搬送人員（平成4年）</t>
  </si>
  <si>
    <t>災害建築物の床面積及び損害見積額（平成4年）</t>
  </si>
  <si>
    <t>(3)出火原因別出火件数（平成4年）</t>
  </si>
  <si>
    <t>災害（平成4年）</t>
  </si>
  <si>
    <t>１</t>
  </si>
  <si>
    <t>２</t>
  </si>
  <si>
    <t>４</t>
  </si>
  <si>
    <t>５</t>
  </si>
  <si>
    <t>０.０</t>
  </si>
  <si>
    <t>６</t>
  </si>
  <si>
    <t>７</t>
  </si>
  <si>
    <t>主要山岳(海抜1,500m以上）</t>
  </si>
  <si>
    <t>(1)社会保険事務所別の市町村別国民年金、基礎年金及び死亡一時金給付状況</t>
  </si>
  <si>
    <t>空港の概要</t>
  </si>
  <si>
    <t>(1)総数</t>
  </si>
  <si>
    <t>(2)東京便</t>
  </si>
  <si>
    <t>(3)大阪便</t>
  </si>
  <si>
    <t>(4)札幌便</t>
  </si>
  <si>
    <t>(1)月別</t>
  </si>
  <si>
    <t>(2)車種別</t>
  </si>
  <si>
    <t>(1)年度別保有自動車数</t>
  </si>
  <si>
    <t>(2)市町村別保有自動車数</t>
  </si>
  <si>
    <t>産業連関表</t>
  </si>
  <si>
    <t>(1)警察職員数</t>
  </si>
  <si>
    <t>(2)警察署別管轄区域等</t>
  </si>
  <si>
    <t>食品群別摂取栄養量（平成2年度）</t>
  </si>
  <si>
    <t>地域・傷病分類別受療率（平成2年）</t>
  </si>
  <si>
    <t>(2)社会保険事務所別、保険料免除者、検認、国民年金収納状況及び福祉受給権者数</t>
  </si>
  <si>
    <t>〈月別の被保護世帯数、人員及び扶助別人員〉</t>
  </si>
  <si>
    <t>平成４年　山形県統計年鑑</t>
  </si>
  <si>
    <t>平成５年１２月</t>
  </si>
  <si>
    <t>本書の内容は、原則として調査時点が平成４年(年度）に属するものについて掲載しました。</t>
  </si>
  <si>
    <t>市町村別の面積（昭和62、平成3年）</t>
  </si>
  <si>
    <t>市町村の廃置分合及び境界変更（平成元～4年）</t>
  </si>
  <si>
    <t>市町村の合併状況（明治22年～平成4年）</t>
  </si>
  <si>
    <t>人口の推移（大正9～平成4年）</t>
  </si>
  <si>
    <t>市町村別の人口動態（平成3、4年）</t>
  </si>
  <si>
    <t>年齢、男女別人口（平成4年）</t>
  </si>
  <si>
    <t>市町村別の年齢（５歳階級）別人口（平成4年）</t>
  </si>
  <si>
    <t>人口の移動（平成2～4年）</t>
  </si>
  <si>
    <t>市町村別の出生、死亡、死産、婚姻、離婚数及び合計特殊出生率（平成2、3年）</t>
  </si>
  <si>
    <t>就業状態、年齢（５歳階級）、男女別15歳以上人口（平成4年）</t>
  </si>
  <si>
    <t>就業状態、従業上の地位、雇用形態、男女別有業者数（平成4年）</t>
  </si>
  <si>
    <t>就業状態、配偶関係、年齢、男女別15歳以上人口（平成4年）</t>
  </si>
  <si>
    <t>年間就業日数、就業の規則性、週間就業時間、産業、従業上の地位、雇用形態、配偶者関係、男女別有業者数（平成元、4年）</t>
  </si>
  <si>
    <t>所得、産業（大分類）、男女別自営業主・雇用者数（平成4年）</t>
  </si>
  <si>
    <t>市町村別の世帯数推移（昭和63～平成4年）</t>
  </si>
  <si>
    <t>従業上の地位、就業希望意識、求職活動の有無、年間就業日数、就業の規則性・週間就業時間、男女別有業者数（平成4年）</t>
  </si>
  <si>
    <t>転職希望理由、求職活動の有無、年齢、男女別転職希望者数（平成4年）</t>
  </si>
  <si>
    <t>市町村別の地目別経営農家数及び経営耕地面積（昭和60～平成4年）</t>
  </si>
  <si>
    <t>市町村別農家の男女、年齢別世帯員数（昭和60～平成4年）</t>
  </si>
  <si>
    <t>市町村別農家の就業状態別16歳以上世帯員数（昭和60～平成4年）</t>
  </si>
  <si>
    <t>市町村別の男女別従業日数別自営農業従事者数（昭和60～平成4年）</t>
  </si>
  <si>
    <t>市町村別の農家の兼業種類別従事者数（昭和60～平成4年）</t>
  </si>
  <si>
    <t>販売農家の農業労働力保有状態別農家数(平成2、4年）</t>
  </si>
  <si>
    <t>耕作放棄地のある農家数と耕作放棄面積（平成2、4年）</t>
  </si>
  <si>
    <t>市町村別の農業雇用労働雇い入れ農家数・人数及び農作業（水稲作）をよそに請負わせた農家数と面積（昭和60～平成4年）</t>
  </si>
  <si>
    <t>市町村別施設園芸の施設のある農家数と施設面積（昭和60～平成4年）</t>
  </si>
  <si>
    <t>市町村別の水稲、陸稲の作付面積及び収穫量（昭和63年～平成4年）</t>
  </si>
  <si>
    <t>市町村別の野菜、果樹、麦、大豆の作付面積及び収穫量（昭和62～平成3年）</t>
  </si>
  <si>
    <t>(3)麦、大豆</t>
  </si>
  <si>
    <t>地域別の県産米売渡状況（平成2～4年）</t>
  </si>
  <si>
    <t>仕向先都道府県別の県産米搬出実績（平成2～4年）</t>
  </si>
  <si>
    <t>市町村別の養蚕戸数、蚕種掃立数量、繭生産量及び桑園面積（昭和63～平成4年度）</t>
  </si>
  <si>
    <t>市町村別の家畜等飼養農家数及び頭羽数（昭和60～平成4年）</t>
  </si>
  <si>
    <t>と畜場別のと畜頭数（昭和63～平成4年度）</t>
  </si>
  <si>
    <t>農家経済（昭和62～平成3年）</t>
  </si>
  <si>
    <t>農家経済の分析指標（昭和62～平成3年度）</t>
  </si>
  <si>
    <t>稲作被害(平成4年)</t>
  </si>
  <si>
    <t>養蚕被害(平成3、4年度）</t>
  </si>
  <si>
    <t>林産物生産量（昭和62～平成3年）</t>
  </si>
  <si>
    <t>製材工場、生産及び出荷量（昭和62～平成3年）</t>
  </si>
  <si>
    <t>市町村別の目的別保安林面積（平成2、3年度）</t>
  </si>
  <si>
    <t>支庁、地方事務所別林道（平成4年度）</t>
  </si>
  <si>
    <t>国有林の林種別蓄積（平成4年度）</t>
  </si>
  <si>
    <t>民有林の林種別蓄積（平成4年度）</t>
  </si>
  <si>
    <t>国有林の林種別面積（平成4年度）</t>
  </si>
  <si>
    <t>民有林の林種別面積（平成4年度）</t>
  </si>
  <si>
    <t>漁業地区別漁船隻数及びトン数（昭和62～平成3年）</t>
  </si>
  <si>
    <t>漁業地区別生産量－属人－（海面漁業）（昭和62～平成3年）</t>
  </si>
  <si>
    <t>漁業種類別漁獲量－属地－（海面漁業）（昭和62～平成4年）</t>
  </si>
  <si>
    <t>魚種別漁獲量－属地－（海面漁業）（昭和62～平成4年）</t>
  </si>
  <si>
    <t>魚種別漁獲量（内水面漁業）（昭和62～平成3年）</t>
  </si>
  <si>
    <t>養殖業収穫量（内水面漁業）（昭和62～平成3年）</t>
  </si>
  <si>
    <t>漁業・養殖業種類別・規模別生産額（昭和62～平成3年）</t>
  </si>
  <si>
    <t>経営体階層、漁業地区別の経営組織、出漁日数別経営体数（海面漁業）（昭和62～平成3年）</t>
  </si>
  <si>
    <t>水産加工品生産量（昭和61～平成3年）</t>
  </si>
  <si>
    <t>産業分類別鉱工業生産指数〈原指数〉（平成2～4年）</t>
  </si>
  <si>
    <t>産業分類別鉱工業生産指数〈季節調整指数〉（平成3、4年）</t>
  </si>
  <si>
    <t>産業分類別鉱工業生産者製品在庫指数〈原指数〉（平成2～平成4年）</t>
  </si>
  <si>
    <t>産業（中分類）別従業者規模別製造業の事業所数、従業者数、原材料使用額等、製造品出荷額等、生産額及び付加価値額（平成元～3年）</t>
  </si>
  <si>
    <t>市町村別製造業の事業所数、従業者数、現金給与総額、原材料使用額等及び製造品出荷額等（平成3年）</t>
  </si>
  <si>
    <t>産業（中分類）別製造業の従業者規模別事業所数、従業者数、現金給与総額、原材料使用額等、在庫額、有形固定資産額、建設仮勘定額、製造品出荷額等、粗付加価値額、生産額及び付加価値額（平成3年）</t>
  </si>
  <si>
    <t>市町村別製造業の産業（中分類）別事業所数、従業者数、現金給与総額、原材料使用額等、在庫額年間増減、有形固定資産年間投資総額、製造品出荷額等、粗付加価値額及び生産額（平成3年）</t>
  </si>
  <si>
    <t>商品分類別製造業の製造品出荷額及び加工賃収入額（平成3年）</t>
  </si>
  <si>
    <t>東北７県別製造業の推移（昭和63～平成3年）</t>
  </si>
  <si>
    <t>産業（中分類）別従業者規模別製造業の工業用地面積及び用水量（従業者30人以上の事業所）（平成3年）</t>
  </si>
  <si>
    <t>着工建築物の建築主、構造、用途別建築物数、床面積及び工事費予定額（平成3、4年度）</t>
  </si>
  <si>
    <t>着工住宅の工事別戸数及び床面積（平成3、4年）</t>
  </si>
  <si>
    <t>除却建築物の床面積及び評価額（平成3、4年）</t>
  </si>
  <si>
    <t>着工新設住宅の利用関係、種類別戸数及び床面積（平成3、4年）</t>
  </si>
  <si>
    <t>投資的土木事業費（平成3、4年度）</t>
  </si>
  <si>
    <t>東北６県別着工建築物の建築主別建築物数、床面積及び工事費予定額（平成4年）</t>
  </si>
  <si>
    <t>住宅の種類、所有関係、建て方、構造、建築の時期、設備状況別住宅数（昭和63年）</t>
  </si>
  <si>
    <t>東北６県別着工新設住宅の利用、種類別戸数及び床面積（平成4年）</t>
  </si>
  <si>
    <t>産業別電力（高圧電力甲＋大口電力）需要状況（平成4年度）</t>
  </si>
  <si>
    <t>下水道の現況（平成4年度）</t>
  </si>
  <si>
    <t>発電所及び認可出力（平成4年度）</t>
  </si>
  <si>
    <t>電力需給実績（平成2～4年度）</t>
  </si>
  <si>
    <t>電灯及び電力需要実績（平成2～4年度）</t>
  </si>
  <si>
    <t>地域別の一般家庭１戸当たり月平均使用電力量（昭和62～平成4年度）</t>
  </si>
  <si>
    <t>都市ガスの事業所別需要家メーター数、生産量、購入量及び送出量（平成3、4年度）</t>
  </si>
  <si>
    <t>保健所、市町村別の水道普及状況（平成2、3年度）</t>
  </si>
  <si>
    <t>保健所、市町村別の給水状況（平成2、3年度）</t>
  </si>
  <si>
    <t>入港船舶実績（平成4年）</t>
  </si>
  <si>
    <t>高速道路の交通量（平成3、4年）</t>
  </si>
  <si>
    <t>有料道路の交通量（平成3、4年）</t>
  </si>
  <si>
    <t>品種別輸移出入量（平成2～4年）</t>
  </si>
  <si>
    <t>山形空港利用状況（昭和63～平成4年）</t>
  </si>
  <si>
    <t>(5)名古屋便</t>
  </si>
  <si>
    <t>庄内空港利用状況（平成3、4年）</t>
  </si>
  <si>
    <t>主な国道の交通量(平成2年度）</t>
  </si>
  <si>
    <t>自動車運送事業状況（平成元～平成4年度）</t>
  </si>
  <si>
    <t>(4)自家用自動車有償貸渡(レンタカー)</t>
  </si>
  <si>
    <t>車種別保有自動車数（昭和63～平成4年度）</t>
  </si>
  <si>
    <t>郵便施設及び郵便物取扱数（平成元～平成4年度）</t>
  </si>
  <si>
    <t>電話施設数状況（平成3、4年度）</t>
  </si>
  <si>
    <t>市町村別電話施設数状況（平成4年度）</t>
  </si>
  <si>
    <t>大型小売店売上高（昭和63～平成4年）</t>
  </si>
  <si>
    <t>石油製品販売量（平成2～4年）</t>
  </si>
  <si>
    <t>市町村別の業種別飲食店数、従業者数及び年間販売額（平成元、4年）</t>
  </si>
  <si>
    <t>品目別輸出出荷実績（平成3、4年）</t>
  </si>
  <si>
    <t>仕向国別輸出出荷実績（平成3、4年）</t>
  </si>
  <si>
    <t>銀行主要勘定（平成4年度、月別残高）</t>
  </si>
  <si>
    <t>信用金庫主要勘定（平成4年度、月別残高）</t>
  </si>
  <si>
    <t>信用組合主要勘定（平成4年度、月別残高）</t>
  </si>
  <si>
    <t>商工組合中央金庫主要勘定（平成4年度、月別残高）</t>
  </si>
  <si>
    <t>農林中央金庫主要勘定（平成4年度、月別残高）</t>
  </si>
  <si>
    <t>信用農業協同組合連合会主要勘定（平成4年度、月別残高）</t>
  </si>
  <si>
    <t>農業協同組合主要勘定（平成4年度、月別残高）</t>
  </si>
  <si>
    <t>労働金庫主要勘定（平成4年度、月別残高）</t>
  </si>
  <si>
    <t>簡易生命保険（平成4年度）</t>
  </si>
  <si>
    <t>中小企業金融公庫貸出状況（平成4年度）</t>
  </si>
  <si>
    <t>国民金融公庫貸付状況（平成4年度）</t>
  </si>
  <si>
    <t>(2)業種別保証状況（平成4年度）</t>
  </si>
  <si>
    <t>(3)金融機関別保証状況（平成4年度）</t>
  </si>
  <si>
    <t>(4)特別保証制度別保証状況（平成4年度）</t>
  </si>
  <si>
    <t>(5)金額別保証承諾状況（平成4年度）</t>
  </si>
  <si>
    <t>(6)期間別保証承諾状況（平成4年度）</t>
  </si>
  <si>
    <t>(7)業種別代位弁済状況（平成4年度）</t>
  </si>
  <si>
    <t>郵便貯金・郵便振替（昭和63～平成4年度）</t>
  </si>
  <si>
    <t>銀行業種別貸出状況（平成2～4年度）</t>
  </si>
  <si>
    <t>金融機関別個人預貯金状況（平成3年度）</t>
  </si>
  <si>
    <t>(1)月別保証状況（平成3、4年度）</t>
  </si>
  <si>
    <t>手形交換（昭和63～平成4年）</t>
  </si>
  <si>
    <t>企業倒産（昭和63～平成4年）</t>
  </si>
  <si>
    <t>(1)等級別</t>
  </si>
  <si>
    <t>(2)障害別</t>
  </si>
  <si>
    <t>中学校卒業者の進路別状況</t>
  </si>
  <si>
    <t>高等学校卒業者の進路別状況</t>
  </si>
  <si>
    <t>高等学校卒業者の学科別、産業別就職者数</t>
  </si>
  <si>
    <t>学科別・進学先別進学者数(高等学校）</t>
  </si>
  <si>
    <t>(6)第1当事者年齢層別・運転経験年数別発生件数</t>
  </si>
  <si>
    <t>(2)係留施設</t>
  </si>
  <si>
    <t>(1)県内における労働組合員推定組織率（男女別）の推移</t>
  </si>
  <si>
    <t>０.０</t>
  </si>
  <si>
    <t>＃　うち数で掲げたことを示す。</t>
  </si>
  <si>
    <t>統計資料の出所は、同一番号の頭初の統計表の脚注に記載し、それと異なるものについては、当該統計表の脚注に記載しました。</t>
  </si>
  <si>
    <t>　０　表章単位に満たないもの　　　　　－　該当数字がないもの</t>
  </si>
  <si>
    <t>６</t>
  </si>
  <si>
    <t>(1)国民総支出(名目・実質)</t>
  </si>
  <si>
    <t>第１章　土地及び気象</t>
  </si>
  <si>
    <t>(1)課程別学校数、生徒数及び教員数</t>
  </si>
  <si>
    <t>(2)課程別の学科別本科生徒数</t>
  </si>
  <si>
    <t>(1)公立学校</t>
  </si>
  <si>
    <t>(2)私立学校</t>
  </si>
  <si>
    <t>(1)男子</t>
  </si>
  <si>
    <t>(2)女子</t>
  </si>
  <si>
    <t>(1)市町村別状況</t>
  </si>
  <si>
    <t>(2)都道府県別状況</t>
  </si>
  <si>
    <t>第２０章　災害及び事故</t>
  </si>
  <si>
    <t>火災</t>
  </si>
  <si>
    <t>市町村別の卸・小売業別商店数、従業者数及び年間商品販売額（昭和63、平成3年）</t>
  </si>
  <si>
    <t>市町村別の産業（中分類）別商店数、従業者数、売場面積、年間商品販売額、修理料等及び商品手持額（昭和63、平成3年）</t>
  </si>
  <si>
    <t>保健所、市町村別の業務種類別医師及び歯科医師数（昭和63、平成2年）</t>
  </si>
  <si>
    <t>就業保健婦、看護婦等医療施設の従事者数（昭和63、平成2年）</t>
  </si>
  <si>
    <t>医師、歯科医師及び薬剤師数（昭和63、平成2年）</t>
  </si>
  <si>
    <t>地域別業種別産業廃棄物発生量(建設業を除く）（平成2年）</t>
  </si>
  <si>
    <t>大学・短期大学の入学状況</t>
  </si>
  <si>
    <t>(6)温泉観光地別観光者数（平成2、3年度）</t>
  </si>
  <si>
    <t>附録</t>
  </si>
  <si>
    <t>度量衡換算表</t>
  </si>
  <si>
    <t>(1)月別発生状況</t>
  </si>
  <si>
    <t>(2)警察署別発生状況</t>
  </si>
  <si>
    <t>(3)当事者別発生状況</t>
  </si>
  <si>
    <t>(3)業種別給付種類別支払状況</t>
  </si>
  <si>
    <t>(8)都道府県別発生状況</t>
  </si>
  <si>
    <t>(1)苦情の受理及び処理件数</t>
  </si>
  <si>
    <t>(2)苦情の種類別新規直接受理件数</t>
  </si>
  <si>
    <t>(3)苦情の被害地域特性別新規直接受理件数（典型７公害）</t>
  </si>
  <si>
    <t>(1)県内移動</t>
  </si>
  <si>
    <t>(2)県外移動</t>
  </si>
  <si>
    <t>旅　　客　　輸　　送</t>
  </si>
  <si>
    <t>貨          物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</si>
</sst>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0;&quot;△ &quot;0"/>
    <numFmt numFmtId="182" formatCode="#,##0.0;[Red]\-#,##0.0"/>
    <numFmt numFmtId="183" formatCode="#,##0.0;&quot;△ &quot;#,##0.0"/>
    <numFmt numFmtId="184" formatCode="#,##0.0"/>
    <numFmt numFmtId="185" formatCode="_ * #,##0.0_ ;_ * \-#,##0.0_ ;_ * &quot;-&quot;?_ ;_ @_ "/>
    <numFmt numFmtId="186" formatCode="#,##0.0_);[Red]\(#,##0.0\)"/>
    <numFmt numFmtId="187" formatCode="0.0"/>
    <numFmt numFmtId="188" formatCode="_ * #,##0.0_ ;_ * \-#,##0.0_ ;_ * &quot;-&quot;_ ;_ @_ "/>
    <numFmt numFmtId="189" formatCode="0_);\(0\)"/>
    <numFmt numFmtId="190" formatCode="\-"/>
    <numFmt numFmtId="191" formatCode="0.0_ "/>
    <numFmt numFmtId="192" formatCode="_ * #,##0_ ;_ * \-#,##0_ ;_ * &quot;x&quot;_ ;_ @_ "/>
    <numFmt numFmtId="193" formatCode="\(#,##0\)"/>
    <numFmt numFmtId="194" formatCode="0.00000"/>
    <numFmt numFmtId="195" formatCode="0.0000"/>
    <numFmt numFmtId="196" formatCode="0.000"/>
    <numFmt numFmtId="197" formatCode="#,##0.000;[Red]\-#,##0.000"/>
    <numFmt numFmtId="198" formatCode="#,##0.00_ ;[Red]\-#,##0.00\ "/>
    <numFmt numFmtId="199" formatCode="0.00_);[Red]\(0.00\)"/>
    <numFmt numFmtId="200" formatCode="0.0_);[Red]\(0.0\)"/>
    <numFmt numFmtId="201" formatCode="#,##0.0_ ;[Red]\-#,##0.0\ "/>
    <numFmt numFmtId="202" formatCode="0.0;&quot;△ &quot;0.0"/>
    <numFmt numFmtId="203" formatCode="0_ "/>
    <numFmt numFmtId="204" formatCode="#,##0_);\(#,##0\)"/>
    <numFmt numFmtId="205" formatCode="#,##0.00;&quot;△ &quot;#,##0.00"/>
    <numFmt numFmtId="206" formatCode="_ * #,##0_ ;_ * \-#,##0_ ;_ * &quot;-&quot;??_ ;_ @_ "/>
    <numFmt numFmtId="207" formatCode="#,##0.0000;[Red]\-#,##0.0000"/>
    <numFmt numFmtId="208" formatCode="0;&quot;△ &quot;\-"/>
    <numFmt numFmtId="209" formatCode="\-;&quot;△ &quot;\-"/>
    <numFmt numFmtId="210" formatCode="_ * #,##0_ ;_ * &quot;△&quot;#,##0_ ;_ * &quot;-&quot;_ ;_ @_ "/>
  </numFmts>
  <fonts count="2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color indexed="9"/>
      <name val="ＭＳ 明朝"/>
      <family val="1"/>
    </font>
    <font>
      <b/>
      <sz val="9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color indexed="9"/>
      <name val="ＭＳ 明朝"/>
      <family val="1"/>
    </font>
    <font>
      <u val="single"/>
      <sz val="10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69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6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 wrapText="1"/>
    </xf>
    <xf numFmtId="49" fontId="1" fillId="0" borderId="0" xfId="56" applyNumberFormat="1" applyFont="1" applyFill="1" applyAlignment="1">
      <alignment/>
      <protection/>
    </xf>
    <xf numFmtId="0" fontId="1" fillId="0" borderId="0" xfId="56" applyFont="1" applyFill="1" applyAlignment="1">
      <alignment vertical="center" wrapText="1"/>
      <protection/>
    </xf>
    <xf numFmtId="0" fontId="1" fillId="0" borderId="0" xfId="56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6" applyNumberFormat="1" applyFont="1" applyFill="1" applyAlignment="1">
      <alignment vertical="center"/>
      <protection/>
    </xf>
    <xf numFmtId="49" fontId="1" fillId="2" borderId="0" xfId="56" applyNumberFormat="1" applyFont="1" applyFill="1" applyAlignment="1">
      <alignment/>
      <protection/>
    </xf>
    <xf numFmtId="0" fontId="1" fillId="2" borderId="0" xfId="0" applyFont="1" applyFill="1" applyAlignment="1">
      <alignment vertical="center" wrapText="1"/>
    </xf>
    <xf numFmtId="0" fontId="1" fillId="2" borderId="0" xfId="56" applyFont="1" applyFill="1" applyAlignment="1">
      <alignment vertical="center" wrapText="1"/>
      <protection/>
    </xf>
    <xf numFmtId="0" fontId="1" fillId="2" borderId="0" xfId="56" applyFont="1" applyFill="1" applyAlignment="1">
      <alignment vertical="center"/>
      <protection/>
    </xf>
    <xf numFmtId="38" fontId="1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0" fontId="1" fillId="0" borderId="0" xfId="21" applyFont="1" applyAlignment="1">
      <alignment vertical="center"/>
      <protection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right" vertical="center"/>
    </xf>
    <xf numFmtId="38" fontId="8" fillId="0" borderId="5" xfId="17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38" fontId="1" fillId="0" borderId="3" xfId="17" applyFont="1" applyBorder="1" applyAlignment="1">
      <alignment horizontal="distributed"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9" fillId="0" borderId="3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3" xfId="17" applyFont="1" applyBorder="1" applyAlignment="1">
      <alignment vertical="center"/>
    </xf>
    <xf numFmtId="38" fontId="9" fillId="0" borderId="4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6" xfId="17" applyFont="1" applyBorder="1" applyAlignment="1">
      <alignment vertical="center"/>
    </xf>
    <xf numFmtId="38" fontId="1" fillId="0" borderId="6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4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38" fontId="1" fillId="0" borderId="3" xfId="17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6" xfId="17" applyFont="1" applyBorder="1" applyAlignment="1">
      <alignment horizontal="right" vertical="center"/>
    </xf>
    <xf numFmtId="38" fontId="1" fillId="0" borderId="7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10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left" vertical="center"/>
    </xf>
    <xf numFmtId="180" fontId="1" fillId="0" borderId="0" xfId="21" applyNumberFormat="1" applyFont="1" applyBorder="1" applyAlignment="1">
      <alignment vertical="center"/>
      <protection/>
    </xf>
    <xf numFmtId="0" fontId="1" fillId="0" borderId="3" xfId="30" applyFont="1" applyBorder="1" applyAlignment="1">
      <alignment horizontal="center" vertical="center"/>
      <protection/>
    </xf>
    <xf numFmtId="180" fontId="8" fillId="0" borderId="11" xfId="22" applyNumberFormat="1" applyFont="1" applyFill="1" applyBorder="1" applyAlignment="1">
      <alignment vertical="center"/>
      <protection/>
    </xf>
    <xf numFmtId="41" fontId="8" fillId="0" borderId="5" xfId="22" applyNumberFormat="1" applyFont="1" applyFill="1" applyBorder="1" applyAlignment="1">
      <alignment horizontal="right" vertical="center"/>
      <protection/>
    </xf>
    <xf numFmtId="180" fontId="9" fillId="0" borderId="4" xfId="22" applyNumberFormat="1" applyFont="1" applyFill="1" applyBorder="1" applyAlignment="1">
      <alignment vertical="center"/>
      <protection/>
    </xf>
    <xf numFmtId="41" fontId="11" fillId="0" borderId="0" xfId="22" applyNumberFormat="1" applyFont="1" applyFill="1" applyBorder="1" applyAlignment="1">
      <alignment horizontal="right" vertical="center"/>
      <protection/>
    </xf>
    <xf numFmtId="41" fontId="11" fillId="0" borderId="6" xfId="22" applyNumberFormat="1" applyFont="1" applyFill="1" applyBorder="1" applyAlignment="1">
      <alignment horizontal="right" vertical="center"/>
      <protection/>
    </xf>
    <xf numFmtId="180" fontId="8" fillId="0" borderId="4" xfId="22" applyNumberFormat="1" applyFont="1" applyFill="1" applyBorder="1" applyAlignment="1">
      <alignment vertical="center"/>
      <protection/>
    </xf>
    <xf numFmtId="41" fontId="8" fillId="0" borderId="0" xfId="17" applyNumberFormat="1" applyFont="1" applyFill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" fillId="0" borderId="4" xfId="17" applyNumberFormat="1" applyFont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6" xfId="17" applyNumberFormat="1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41" fontId="1" fillId="0" borderId="6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vertical="center"/>
    </xf>
    <xf numFmtId="41" fontId="1" fillId="0" borderId="9" xfId="17" applyNumberFormat="1" applyFont="1" applyFill="1" applyBorder="1" applyAlignment="1">
      <alignment vertical="center"/>
    </xf>
    <xf numFmtId="41" fontId="1" fillId="0" borderId="10" xfId="17" applyNumberFormat="1" applyFont="1" applyBorder="1" applyAlignment="1">
      <alignment horizontal="right" vertical="center"/>
    </xf>
    <xf numFmtId="0" fontId="1" fillId="0" borderId="0" xfId="23" applyFont="1">
      <alignment/>
      <protection/>
    </xf>
    <xf numFmtId="0" fontId="7" fillId="0" borderId="0" xfId="23" applyFont="1">
      <alignment/>
      <protection/>
    </xf>
    <xf numFmtId="38" fontId="1" fillId="0" borderId="0" xfId="17" applyFont="1" applyAlignment="1">
      <alignment/>
    </xf>
    <xf numFmtId="0" fontId="1" fillId="0" borderId="0" xfId="23" applyFont="1" applyBorder="1">
      <alignment/>
      <protection/>
    </xf>
    <xf numFmtId="38" fontId="13" fillId="0" borderId="0" xfId="17" applyFont="1" applyAlignment="1">
      <alignment/>
    </xf>
    <xf numFmtId="0" fontId="13" fillId="0" borderId="0" xfId="23" applyFont="1">
      <alignment/>
      <protection/>
    </xf>
    <xf numFmtId="38" fontId="1" fillId="0" borderId="0" xfId="17" applyFont="1" applyAlignment="1">
      <alignment horizontal="right"/>
    </xf>
    <xf numFmtId="0" fontId="1" fillId="0" borderId="0" xfId="23" applyFont="1" applyBorder="1" applyAlignment="1">
      <alignment horizontal="right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12" xfId="23" applyFont="1" applyBorder="1" applyAlignment="1">
      <alignment horizontal="center" vertical="center"/>
      <protection/>
    </xf>
    <xf numFmtId="38" fontId="1" fillId="0" borderId="12" xfId="17" applyFont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0" fontId="9" fillId="0" borderId="0" xfId="23" applyFont="1">
      <alignment/>
      <protection/>
    </xf>
    <xf numFmtId="38" fontId="8" fillId="0" borderId="11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0" fontId="8" fillId="0" borderId="4" xfId="23" applyFont="1" applyBorder="1" applyAlignment="1">
      <alignment horizontal="distributed"/>
      <protection/>
    </xf>
    <xf numFmtId="0" fontId="8" fillId="0" borderId="0" xfId="23" applyFont="1" applyBorder="1" applyAlignment="1">
      <alignment horizontal="distributed"/>
      <protection/>
    </xf>
    <xf numFmtId="38" fontId="8" fillId="0" borderId="4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4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180" fontId="8" fillId="0" borderId="4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0" fontId="1" fillId="0" borderId="4" xfId="23" applyFont="1" applyBorder="1">
      <alignment/>
      <protection/>
    </xf>
    <xf numFmtId="0" fontId="1" fillId="0" borderId="6" xfId="23" applyFont="1" applyBorder="1" applyAlignment="1">
      <alignment vertical="center"/>
      <protection/>
    </xf>
    <xf numFmtId="38" fontId="1" fillId="0" borderId="0" xfId="17" applyFont="1" applyBorder="1" applyAlignment="1">
      <alignment/>
    </xf>
    <xf numFmtId="38" fontId="14" fillId="0" borderId="0" xfId="17" applyFont="1" applyBorder="1" applyAlignment="1">
      <alignment vertical="center"/>
    </xf>
    <xf numFmtId="180" fontId="1" fillId="0" borderId="6" xfId="23" applyNumberFormat="1" applyFont="1" applyBorder="1" applyAlignment="1">
      <alignment vertical="center"/>
      <protection/>
    </xf>
    <xf numFmtId="0" fontId="1" fillId="0" borderId="6" xfId="23" applyFont="1" applyBorder="1" applyAlignment="1">
      <alignment horizontal="distributed" vertical="center"/>
      <protection/>
    </xf>
    <xf numFmtId="180" fontId="1" fillId="0" borderId="0" xfId="17" applyNumberFormat="1" applyFont="1" applyBorder="1" applyAlignment="1">
      <alignment/>
    </xf>
    <xf numFmtId="180" fontId="1" fillId="0" borderId="6" xfId="23" applyNumberFormat="1" applyFont="1" applyFill="1" applyBorder="1">
      <alignment/>
      <protection/>
    </xf>
    <xf numFmtId="180" fontId="1" fillId="0" borderId="4" xfId="17" applyNumberFormat="1" applyFont="1" applyBorder="1" applyAlignment="1">
      <alignment/>
    </xf>
    <xf numFmtId="0" fontId="1" fillId="0" borderId="8" xfId="23" applyFont="1" applyBorder="1">
      <alignment/>
      <protection/>
    </xf>
    <xf numFmtId="0" fontId="1" fillId="0" borderId="10" xfId="23" applyFont="1" applyBorder="1" applyAlignment="1">
      <alignment horizontal="distributed" vertical="center"/>
      <protection/>
    </xf>
    <xf numFmtId="38" fontId="1" fillId="0" borderId="9" xfId="17" applyFont="1" applyBorder="1" applyAlignment="1">
      <alignment horizontal="right" vertical="center"/>
    </xf>
    <xf numFmtId="180" fontId="1" fillId="0" borderId="9" xfId="17" applyNumberFormat="1" applyFont="1" applyBorder="1" applyAlignment="1">
      <alignment/>
    </xf>
    <xf numFmtId="180" fontId="1" fillId="0" borderId="10" xfId="23" applyNumberFormat="1" applyFont="1" applyFill="1" applyBorder="1">
      <alignment/>
      <protection/>
    </xf>
    <xf numFmtId="0" fontId="1" fillId="0" borderId="0" xfId="24" applyFont="1">
      <alignment/>
      <protection/>
    </xf>
    <xf numFmtId="38" fontId="1" fillId="0" borderId="15" xfId="17" applyFont="1" applyBorder="1" applyAlignment="1">
      <alignment horizontal="center" vertical="center"/>
    </xf>
    <xf numFmtId="38" fontId="1" fillId="0" borderId="12" xfId="17" applyFont="1" applyBorder="1" applyAlignment="1">
      <alignment horizontal="distributed" vertical="center"/>
    </xf>
    <xf numFmtId="38" fontId="1" fillId="0" borderId="12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distributed" vertical="center"/>
    </xf>
    <xf numFmtId="38" fontId="8" fillId="0" borderId="0" xfId="17" applyFont="1" applyAlignment="1">
      <alignment vertical="center"/>
    </xf>
    <xf numFmtId="38" fontId="8" fillId="0" borderId="16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182" fontId="8" fillId="0" borderId="5" xfId="17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183" fontId="8" fillId="0" borderId="5" xfId="17" applyNumberFormat="1" applyFont="1" applyBorder="1" applyAlignment="1">
      <alignment vertical="center"/>
    </xf>
    <xf numFmtId="183" fontId="8" fillId="0" borderId="14" xfId="17" applyNumberFormat="1" applyFont="1" applyBorder="1" applyAlignment="1">
      <alignment vertical="center"/>
    </xf>
    <xf numFmtId="182" fontId="8" fillId="0" borderId="0" xfId="17" applyNumberFormat="1" applyFont="1" applyBorder="1" applyAlignment="1">
      <alignment vertical="center"/>
    </xf>
    <xf numFmtId="183" fontId="8" fillId="0" borderId="0" xfId="17" applyNumberFormat="1" applyFont="1" applyBorder="1" applyAlignment="1">
      <alignment vertical="center"/>
    </xf>
    <xf numFmtId="183" fontId="8" fillId="0" borderId="6" xfId="17" applyNumberFormat="1" applyFont="1" applyBorder="1" applyAlignment="1">
      <alignment vertical="center"/>
    </xf>
    <xf numFmtId="38" fontId="14" fillId="0" borderId="0" xfId="17" applyFont="1" applyAlignment="1">
      <alignment vertical="center"/>
    </xf>
    <xf numFmtId="38" fontId="14" fillId="0" borderId="3" xfId="17" applyFont="1" applyBorder="1" applyAlignment="1">
      <alignment horizontal="distributed" vertical="center"/>
    </xf>
    <xf numFmtId="38" fontId="14" fillId="0" borderId="4" xfId="17" applyFont="1" applyBorder="1" applyAlignment="1">
      <alignment vertical="center"/>
    </xf>
    <xf numFmtId="182" fontId="14" fillId="0" borderId="0" xfId="17" applyNumberFormat="1" applyFont="1" applyBorder="1" applyAlignment="1">
      <alignment vertical="center"/>
    </xf>
    <xf numFmtId="183" fontId="14" fillId="0" borderId="0" xfId="17" applyNumberFormat="1" applyFont="1" applyBorder="1" applyAlignment="1">
      <alignment vertical="center"/>
    </xf>
    <xf numFmtId="183" fontId="14" fillId="0" borderId="6" xfId="17" applyNumberFormat="1" applyFont="1" applyBorder="1" applyAlignment="1">
      <alignment vertical="center"/>
    </xf>
    <xf numFmtId="182" fontId="1" fillId="0" borderId="0" xfId="17" applyNumberFormat="1" applyFont="1" applyBorder="1" applyAlignment="1">
      <alignment vertical="center"/>
    </xf>
    <xf numFmtId="183" fontId="1" fillId="0" borderId="0" xfId="17" applyNumberFormat="1" applyFont="1" applyBorder="1" applyAlignment="1">
      <alignment vertical="center"/>
    </xf>
    <xf numFmtId="183" fontId="1" fillId="0" borderId="6" xfId="17" applyNumberFormat="1" applyFont="1" applyBorder="1" applyAlignment="1">
      <alignment vertical="center"/>
    </xf>
    <xf numFmtId="182" fontId="1" fillId="0" borderId="9" xfId="17" applyNumberFormat="1" applyFont="1" applyBorder="1" applyAlignment="1">
      <alignment vertical="center"/>
    </xf>
    <xf numFmtId="183" fontId="1" fillId="0" borderId="9" xfId="17" applyNumberFormat="1" applyFont="1" applyBorder="1" applyAlignment="1">
      <alignment vertical="center"/>
    </xf>
    <xf numFmtId="183" fontId="1" fillId="0" borderId="10" xfId="17" applyNumberFormat="1" applyFont="1" applyBorder="1" applyAlignment="1">
      <alignment vertical="center"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17" xfId="25" applyFont="1" applyBorder="1" applyAlignment="1">
      <alignment horizontal="distributed"/>
      <protection/>
    </xf>
    <xf numFmtId="0" fontId="1" fillId="0" borderId="15" xfId="25" applyFont="1" applyBorder="1">
      <alignment/>
      <protection/>
    </xf>
    <xf numFmtId="0" fontId="1" fillId="0" borderId="15" xfId="25" applyFont="1" applyBorder="1" applyAlignment="1">
      <alignment horizontal="center"/>
      <protection/>
    </xf>
    <xf numFmtId="0" fontId="1" fillId="0" borderId="8" xfId="25" applyFont="1" applyBorder="1" applyAlignment="1">
      <alignment horizontal="distributed" vertical="center"/>
      <protection/>
    </xf>
    <xf numFmtId="0" fontId="1" fillId="0" borderId="7" xfId="25" applyFont="1" applyBorder="1" applyAlignment="1">
      <alignment horizontal="center" vertical="top"/>
      <protection/>
    </xf>
    <xf numFmtId="0" fontId="1" fillId="0" borderId="7" xfId="25" applyFont="1" applyBorder="1" applyAlignment="1">
      <alignment horizontal="center"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4" xfId="25" applyFont="1" applyBorder="1" applyAlignment="1">
      <alignment horizontal="distributed" vertical="center"/>
      <protection/>
    </xf>
    <xf numFmtId="0" fontId="1" fillId="0" borderId="4" xfId="25" applyFont="1" applyBorder="1" applyAlignment="1">
      <alignment horizontal="center" vertical="top"/>
      <protection/>
    </xf>
    <xf numFmtId="0" fontId="1" fillId="0" borderId="5" xfId="25" applyFont="1" applyBorder="1" applyAlignment="1">
      <alignment horizontal="center" vertical="center"/>
      <protection/>
    </xf>
    <xf numFmtId="0" fontId="16" fillId="0" borderId="5" xfId="25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0" fontId="1" fillId="0" borderId="6" xfId="25" applyFont="1" applyBorder="1" applyAlignment="1">
      <alignment horizontal="center" vertical="top"/>
      <protection/>
    </xf>
    <xf numFmtId="0" fontId="1" fillId="0" borderId="0" xfId="25" applyFont="1" applyAlignment="1">
      <alignment vertical="center"/>
      <protection/>
    </xf>
    <xf numFmtId="41" fontId="1" fillId="0" borderId="4" xfId="25" applyNumberFormat="1" applyFont="1" applyBorder="1" applyAlignment="1">
      <alignment vertical="center"/>
      <protection/>
    </xf>
    <xf numFmtId="41" fontId="1" fillId="0" borderId="0" xfId="25" applyNumberFormat="1" applyFont="1" applyBorder="1" applyAlignment="1">
      <alignment vertical="center"/>
      <protection/>
    </xf>
    <xf numFmtId="41" fontId="1" fillId="0" borderId="6" xfId="25" applyNumberFormat="1" applyFont="1" applyBorder="1" applyAlignment="1">
      <alignment vertical="center"/>
      <protection/>
    </xf>
    <xf numFmtId="0" fontId="9" fillId="0" borderId="0" xfId="25" applyFont="1" applyAlignment="1">
      <alignment vertical="center"/>
      <protection/>
    </xf>
    <xf numFmtId="49" fontId="8" fillId="0" borderId="4" xfId="25" applyNumberFormat="1" applyFont="1" applyBorder="1" applyAlignment="1">
      <alignment horizontal="left" vertical="center"/>
      <protection/>
    </xf>
    <xf numFmtId="41" fontId="8" fillId="0" borderId="4" xfId="25" applyNumberFormat="1" applyFont="1" applyBorder="1" applyAlignment="1">
      <alignment vertical="center"/>
      <protection/>
    </xf>
    <xf numFmtId="41" fontId="8" fillId="0" borderId="0" xfId="25" applyNumberFormat="1" applyFont="1" applyBorder="1" applyAlignment="1">
      <alignment vertical="center"/>
      <protection/>
    </xf>
    <xf numFmtId="41" fontId="8" fillId="0" borderId="6" xfId="25" applyNumberFormat="1" applyFont="1" applyBorder="1" applyAlignment="1">
      <alignment vertical="center"/>
      <protection/>
    </xf>
    <xf numFmtId="0" fontId="9" fillId="0" borderId="0" xfId="25" applyFont="1">
      <alignment/>
      <protection/>
    </xf>
    <xf numFmtId="0" fontId="9" fillId="0" borderId="4" xfId="25" applyFont="1" applyBorder="1">
      <alignment/>
      <protection/>
    </xf>
    <xf numFmtId="41" fontId="8" fillId="0" borderId="4" xfId="25" applyNumberFormat="1" applyFont="1" applyBorder="1" applyAlignment="1">
      <alignment/>
      <protection/>
    </xf>
    <xf numFmtId="41" fontId="8" fillId="0" borderId="0" xfId="25" applyNumberFormat="1" applyFont="1" applyBorder="1" applyAlignment="1">
      <alignment/>
      <protection/>
    </xf>
    <xf numFmtId="41" fontId="8" fillId="0" borderId="6" xfId="25" applyNumberFormat="1" applyFont="1" applyBorder="1" applyAlignment="1">
      <alignment/>
      <protection/>
    </xf>
    <xf numFmtId="0" fontId="8" fillId="0" borderId="4" xfId="25" applyFont="1" applyBorder="1" applyAlignment="1">
      <alignment horizontal="distributed" vertical="center"/>
      <protection/>
    </xf>
    <xf numFmtId="41" fontId="8" fillId="0" borderId="4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6" xfId="17" applyNumberFormat="1" applyFont="1" applyBorder="1" applyAlignment="1">
      <alignment/>
    </xf>
    <xf numFmtId="41" fontId="1" fillId="0" borderId="4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/>
      <protection/>
    </xf>
    <xf numFmtId="41" fontId="1" fillId="0" borderId="6" xfId="25" applyNumberFormat="1" applyFont="1" applyBorder="1" applyAlignment="1">
      <alignment/>
      <protection/>
    </xf>
    <xf numFmtId="41" fontId="1" fillId="0" borderId="8" xfId="25" applyNumberFormat="1" applyFont="1" applyBorder="1" applyAlignment="1">
      <alignment/>
      <protection/>
    </xf>
    <xf numFmtId="41" fontId="1" fillId="0" borderId="9" xfId="25" applyNumberFormat="1" applyFont="1" applyBorder="1" applyAlignment="1">
      <alignment vertical="center"/>
      <protection/>
    </xf>
    <xf numFmtId="41" fontId="1" fillId="0" borderId="9" xfId="25" applyNumberFormat="1" applyFont="1" applyBorder="1" applyAlignment="1">
      <alignment/>
      <protection/>
    </xf>
    <xf numFmtId="41" fontId="1" fillId="0" borderId="10" xfId="25" applyNumberFormat="1" applyFont="1" applyBorder="1" applyAlignment="1">
      <alignment/>
      <protection/>
    </xf>
    <xf numFmtId="0" fontId="1" fillId="0" borderId="0" xfId="25" applyFont="1" applyBorder="1">
      <alignment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3" xfId="26" applyFont="1" applyBorder="1" applyAlignment="1">
      <alignment horizontal="center"/>
      <protection/>
    </xf>
    <xf numFmtId="0" fontId="1" fillId="0" borderId="16" xfId="26" applyFont="1" applyBorder="1" applyAlignment="1">
      <alignment horizontal="center" vertical="center"/>
      <protection/>
    </xf>
    <xf numFmtId="0" fontId="1" fillId="0" borderId="3" xfId="26" applyFont="1" applyBorder="1" applyAlignment="1">
      <alignment horizontal="center" vertical="center"/>
      <protection/>
    </xf>
    <xf numFmtId="0" fontId="1" fillId="0" borderId="7" xfId="26" applyFont="1" applyBorder="1" applyAlignment="1">
      <alignment horizontal="distributed" vertical="center"/>
      <protection/>
    </xf>
    <xf numFmtId="0" fontId="1" fillId="0" borderId="4" xfId="26" applyFont="1" applyBorder="1" applyAlignment="1">
      <alignment horizontal="distributed" vertical="center"/>
      <protection/>
    </xf>
    <xf numFmtId="41" fontId="1" fillId="0" borderId="11" xfId="26" applyNumberFormat="1" applyFont="1" applyBorder="1" applyAlignment="1">
      <alignment/>
      <protection/>
    </xf>
    <xf numFmtId="41" fontId="1" fillId="0" borderId="5" xfId="26" applyNumberFormat="1" applyFont="1" applyBorder="1" applyAlignment="1">
      <alignment/>
      <protection/>
    </xf>
    <xf numFmtId="41" fontId="1" fillId="0" borderId="5" xfId="26" applyNumberFormat="1" applyFont="1" applyBorder="1" applyAlignment="1">
      <alignment horizontal="right"/>
      <protection/>
    </xf>
    <xf numFmtId="41" fontId="1" fillId="0" borderId="14" xfId="26" applyNumberFormat="1" applyFont="1" applyBorder="1" applyAlignment="1">
      <alignment/>
      <protection/>
    </xf>
    <xf numFmtId="0" fontId="17" fillId="0" borderId="4" xfId="26" applyFont="1" applyBorder="1" applyAlignment="1">
      <alignment horizontal="distributed" vertical="center"/>
      <protection/>
    </xf>
    <xf numFmtId="41" fontId="1" fillId="0" borderId="4" xfId="26" applyNumberFormat="1" applyFont="1" applyBorder="1" applyAlignment="1">
      <alignment/>
      <protection/>
    </xf>
    <xf numFmtId="41" fontId="1" fillId="0" borderId="0" xfId="26" applyNumberFormat="1" applyFont="1" applyBorder="1" applyAlignment="1">
      <alignment/>
      <protection/>
    </xf>
    <xf numFmtId="41" fontId="1" fillId="0" borderId="0" xfId="26" applyNumberFormat="1" applyFont="1" applyBorder="1" applyAlignment="1">
      <alignment horizontal="right"/>
      <protection/>
    </xf>
    <xf numFmtId="41" fontId="1" fillId="0" borderId="6" xfId="26" applyNumberFormat="1" applyFont="1" applyBorder="1" applyAlignment="1">
      <alignment/>
      <protection/>
    </xf>
    <xf numFmtId="0" fontId="1" fillId="0" borderId="0" xfId="26" applyFont="1" applyAlignment="1">
      <alignment vertical="center"/>
      <protection/>
    </xf>
    <xf numFmtId="0" fontId="8" fillId="0" borderId="0" xfId="26" applyFont="1" applyAlignment="1">
      <alignment vertical="center"/>
      <protection/>
    </xf>
    <xf numFmtId="41" fontId="8" fillId="0" borderId="4" xfId="26" applyNumberFormat="1" applyFont="1" applyBorder="1" applyAlignment="1">
      <alignment/>
      <protection/>
    </xf>
    <xf numFmtId="41" fontId="8" fillId="0" borderId="0" xfId="26" applyNumberFormat="1" applyFont="1" applyBorder="1" applyAlignment="1">
      <alignment/>
      <protection/>
    </xf>
    <xf numFmtId="41" fontId="8" fillId="0" borderId="6" xfId="26" applyNumberFormat="1" applyFont="1" applyBorder="1" applyAlignment="1">
      <alignment/>
      <protection/>
    </xf>
    <xf numFmtId="0" fontId="9" fillId="0" borderId="0" xfId="26" applyFont="1">
      <alignment/>
      <protection/>
    </xf>
    <xf numFmtId="0" fontId="9" fillId="0" borderId="3" xfId="26" applyFont="1" applyBorder="1">
      <alignment/>
      <protection/>
    </xf>
    <xf numFmtId="0" fontId="8" fillId="0" borderId="0" xfId="26" applyFont="1">
      <alignment/>
      <protection/>
    </xf>
    <xf numFmtId="0" fontId="8" fillId="0" borderId="3" xfId="26" applyFont="1" applyFill="1" applyBorder="1" applyAlignment="1">
      <alignment horizontal="distributed"/>
      <protection/>
    </xf>
    <xf numFmtId="41" fontId="8" fillId="0" borderId="4" xfId="26" applyNumberFormat="1" applyFont="1" applyFill="1" applyBorder="1" applyAlignment="1">
      <alignment/>
      <protection/>
    </xf>
    <xf numFmtId="41" fontId="8" fillId="0" borderId="0" xfId="26" applyNumberFormat="1" applyFont="1" applyFill="1" applyBorder="1" applyAlignment="1">
      <alignment/>
      <protection/>
    </xf>
    <xf numFmtId="41" fontId="8" fillId="0" borderId="6" xfId="26" applyNumberFormat="1" applyFont="1" applyFill="1" applyBorder="1" applyAlignment="1">
      <alignment/>
      <protection/>
    </xf>
    <xf numFmtId="41" fontId="9" fillId="0" borderId="4" xfId="26" applyNumberFormat="1" applyFont="1" applyBorder="1" applyAlignment="1">
      <alignment/>
      <protection/>
    </xf>
    <xf numFmtId="38" fontId="1" fillId="0" borderId="3" xfId="17" applyFont="1" applyBorder="1" applyAlignment="1">
      <alignment horizontal="center" vertical="center"/>
    </xf>
    <xf numFmtId="41" fontId="9" fillId="0" borderId="0" xfId="26" applyNumberFormat="1" applyFont="1" applyBorder="1" applyAlignment="1">
      <alignment/>
      <protection/>
    </xf>
    <xf numFmtId="41" fontId="9" fillId="0" borderId="6" xfId="26" applyNumberFormat="1" applyFont="1" applyBorder="1" applyAlignment="1">
      <alignment/>
      <protection/>
    </xf>
    <xf numFmtId="0" fontId="8" fillId="0" borderId="3" xfId="26" applyFont="1" applyBorder="1" applyAlignment="1">
      <alignment horizontal="distributed"/>
      <protection/>
    </xf>
    <xf numFmtId="0" fontId="9" fillId="0" borderId="0" xfId="26" applyFont="1" applyAlignment="1">
      <alignment vertical="center"/>
      <protection/>
    </xf>
    <xf numFmtId="0" fontId="8" fillId="0" borderId="3" xfId="26" applyFont="1" applyBorder="1" applyAlignment="1">
      <alignment horizontal="distributed" vertical="center"/>
      <protection/>
    </xf>
    <xf numFmtId="0" fontId="1" fillId="0" borderId="3" xfId="26" applyFont="1" applyBorder="1" applyAlignment="1">
      <alignment horizontal="distributed" vertical="center"/>
      <protection/>
    </xf>
    <xf numFmtId="41" fontId="1" fillId="0" borderId="0" xfId="26" applyNumberFormat="1" applyFont="1" applyFill="1" applyBorder="1" applyAlignment="1">
      <alignment/>
      <protection/>
    </xf>
    <xf numFmtId="41" fontId="1" fillId="0" borderId="4" xfId="17" applyNumberFormat="1" applyFont="1" applyBorder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17" applyNumberFormat="1" applyFont="1" applyFill="1" applyBorder="1" applyAlignment="1">
      <alignment/>
    </xf>
    <xf numFmtId="41" fontId="1" fillId="0" borderId="6" xfId="17" applyNumberFormat="1" applyFont="1" applyBorder="1" applyAlignment="1">
      <alignment/>
    </xf>
    <xf numFmtId="41" fontId="1" fillId="0" borderId="8" xfId="17" applyNumberFormat="1" applyFont="1" applyBorder="1" applyAlignment="1">
      <alignment/>
    </xf>
    <xf numFmtId="41" fontId="1" fillId="0" borderId="9" xfId="17" applyNumberFormat="1" applyFont="1" applyBorder="1" applyAlignment="1">
      <alignment/>
    </xf>
    <xf numFmtId="41" fontId="1" fillId="0" borderId="9" xfId="17" applyNumberFormat="1" applyFont="1" applyFill="1" applyBorder="1" applyAlignment="1">
      <alignment/>
    </xf>
    <xf numFmtId="41" fontId="1" fillId="0" borderId="10" xfId="17" applyNumberFormat="1" applyFont="1" applyBorder="1" applyAlignment="1">
      <alignment/>
    </xf>
    <xf numFmtId="0" fontId="1" fillId="0" borderId="0" xfId="27" applyFont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3" fontId="7" fillId="0" borderId="0" xfId="27" applyNumberFormat="1" applyFont="1" applyAlignment="1">
      <alignment vertical="center"/>
      <protection/>
    </xf>
    <xf numFmtId="3" fontId="1" fillId="0" borderId="0" xfId="27" applyNumberFormat="1" applyFont="1" applyAlignment="1">
      <alignment vertical="center"/>
      <protection/>
    </xf>
    <xf numFmtId="0" fontId="1" fillId="0" borderId="0" xfId="27" applyFont="1" applyBorder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1" fillId="0" borderId="0" xfId="27" applyFont="1" applyFill="1" applyBorder="1" applyAlignment="1">
      <alignment horizontal="right" vertical="center"/>
      <protection/>
    </xf>
    <xf numFmtId="0" fontId="1" fillId="0" borderId="15" xfId="27" applyFont="1" applyBorder="1" applyAlignment="1">
      <alignment horizontal="distributed" vertical="center"/>
      <protection/>
    </xf>
    <xf numFmtId="0" fontId="1" fillId="0" borderId="1" xfId="27" applyFont="1" applyBorder="1" applyAlignment="1">
      <alignment horizontal="centerContinuous" vertical="center"/>
      <protection/>
    </xf>
    <xf numFmtId="0" fontId="1" fillId="0" borderId="1" xfId="27" applyFont="1" applyBorder="1" applyAlignment="1" quotePrefix="1">
      <alignment horizontal="centerContinuous" vertical="center"/>
      <protection/>
    </xf>
    <xf numFmtId="0" fontId="1" fillId="0" borderId="1" xfId="27" applyFont="1" applyFill="1" applyBorder="1" applyAlignment="1">
      <alignment horizontal="centerContinuous" vertical="center"/>
      <protection/>
    </xf>
    <xf numFmtId="0" fontId="1" fillId="0" borderId="1" xfId="27" applyFont="1" applyFill="1" applyBorder="1" applyAlignment="1" quotePrefix="1">
      <alignment horizontal="centerContinuous" vertical="center"/>
      <protection/>
    </xf>
    <xf numFmtId="0" fontId="1" fillId="0" borderId="0" xfId="27" applyFont="1" applyBorder="1" applyAlignment="1" quotePrefix="1">
      <alignment vertical="center"/>
      <protection/>
    </xf>
    <xf numFmtId="0" fontId="1" fillId="0" borderId="7" xfId="27" applyFont="1" applyBorder="1" applyAlignment="1">
      <alignment horizontal="distributed" vertical="center"/>
      <protection/>
    </xf>
    <xf numFmtId="0" fontId="1" fillId="0" borderId="7" xfId="27" applyFont="1" applyBorder="1" applyAlignment="1">
      <alignment horizontal="center" vertical="center"/>
      <protection/>
    </xf>
    <xf numFmtId="0" fontId="1" fillId="0" borderId="7" xfId="27" applyFont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distributed" vertical="center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vertical="center" wrapText="1"/>
      <protection/>
    </xf>
    <xf numFmtId="0" fontId="1" fillId="0" borderId="3" xfId="27" applyFont="1" applyBorder="1" applyAlignment="1">
      <alignment horizontal="distributed" vertical="center"/>
      <protection/>
    </xf>
    <xf numFmtId="41" fontId="1" fillId="0" borderId="11" xfId="17" applyNumberFormat="1" applyFont="1" applyBorder="1" applyAlignment="1">
      <alignment vertical="center"/>
    </xf>
    <xf numFmtId="41" fontId="1" fillId="0" borderId="5" xfId="17" applyNumberFormat="1" applyFont="1" applyBorder="1" applyAlignment="1">
      <alignment vertical="center"/>
    </xf>
    <xf numFmtId="41" fontId="1" fillId="0" borderId="14" xfId="17" applyNumberFormat="1" applyFont="1" applyBorder="1" applyAlignment="1">
      <alignment vertical="center"/>
    </xf>
    <xf numFmtId="41" fontId="1" fillId="0" borderId="0" xfId="17" applyNumberFormat="1" applyFont="1" applyBorder="1" applyAlignment="1">
      <alignment vertical="center"/>
    </xf>
    <xf numFmtId="41" fontId="1" fillId="0" borderId="6" xfId="17" applyNumberFormat="1" applyFont="1" applyBorder="1" applyAlignment="1">
      <alignment vertical="center"/>
    </xf>
    <xf numFmtId="0" fontId="8" fillId="0" borderId="0" xfId="27" applyFont="1" applyAlignment="1">
      <alignment vertical="center"/>
      <protection/>
    </xf>
    <xf numFmtId="0" fontId="8" fillId="0" borderId="3" xfId="27" applyFont="1" applyBorder="1" applyAlignment="1">
      <alignment horizontal="distributed" vertical="center"/>
      <protection/>
    </xf>
    <xf numFmtId="41" fontId="8" fillId="0" borderId="4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6" xfId="17" applyNumberFormat="1" applyFont="1" applyBorder="1" applyAlignment="1">
      <alignment vertical="center"/>
    </xf>
    <xf numFmtId="0" fontId="8" fillId="0" borderId="0" xfId="27" applyFont="1" applyBorder="1" applyAlignment="1">
      <alignment horizontal="center" vertical="center"/>
      <protection/>
    </xf>
    <xf numFmtId="0" fontId="8" fillId="0" borderId="0" xfId="27" applyFont="1" applyBorder="1" applyAlignment="1">
      <alignment vertical="center"/>
      <protection/>
    </xf>
    <xf numFmtId="0" fontId="8" fillId="0" borderId="0" xfId="27" applyFont="1" applyBorder="1" applyAlignment="1">
      <alignment vertical="center" wrapText="1"/>
      <protection/>
    </xf>
    <xf numFmtId="0" fontId="9" fillId="0" borderId="0" xfId="27" applyFont="1" applyAlignment="1">
      <alignment vertical="center"/>
      <protection/>
    </xf>
    <xf numFmtId="0" fontId="9" fillId="0" borderId="3" xfId="27" applyFont="1" applyBorder="1" applyAlignment="1">
      <alignment horizontal="distributed" vertical="center"/>
      <protection/>
    </xf>
    <xf numFmtId="41" fontId="9" fillId="0" borderId="4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6" xfId="17" applyNumberFormat="1" applyFont="1" applyFill="1" applyBorder="1" applyAlignment="1">
      <alignment vertical="center"/>
    </xf>
    <xf numFmtId="3" fontId="9" fillId="0" borderId="0" xfId="27" applyNumberFormat="1" applyFont="1" applyBorder="1" applyAlignment="1">
      <alignment vertical="center"/>
      <protection/>
    </xf>
    <xf numFmtId="180" fontId="9" fillId="0" borderId="0" xfId="27" applyNumberFormat="1" applyFont="1" applyBorder="1" applyAlignment="1">
      <alignment vertical="center"/>
      <protection/>
    </xf>
    <xf numFmtId="41" fontId="8" fillId="0" borderId="4" xfId="27" applyNumberFormat="1" applyFont="1" applyBorder="1">
      <alignment/>
      <protection/>
    </xf>
    <xf numFmtId="41" fontId="8" fillId="0" borderId="0" xfId="27" applyNumberFormat="1" applyFont="1" applyBorder="1">
      <alignment/>
      <protection/>
    </xf>
    <xf numFmtId="41" fontId="8" fillId="0" borderId="6" xfId="27" applyNumberFormat="1" applyFont="1" applyBorder="1">
      <alignment/>
      <protection/>
    </xf>
    <xf numFmtId="3" fontId="8" fillId="0" borderId="0" xfId="27" applyNumberFormat="1" applyFont="1" applyBorder="1" applyAlignment="1">
      <alignment vertical="center"/>
      <protection/>
    </xf>
    <xf numFmtId="180" fontId="8" fillId="0" borderId="0" xfId="27" applyNumberFormat="1" applyFont="1" applyBorder="1" applyAlignment="1">
      <alignment vertical="center"/>
      <protection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6" xfId="17" applyNumberFormat="1" applyFont="1" applyFill="1" applyBorder="1" applyAlignment="1">
      <alignment horizontal="right" vertical="center"/>
    </xf>
    <xf numFmtId="3" fontId="1" fillId="0" borderId="0" xfId="27" applyNumberFormat="1" applyFont="1" applyBorder="1" applyAlignment="1">
      <alignment vertical="center"/>
      <protection/>
    </xf>
    <xf numFmtId="180" fontId="1" fillId="0" borderId="0" xfId="27" applyNumberFormat="1" applyFont="1" applyBorder="1" applyAlignment="1">
      <alignment vertical="center"/>
      <protection/>
    </xf>
    <xf numFmtId="41" fontId="1" fillId="0" borderId="4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Border="1" applyAlignment="1" applyProtection="1">
      <alignment horizontal="right" vertical="center"/>
      <protection locked="0"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6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0" xfId="27" applyNumberFormat="1" applyFont="1" applyBorder="1" applyAlignment="1">
      <alignment vertical="center"/>
      <protection/>
    </xf>
    <xf numFmtId="41" fontId="1" fillId="0" borderId="8" xfId="17" applyNumberFormat="1" applyFont="1" applyBorder="1" applyAlignment="1" applyProtection="1">
      <alignment horizontal="right" vertical="center"/>
      <protection locked="0"/>
    </xf>
    <xf numFmtId="41" fontId="1" fillId="0" borderId="9" xfId="17" applyNumberFormat="1" applyFont="1" applyBorder="1" applyAlignment="1" applyProtection="1">
      <alignment horizontal="right" vertical="center"/>
      <protection locked="0"/>
    </xf>
    <xf numFmtId="41" fontId="1" fillId="0" borderId="9" xfId="17" applyNumberFormat="1" applyFont="1" applyFill="1" applyBorder="1" applyAlignment="1" applyProtection="1">
      <alignment horizontal="right" vertical="center"/>
      <protection locked="0"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0" fontId="1" fillId="0" borderId="0" xfId="28" applyFont="1">
      <alignment/>
      <protection/>
    </xf>
    <xf numFmtId="0" fontId="7" fillId="0" borderId="0" xfId="28" applyFont="1">
      <alignment/>
      <protection/>
    </xf>
    <xf numFmtId="0" fontId="1" fillId="0" borderId="0" xfId="28" applyFont="1" applyAlignment="1">
      <alignment horizontal="right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16" xfId="28" applyFont="1" applyBorder="1" applyAlignment="1">
      <alignment horizontal="distributed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7" xfId="28" applyFont="1" applyBorder="1" applyAlignment="1">
      <alignment horizontal="right"/>
      <protection/>
    </xf>
    <xf numFmtId="0" fontId="1" fillId="0" borderId="12" xfId="28" applyFont="1" applyBorder="1" applyAlignment="1">
      <alignment horizontal="distributed"/>
      <protection/>
    </xf>
    <xf numFmtId="0" fontId="9" fillId="0" borderId="0" xfId="28" applyFont="1">
      <alignment/>
      <protection/>
    </xf>
    <xf numFmtId="0" fontId="8" fillId="0" borderId="16" xfId="28" applyFont="1" applyBorder="1" applyAlignment="1">
      <alignment horizontal="distributed"/>
      <protection/>
    </xf>
    <xf numFmtId="41" fontId="8" fillId="0" borderId="16" xfId="28" applyNumberFormat="1" applyFont="1" applyBorder="1" applyAlignment="1">
      <alignment horizontal="right"/>
      <protection/>
    </xf>
    <xf numFmtId="0" fontId="9" fillId="0" borderId="3" xfId="28" applyFont="1" applyBorder="1">
      <alignment/>
      <protection/>
    </xf>
    <xf numFmtId="41" fontId="9" fillId="0" borderId="3" xfId="28" applyNumberFormat="1" applyFont="1" applyBorder="1" applyAlignment="1">
      <alignment horizontal="right"/>
      <protection/>
    </xf>
    <xf numFmtId="41" fontId="9" fillId="0" borderId="0" xfId="28" applyNumberFormat="1" applyFont="1" applyAlignment="1">
      <alignment horizontal="right"/>
      <protection/>
    </xf>
    <xf numFmtId="0" fontId="8" fillId="0" borderId="3" xfId="28" applyFont="1" applyBorder="1" applyAlignment="1">
      <alignment horizontal="distributed"/>
      <protection/>
    </xf>
    <xf numFmtId="41" fontId="8" fillId="0" borderId="3" xfId="28" applyNumberFormat="1" applyFont="1" applyBorder="1" applyAlignment="1">
      <alignment horizontal="right"/>
      <protection/>
    </xf>
    <xf numFmtId="41" fontId="8" fillId="0" borderId="0" xfId="28" applyNumberFormat="1" applyFont="1" applyAlignment="1">
      <alignment horizontal="right"/>
      <protection/>
    </xf>
    <xf numFmtId="0" fontId="1" fillId="0" borderId="3" xfId="28" applyFont="1" applyBorder="1">
      <alignment/>
      <protection/>
    </xf>
    <xf numFmtId="41" fontId="1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Alignment="1">
      <alignment horizontal="right"/>
      <protection/>
    </xf>
    <xf numFmtId="41" fontId="1" fillId="0" borderId="0" xfId="28" applyNumberFormat="1" applyFont="1" applyBorder="1" applyAlignment="1">
      <alignment horizontal="right"/>
      <protection/>
    </xf>
    <xf numFmtId="177" fontId="1" fillId="0" borderId="0" xfId="28" applyNumberFormat="1" applyFont="1" applyBorder="1" applyAlignment="1">
      <alignment horizontal="right"/>
      <protection/>
    </xf>
    <xf numFmtId="177" fontId="1" fillId="0" borderId="3" xfId="28" applyNumberFormat="1" applyFont="1" applyBorder="1" applyAlignment="1">
      <alignment horizontal="right"/>
      <protection/>
    </xf>
    <xf numFmtId="41" fontId="1" fillId="0" borderId="0" xfId="28" applyNumberFormat="1" applyFont="1" applyFill="1" applyBorder="1" applyAlignment="1">
      <alignment horizontal="right"/>
      <protection/>
    </xf>
    <xf numFmtId="41" fontId="1" fillId="0" borderId="7" xfId="28" applyNumberFormat="1" applyFont="1" applyBorder="1" applyAlignment="1">
      <alignment horizontal="right"/>
      <protection/>
    </xf>
    <xf numFmtId="41" fontId="1" fillId="0" borderId="9" xfId="28" applyNumberFormat="1" applyFont="1" applyBorder="1" applyAlignment="1">
      <alignment horizontal="right"/>
      <protection/>
    </xf>
    <xf numFmtId="0" fontId="1" fillId="0" borderId="0" xfId="28" applyFont="1" applyBorder="1">
      <alignment/>
      <protection/>
    </xf>
    <xf numFmtId="38" fontId="1" fillId="0" borderId="18" xfId="17" applyFont="1" applyBorder="1" applyAlignment="1">
      <alignment vertical="center"/>
    </xf>
    <xf numFmtId="38" fontId="9" fillId="0" borderId="18" xfId="17" applyFont="1" applyBorder="1" applyAlignment="1">
      <alignment vertical="center"/>
    </xf>
    <xf numFmtId="38" fontId="9" fillId="0" borderId="18" xfId="17" applyFont="1" applyBorder="1" applyAlignment="1">
      <alignment horizontal="right" vertical="center"/>
    </xf>
    <xf numFmtId="38" fontId="1" fillId="0" borderId="7" xfId="17" applyFont="1" applyBorder="1" applyAlignment="1">
      <alignment horizontal="centerContinuous" vertical="center"/>
    </xf>
    <xf numFmtId="38" fontId="1" fillId="0" borderId="3" xfId="17" applyFont="1" applyBorder="1" applyAlignment="1">
      <alignment horizontal="distributed"/>
    </xf>
    <xf numFmtId="38" fontId="1" fillId="0" borderId="12" xfId="17" applyFont="1" applyBorder="1" applyAlignment="1">
      <alignment horizontal="centerContinuous" vertical="top"/>
    </xf>
    <xf numFmtId="38" fontId="1" fillId="0" borderId="12" xfId="17" applyFont="1" applyBorder="1" applyAlignment="1">
      <alignment horizontal="centerContinuous" vertical="center"/>
    </xf>
    <xf numFmtId="38" fontId="1" fillId="0" borderId="7" xfId="17" applyFont="1" applyBorder="1" applyAlignment="1" quotePrefix="1">
      <alignment horizontal="center" vertical="top"/>
    </xf>
    <xf numFmtId="38" fontId="9" fillId="0" borderId="0" xfId="17" applyFont="1" applyAlignment="1">
      <alignment vertical="center"/>
    </xf>
    <xf numFmtId="41" fontId="8" fillId="0" borderId="19" xfId="17" applyNumberFormat="1" applyFont="1" applyBorder="1" applyAlignment="1">
      <alignment horizontal="right" vertical="center"/>
    </xf>
    <xf numFmtId="41" fontId="8" fillId="0" borderId="20" xfId="17" applyNumberFormat="1" applyFont="1" applyBorder="1" applyAlignment="1">
      <alignment horizontal="right" vertical="center"/>
    </xf>
    <xf numFmtId="41" fontId="8" fillId="0" borderId="21" xfId="17" applyNumberFormat="1" applyFont="1" applyBorder="1" applyAlignment="1">
      <alignment horizontal="right" vertical="center"/>
    </xf>
    <xf numFmtId="41" fontId="8" fillId="0" borderId="22" xfId="17" applyNumberFormat="1" applyFont="1" applyBorder="1" applyAlignment="1">
      <alignment horizontal="right" vertical="center"/>
    </xf>
    <xf numFmtId="41" fontId="8" fillId="0" borderId="23" xfId="17" applyNumberFormat="1" applyFont="1" applyBorder="1" applyAlignment="1">
      <alignment horizontal="right" vertical="center"/>
    </xf>
    <xf numFmtId="41" fontId="1" fillId="0" borderId="19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23" xfId="17" applyNumberFormat="1" applyFont="1" applyBorder="1" applyAlignment="1">
      <alignment horizontal="right" vertical="center"/>
    </xf>
    <xf numFmtId="41" fontId="1" fillId="0" borderId="24" xfId="17" applyNumberFormat="1" applyFont="1" applyBorder="1" applyAlignment="1">
      <alignment horizontal="right" vertical="center"/>
    </xf>
    <xf numFmtId="41" fontId="1" fillId="0" borderId="9" xfId="17" applyNumberFormat="1" applyFont="1" applyBorder="1" applyAlignment="1">
      <alignment horizontal="right" vertical="center"/>
    </xf>
    <xf numFmtId="0" fontId="1" fillId="0" borderId="0" xfId="30" applyFont="1">
      <alignment/>
      <protection/>
    </xf>
    <xf numFmtId="0" fontId="7" fillId="0" borderId="0" xfId="30" applyFont="1">
      <alignment/>
      <protection/>
    </xf>
    <xf numFmtId="0" fontId="1" fillId="0" borderId="15" xfId="30" applyFont="1" applyBorder="1" applyAlignment="1">
      <alignment horizontal="distributed"/>
      <protection/>
    </xf>
    <xf numFmtId="0" fontId="1" fillId="0" borderId="3" xfId="30" applyFont="1" applyBorder="1" applyAlignment="1">
      <alignment horizontal="distributed" vertical="top"/>
      <protection/>
    </xf>
    <xf numFmtId="0" fontId="1" fillId="0" borderId="16" xfId="30" applyFont="1" applyBorder="1" applyAlignment="1">
      <alignment horizontal="distributed" vertical="center"/>
      <protection/>
    </xf>
    <xf numFmtId="0" fontId="1" fillId="0" borderId="11" xfId="30" applyFont="1" applyBorder="1" applyAlignment="1">
      <alignment horizontal="distributed" vertical="center"/>
      <protection/>
    </xf>
    <xf numFmtId="0" fontId="1" fillId="0" borderId="16" xfId="30" applyFont="1" applyBorder="1" applyAlignment="1">
      <alignment horizontal="left" vertical="center"/>
      <protection/>
    </xf>
    <xf numFmtId="0" fontId="1" fillId="0" borderId="3" xfId="30" applyFont="1" applyBorder="1" applyAlignment="1">
      <alignment horizontal="distributed" vertical="center"/>
      <protection/>
    </xf>
    <xf numFmtId="0" fontId="1" fillId="0" borderId="4" xfId="30" applyFont="1" applyBorder="1" applyAlignment="1">
      <alignment horizontal="distributed" vertical="center"/>
      <protection/>
    </xf>
    <xf numFmtId="0" fontId="1" fillId="0" borderId="7" xfId="30" applyFont="1" applyBorder="1" applyAlignment="1">
      <alignment horizontal="distributed" vertical="top"/>
      <protection/>
    </xf>
    <xf numFmtId="0" fontId="1" fillId="0" borderId="7" xfId="30" applyFont="1" applyBorder="1" applyAlignment="1">
      <alignment horizontal="distributed" vertical="center"/>
      <protection/>
    </xf>
    <xf numFmtId="0" fontId="1" fillId="0" borderId="8" xfId="30" applyFont="1" applyBorder="1" applyAlignment="1">
      <alignment horizontal="distributed" vertical="center"/>
      <protection/>
    </xf>
    <xf numFmtId="0" fontId="1" fillId="0" borderId="7" xfId="30" applyFont="1" applyBorder="1" applyAlignment="1">
      <alignment horizontal="right" vertical="center"/>
      <protection/>
    </xf>
    <xf numFmtId="41" fontId="1" fillId="0" borderId="11" xfId="30" applyNumberFormat="1" applyFont="1" applyBorder="1" applyAlignment="1">
      <alignment horizontal="right" vertical="center"/>
      <protection/>
    </xf>
    <xf numFmtId="41" fontId="1" fillId="0" borderId="5" xfId="30" applyNumberFormat="1" applyFont="1" applyBorder="1" applyAlignment="1">
      <alignment horizontal="right" vertical="center"/>
      <protection/>
    </xf>
    <xf numFmtId="41" fontId="1" fillId="0" borderId="14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 quotePrefix="1">
      <alignment horizontal="left" vertical="center"/>
      <protection/>
    </xf>
    <xf numFmtId="41" fontId="1" fillId="0" borderId="4" xfId="30" applyNumberFormat="1" applyFont="1" applyBorder="1" applyAlignment="1">
      <alignment horizontal="right" vertical="center"/>
      <protection/>
    </xf>
    <xf numFmtId="41" fontId="1" fillId="0" borderId="0" xfId="30" applyNumberFormat="1" applyFont="1" applyBorder="1" applyAlignment="1">
      <alignment horizontal="right" vertical="center"/>
      <protection/>
    </xf>
    <xf numFmtId="41" fontId="1" fillId="0" borderId="6" xfId="30" applyNumberFormat="1" applyFont="1" applyBorder="1" applyAlignment="1">
      <alignment horizontal="right" vertical="center"/>
      <protection/>
    </xf>
    <xf numFmtId="0" fontId="8" fillId="0" borderId="6" xfId="30" applyFont="1" applyBorder="1">
      <alignment/>
      <protection/>
    </xf>
    <xf numFmtId="0" fontId="8" fillId="0" borderId="3" xfId="30" applyFont="1" applyBorder="1" applyAlignment="1" quotePrefix="1">
      <alignment horizontal="left" vertical="center"/>
      <protection/>
    </xf>
    <xf numFmtId="41" fontId="8" fillId="0" borderId="4" xfId="30" applyNumberFormat="1" applyFont="1" applyFill="1" applyBorder="1" applyAlignment="1">
      <alignment horizontal="right" vertical="center"/>
      <protection/>
    </xf>
    <xf numFmtId="41" fontId="8" fillId="0" borderId="0" xfId="30" applyNumberFormat="1" applyFont="1" applyBorder="1" applyAlignment="1">
      <alignment horizontal="right" vertical="center"/>
      <protection/>
    </xf>
    <xf numFmtId="41" fontId="8" fillId="0" borderId="0" xfId="30" applyNumberFormat="1" applyFont="1" applyFill="1" applyBorder="1" applyAlignment="1">
      <alignment horizontal="right" vertical="center"/>
      <protection/>
    </xf>
    <xf numFmtId="41" fontId="8" fillId="0" borderId="6" xfId="30" applyNumberFormat="1" applyFont="1" applyBorder="1" applyAlignment="1">
      <alignment horizontal="right" vertical="center"/>
      <protection/>
    </xf>
    <xf numFmtId="0" fontId="8" fillId="0" borderId="0" xfId="30" applyFont="1">
      <alignment/>
      <protection/>
    </xf>
    <xf numFmtId="0" fontId="1" fillId="0" borderId="0" xfId="30" applyFont="1" applyBorder="1">
      <alignment/>
      <protection/>
    </xf>
    <xf numFmtId="0" fontId="14" fillId="0" borderId="3" xfId="30" applyFont="1" applyBorder="1" applyAlignment="1">
      <alignment horizontal="right" vertical="center"/>
      <protection/>
    </xf>
    <xf numFmtId="41" fontId="14" fillId="0" borderId="4" xfId="30" applyNumberFormat="1" applyFont="1" applyBorder="1" applyAlignment="1">
      <alignment horizontal="right" vertical="center"/>
      <protection/>
    </xf>
    <xf numFmtId="41" fontId="14" fillId="0" borderId="0" xfId="30" applyNumberFormat="1" applyFont="1" applyBorder="1" applyAlignment="1">
      <alignment horizontal="right" vertical="center"/>
      <protection/>
    </xf>
    <xf numFmtId="41" fontId="14" fillId="0" borderId="6" xfId="30" applyNumberFormat="1" applyFont="1" applyBorder="1" applyAlignment="1">
      <alignment horizontal="right" vertical="center"/>
      <protection/>
    </xf>
    <xf numFmtId="0" fontId="14" fillId="0" borderId="3" xfId="30" applyFont="1" applyBorder="1" applyAlignment="1">
      <alignment horizontal="distributed" vertical="center"/>
      <protection/>
    </xf>
    <xf numFmtId="177" fontId="1" fillId="0" borderId="0" xfId="30" applyNumberFormat="1" applyFont="1" applyBorder="1" applyAlignment="1">
      <alignment horizontal="right" vertical="center"/>
      <protection/>
    </xf>
    <xf numFmtId="0" fontId="1" fillId="0" borderId="3" xfId="30" applyFont="1" applyBorder="1" applyAlignment="1">
      <alignment horizontal="right" vertical="center"/>
      <protection/>
    </xf>
    <xf numFmtId="41" fontId="1" fillId="0" borderId="8" xfId="30" applyNumberFormat="1" applyFont="1" applyBorder="1" applyAlignment="1">
      <alignment horizontal="right" vertical="center"/>
      <protection/>
    </xf>
    <xf numFmtId="41" fontId="1" fillId="0" borderId="9" xfId="30" applyNumberFormat="1" applyFont="1" applyBorder="1" applyAlignment="1">
      <alignment horizontal="right" vertical="center"/>
      <protection/>
    </xf>
    <xf numFmtId="41" fontId="1" fillId="0" borderId="10" xfId="30" applyNumberFormat="1" applyFont="1" applyBorder="1" applyAlignment="1">
      <alignment horizontal="right" vertical="center"/>
      <protection/>
    </xf>
    <xf numFmtId="0" fontId="1" fillId="0" borderId="0" xfId="30" applyFont="1" applyBorder="1" applyAlignment="1">
      <alignment vertical="center"/>
      <protection/>
    </xf>
    <xf numFmtId="0" fontId="1" fillId="0" borderId="0" xfId="30" applyFont="1" applyBorder="1" applyAlignment="1">
      <alignment horizontal="right" vertical="center"/>
      <protection/>
    </xf>
    <xf numFmtId="0" fontId="1" fillId="0" borderId="0" xfId="31" applyFont="1" applyFill="1" applyAlignment="1">
      <alignment vertical="center"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1" xfId="31" applyFont="1" applyFill="1" applyBorder="1" applyAlignment="1">
      <alignment horizontal="center" vertical="center"/>
      <protection/>
    </xf>
    <xf numFmtId="0" fontId="8" fillId="0" borderId="0" xfId="31" applyFont="1" applyFill="1" applyAlignment="1">
      <alignment vertical="center"/>
      <protection/>
    </xf>
    <xf numFmtId="186" fontId="8" fillId="0" borderId="11" xfId="31" applyNumberFormat="1" applyFont="1" applyFill="1" applyBorder="1" applyAlignment="1">
      <alignment vertical="center"/>
      <protection/>
    </xf>
    <xf numFmtId="186" fontId="8" fillId="0" borderId="5" xfId="31" applyNumberFormat="1" applyFont="1" applyFill="1" applyBorder="1" applyAlignment="1">
      <alignment vertical="center"/>
      <protection/>
    </xf>
    <xf numFmtId="186" fontId="8" fillId="0" borderId="14" xfId="31" applyNumberFormat="1" applyFont="1" applyFill="1" applyBorder="1" applyAlignment="1">
      <alignment vertical="center"/>
      <protection/>
    </xf>
    <xf numFmtId="186" fontId="1" fillId="0" borderId="4" xfId="31" applyNumberFormat="1" applyFont="1" applyFill="1" applyBorder="1" applyAlignment="1">
      <alignment vertical="center"/>
      <protection/>
    </xf>
    <xf numFmtId="186" fontId="1" fillId="0" borderId="0" xfId="31" applyNumberFormat="1" applyFont="1" applyFill="1" applyBorder="1" applyAlignment="1">
      <alignment vertical="center"/>
      <protection/>
    </xf>
    <xf numFmtId="186" fontId="1" fillId="0" borderId="6" xfId="31" applyNumberFormat="1" applyFont="1" applyFill="1" applyBorder="1" applyAlignment="1">
      <alignment vertical="center"/>
      <protection/>
    </xf>
    <xf numFmtId="0" fontId="1" fillId="0" borderId="4" xfId="31" applyFont="1" applyFill="1" applyBorder="1" applyAlignment="1">
      <alignment vertical="center"/>
      <protection/>
    </xf>
    <xf numFmtId="0" fontId="1" fillId="0" borderId="6" xfId="31" applyFont="1" applyFill="1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horizontal="distributed" vertical="center"/>
      <protection/>
    </xf>
    <xf numFmtId="0" fontId="1" fillId="0" borderId="8" xfId="31" applyFont="1" applyFill="1" applyBorder="1" applyAlignment="1">
      <alignment vertical="center"/>
      <protection/>
    </xf>
    <xf numFmtId="0" fontId="1" fillId="0" borderId="10" xfId="31" applyFont="1" applyFill="1" applyBorder="1" applyAlignment="1">
      <alignment horizontal="distributed" vertical="center"/>
      <protection/>
    </xf>
    <xf numFmtId="186" fontId="1" fillId="0" borderId="8" xfId="31" applyNumberFormat="1" applyFont="1" applyFill="1" applyBorder="1" applyAlignment="1">
      <alignment vertical="center"/>
      <protection/>
    </xf>
    <xf numFmtId="186" fontId="1" fillId="0" borderId="9" xfId="31" applyNumberFormat="1" applyFont="1" applyFill="1" applyBorder="1" applyAlignment="1">
      <alignment vertical="center"/>
      <protection/>
    </xf>
    <xf numFmtId="186" fontId="1" fillId="0" borderId="10" xfId="31" applyNumberFormat="1" applyFont="1" applyFill="1" applyBorder="1" applyAlignment="1">
      <alignment vertical="center"/>
      <protection/>
    </xf>
    <xf numFmtId="0" fontId="1" fillId="0" borderId="0" xfId="31" applyFont="1" applyFill="1" applyAlignment="1">
      <alignment horizontal="distributed" vertical="center"/>
      <protection/>
    </xf>
    <xf numFmtId="0" fontId="1" fillId="0" borderId="0" xfId="32" applyFont="1">
      <alignment/>
      <protection/>
    </xf>
    <xf numFmtId="0" fontId="7" fillId="0" borderId="0" xfId="32" applyFont="1">
      <alignment/>
      <protection/>
    </xf>
    <xf numFmtId="0" fontId="1" fillId="0" borderId="0" xfId="32" applyFont="1" applyAlignment="1">
      <alignment horizontal="right"/>
      <protection/>
    </xf>
    <xf numFmtId="0" fontId="1" fillId="0" borderId="0" xfId="32" applyFont="1" applyBorder="1">
      <alignment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distributed" vertical="center" wrapText="1"/>
      <protection/>
    </xf>
    <xf numFmtId="0" fontId="1" fillId="0" borderId="11" xfId="32" applyFont="1" applyBorder="1" applyAlignment="1">
      <alignment horizontal="center"/>
      <protection/>
    </xf>
    <xf numFmtId="0" fontId="1" fillId="0" borderId="14" xfId="32" applyFont="1" applyBorder="1">
      <alignment/>
      <protection/>
    </xf>
    <xf numFmtId="41" fontId="1" fillId="0" borderId="11" xfId="32" applyNumberFormat="1" applyFont="1" applyBorder="1">
      <alignment/>
      <protection/>
    </xf>
    <xf numFmtId="41" fontId="1" fillId="0" borderId="5" xfId="32" applyNumberFormat="1" applyFont="1" applyBorder="1">
      <alignment/>
      <protection/>
    </xf>
    <xf numFmtId="41" fontId="1" fillId="0" borderId="14" xfId="32" applyNumberFormat="1" applyFont="1" applyBorder="1">
      <alignment/>
      <protection/>
    </xf>
    <xf numFmtId="41" fontId="1" fillId="0" borderId="4" xfId="32" applyNumberFormat="1" applyFont="1" applyBorder="1">
      <alignment/>
      <protection/>
    </xf>
    <xf numFmtId="41" fontId="1" fillId="0" borderId="0" xfId="32" applyNumberFormat="1" applyFont="1" applyBorder="1">
      <alignment/>
      <protection/>
    </xf>
    <xf numFmtId="41" fontId="1" fillId="0" borderId="6" xfId="32" applyNumberFormat="1" applyFont="1" applyBorder="1">
      <alignment/>
      <protection/>
    </xf>
    <xf numFmtId="0" fontId="8" fillId="0" borderId="0" xfId="32" applyFont="1" applyBorder="1">
      <alignment/>
      <protection/>
    </xf>
    <xf numFmtId="41" fontId="8" fillId="0" borderId="4" xfId="32" applyNumberFormat="1" applyFont="1" applyBorder="1" applyAlignment="1">
      <alignment horizontal="right" vertical="center"/>
      <protection/>
    </xf>
    <xf numFmtId="41" fontId="8" fillId="0" borderId="0" xfId="32" applyNumberFormat="1" applyFont="1" applyBorder="1" applyAlignment="1">
      <alignment horizontal="right" vertical="center"/>
      <protection/>
    </xf>
    <xf numFmtId="41" fontId="8" fillId="0" borderId="6" xfId="32" applyNumberFormat="1" applyFont="1" applyBorder="1" applyAlignment="1">
      <alignment horizontal="right" vertical="center"/>
      <protection/>
    </xf>
    <xf numFmtId="0" fontId="8" fillId="0" borderId="0" xfId="32" applyFont="1">
      <alignment/>
      <protection/>
    </xf>
    <xf numFmtId="0" fontId="1" fillId="0" borderId="4" xfId="32" applyFont="1" applyBorder="1" applyAlignment="1">
      <alignment horizontal="center"/>
      <protection/>
    </xf>
    <xf numFmtId="0" fontId="1" fillId="0" borderId="6" xfId="32" applyFont="1" applyBorder="1" quotePrefix="1">
      <alignment/>
      <protection/>
    </xf>
    <xf numFmtId="0" fontId="8" fillId="0" borderId="4" xfId="32" applyFont="1" applyBorder="1" applyAlignment="1">
      <alignment horizontal="center"/>
      <protection/>
    </xf>
    <xf numFmtId="0" fontId="8" fillId="0" borderId="6" xfId="32" applyFont="1" applyBorder="1" applyAlignment="1">
      <alignment horizontal="distributed"/>
      <protection/>
    </xf>
    <xf numFmtId="41" fontId="8" fillId="0" borderId="4" xfId="32" applyNumberFormat="1" applyFont="1" applyBorder="1">
      <alignment/>
      <protection/>
    </xf>
    <xf numFmtId="41" fontId="8" fillId="0" borderId="0" xfId="32" applyNumberFormat="1" applyFont="1" applyBorder="1">
      <alignment/>
      <protection/>
    </xf>
    <xf numFmtId="41" fontId="8" fillId="0" borderId="6" xfId="32" applyNumberFormat="1" applyFont="1" applyBorder="1">
      <alignment/>
      <protection/>
    </xf>
    <xf numFmtId="0" fontId="1" fillId="0" borderId="6" xfId="32" applyFont="1" applyBorder="1" applyAlignment="1">
      <alignment horizontal="distributed"/>
      <protection/>
    </xf>
    <xf numFmtId="41" fontId="1" fillId="0" borderId="4" xfId="17" applyNumberFormat="1" applyFont="1" applyFill="1" applyBorder="1" applyAlignment="1">
      <alignment horizontal="right" vertical="center"/>
    </xf>
    <xf numFmtId="0" fontId="1" fillId="0" borderId="6" xfId="32" applyFont="1" applyBorder="1" applyAlignment="1">
      <alignment/>
      <protection/>
    </xf>
    <xf numFmtId="0" fontId="1" fillId="0" borderId="6" xfId="32" applyFont="1" applyBorder="1">
      <alignment/>
      <protection/>
    </xf>
    <xf numFmtId="0" fontId="8" fillId="0" borderId="6" xfId="32" applyFont="1" applyBorder="1" applyAlignment="1">
      <alignment/>
      <protection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6" xfId="17" applyNumberFormat="1" applyFont="1" applyFill="1" applyBorder="1" applyAlignment="1">
      <alignment horizontal="right" vertical="center"/>
    </xf>
    <xf numFmtId="0" fontId="1" fillId="0" borderId="8" xfId="32" applyFont="1" applyBorder="1" applyAlignment="1">
      <alignment horizontal="center"/>
      <protection/>
    </xf>
    <xf numFmtId="0" fontId="1" fillId="0" borderId="10" xfId="32" applyFont="1" applyBorder="1" applyAlignment="1">
      <alignment/>
      <protection/>
    </xf>
    <xf numFmtId="41" fontId="1" fillId="0" borderId="8" xfId="17" applyNumberFormat="1" applyFont="1" applyFill="1" applyBorder="1" applyAlignment="1">
      <alignment horizontal="right" vertical="center"/>
    </xf>
    <xf numFmtId="41" fontId="1" fillId="0" borderId="9" xfId="17" applyNumberFormat="1" applyFont="1" applyFill="1" applyBorder="1" applyAlignment="1">
      <alignment horizontal="right" vertical="center"/>
    </xf>
    <xf numFmtId="41" fontId="1" fillId="0" borderId="10" xfId="17" applyNumberFormat="1" applyFont="1" applyFill="1" applyBorder="1" applyAlignment="1">
      <alignment horizontal="right" vertical="center"/>
    </xf>
    <xf numFmtId="0" fontId="9" fillId="0" borderId="0" xfId="32" applyFont="1">
      <alignment/>
      <protection/>
    </xf>
    <xf numFmtId="0" fontId="1" fillId="0" borderId="0" xfId="33" applyFont="1" applyFill="1" applyAlignment="1">
      <alignment horizontal="center"/>
      <protection/>
    </xf>
    <xf numFmtId="0" fontId="7" fillId="0" borderId="0" xfId="33" applyFont="1" applyFill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horizontal="right"/>
      <protection/>
    </xf>
    <xf numFmtId="0" fontId="1" fillId="0" borderId="17" xfId="33" applyFont="1" applyFill="1" applyBorder="1" applyAlignment="1">
      <alignment/>
      <protection/>
    </xf>
    <xf numFmtId="0" fontId="1" fillId="0" borderId="15" xfId="33" applyFont="1" applyFill="1" applyBorder="1">
      <alignment/>
      <protection/>
    </xf>
    <xf numFmtId="0" fontId="1" fillId="0" borderId="4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center" vertical="center"/>
      <protection/>
    </xf>
    <xf numFmtId="0" fontId="1" fillId="0" borderId="3" xfId="33" applyFont="1" applyFill="1" applyBorder="1" applyAlignment="1">
      <alignment horizontal="center" vertical="distributed" wrapText="1"/>
      <protection/>
    </xf>
    <xf numFmtId="0" fontId="1" fillId="0" borderId="3" xfId="33" applyFont="1" applyFill="1" applyBorder="1" applyAlignment="1">
      <alignment horizontal="distributed" vertical="center"/>
      <protection/>
    </xf>
    <xf numFmtId="0" fontId="1" fillId="0" borderId="3" xfId="33" applyFont="1" applyFill="1" applyBorder="1">
      <alignment/>
      <protection/>
    </xf>
    <xf numFmtId="0" fontId="1" fillId="0" borderId="3" xfId="33" applyFont="1" applyFill="1" applyBorder="1" applyAlignment="1">
      <alignment horizontal="distributed"/>
      <protection/>
    </xf>
    <xf numFmtId="0" fontId="1" fillId="0" borderId="8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center" vertical="center" wrapText="1"/>
      <protection/>
    </xf>
    <xf numFmtId="38" fontId="1" fillId="0" borderId="7" xfId="17" applyFont="1" applyFill="1" applyBorder="1" applyAlignment="1">
      <alignment horizontal="distributed" vertical="center" wrapText="1"/>
    </xf>
    <xf numFmtId="0" fontId="1" fillId="0" borderId="3" xfId="33" applyFont="1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center" vertical="top" wrapText="1"/>
      <protection/>
    </xf>
    <xf numFmtId="0" fontId="1" fillId="0" borderId="7" xfId="33" applyFont="1" applyFill="1" applyBorder="1" applyAlignment="1">
      <alignment horizontal="distributed" vertical="top"/>
      <protection/>
    </xf>
    <xf numFmtId="0" fontId="8" fillId="0" borderId="0" xfId="33" applyFont="1" applyFill="1" applyAlignment="1">
      <alignment horizontal="center"/>
      <protection/>
    </xf>
    <xf numFmtId="0" fontId="8" fillId="0" borderId="16" xfId="33" applyFont="1" applyFill="1" applyBorder="1" applyAlignment="1">
      <alignment horizontal="distributed" vertical="center"/>
      <protection/>
    </xf>
    <xf numFmtId="41" fontId="8" fillId="0" borderId="11" xfId="17" applyNumberFormat="1" applyFont="1" applyFill="1" applyBorder="1" applyAlignment="1">
      <alignment vertical="center"/>
    </xf>
    <xf numFmtId="41" fontId="8" fillId="0" borderId="5" xfId="17" applyNumberFormat="1" applyFont="1" applyFill="1" applyBorder="1" applyAlignment="1">
      <alignment vertical="center"/>
    </xf>
    <xf numFmtId="41" fontId="8" fillId="0" borderId="14" xfId="17" applyNumberFormat="1" applyFont="1" applyFill="1" applyBorder="1" applyAlignment="1">
      <alignment vertical="center"/>
    </xf>
    <xf numFmtId="0" fontId="8" fillId="0" borderId="0" xfId="33" applyFont="1" applyFill="1">
      <alignment/>
      <protection/>
    </xf>
    <xf numFmtId="0" fontId="8" fillId="0" borderId="3" xfId="33" applyFont="1" applyFill="1" applyBorder="1" applyAlignment="1">
      <alignment horizontal="distributed" vertical="center"/>
      <protection/>
    </xf>
    <xf numFmtId="41" fontId="8" fillId="0" borderId="4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0" fontId="9" fillId="0" borderId="0" xfId="33" applyFont="1" applyFill="1" applyAlignment="1">
      <alignment horizontal="center"/>
      <protection/>
    </xf>
    <xf numFmtId="0" fontId="9" fillId="0" borderId="3" xfId="33" applyFont="1" applyFill="1" applyBorder="1" applyAlignment="1">
      <alignment horizontal="center"/>
      <protection/>
    </xf>
    <xf numFmtId="41" fontId="8" fillId="0" borderId="4" xfId="33" applyNumberFormat="1" applyFont="1" applyFill="1" applyBorder="1" applyAlignment="1">
      <alignment vertical="center"/>
      <protection/>
    </xf>
    <xf numFmtId="41" fontId="8" fillId="0" borderId="0" xfId="33" applyNumberFormat="1" applyFont="1" applyFill="1" applyBorder="1" applyAlignment="1">
      <alignment vertical="center"/>
      <protection/>
    </xf>
    <xf numFmtId="41" fontId="8" fillId="0" borderId="6" xfId="33" applyNumberFormat="1" applyFont="1" applyFill="1" applyBorder="1" applyAlignment="1">
      <alignment vertical="center"/>
      <protection/>
    </xf>
    <xf numFmtId="0" fontId="9" fillId="0" borderId="0" xfId="33" applyFont="1" applyFill="1">
      <alignment/>
      <protection/>
    </xf>
    <xf numFmtId="38" fontId="8" fillId="0" borderId="3" xfId="17" applyFont="1" applyFill="1" applyBorder="1" applyAlignment="1">
      <alignment horizontal="distributed" vertical="center"/>
    </xf>
    <xf numFmtId="0" fontId="1" fillId="0" borderId="3" xfId="33" applyFont="1" applyFill="1" applyBorder="1" applyAlignment="1">
      <alignment horizontal="center"/>
      <protection/>
    </xf>
    <xf numFmtId="41" fontId="14" fillId="0" borderId="4" xfId="33" applyNumberFormat="1" applyFont="1" applyFill="1" applyBorder="1" applyAlignment="1">
      <alignment vertical="center"/>
      <protection/>
    </xf>
    <xf numFmtId="41" fontId="14" fillId="0" borderId="0" xfId="33" applyNumberFormat="1" applyFont="1" applyFill="1" applyBorder="1" applyAlignment="1">
      <alignment vertical="center"/>
      <protection/>
    </xf>
    <xf numFmtId="41" fontId="14" fillId="0" borderId="6" xfId="33" applyNumberFormat="1" applyFont="1" applyFill="1" applyBorder="1" applyAlignment="1">
      <alignment vertical="center"/>
      <protection/>
    </xf>
    <xf numFmtId="38" fontId="9" fillId="0" borderId="3" xfId="17" applyFont="1" applyFill="1" applyBorder="1" applyAlignment="1">
      <alignment horizontal="distributed" vertical="center"/>
    </xf>
    <xf numFmtId="41" fontId="1" fillId="0" borderId="4" xfId="33" applyNumberFormat="1" applyFont="1" applyFill="1" applyBorder="1" applyAlignment="1">
      <alignment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6" xfId="33" applyNumberFormat="1" applyFont="1" applyFill="1" applyBorder="1" applyAlignment="1">
      <alignment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38" fontId="9" fillId="0" borderId="7" xfId="17" applyFont="1" applyFill="1" applyBorder="1" applyAlignment="1">
      <alignment horizontal="distributed" vertical="center"/>
    </xf>
    <xf numFmtId="41" fontId="1" fillId="0" borderId="8" xfId="33" applyNumberFormat="1" applyFont="1" applyFill="1" applyBorder="1" applyAlignment="1">
      <alignment vertical="center"/>
      <protection/>
    </xf>
    <xf numFmtId="41" fontId="1" fillId="0" borderId="9" xfId="33" applyNumberFormat="1" applyFont="1" applyFill="1" applyBorder="1" applyAlignment="1">
      <alignment vertical="center"/>
      <protection/>
    </xf>
    <xf numFmtId="41" fontId="1" fillId="0" borderId="10" xfId="17" applyNumberFormat="1" applyFont="1" applyFill="1" applyBorder="1" applyAlignment="1">
      <alignment vertical="center"/>
    </xf>
    <xf numFmtId="0" fontId="1" fillId="0" borderId="0" xfId="33" applyFont="1" applyFill="1" applyAlignment="1">
      <alignment/>
      <protection/>
    </xf>
    <xf numFmtId="0" fontId="1" fillId="0" borderId="0" xfId="33" applyFont="1" applyFill="1" applyBorder="1">
      <alignment/>
      <protection/>
    </xf>
    <xf numFmtId="181" fontId="1" fillId="0" borderId="0" xfId="33" applyNumberFormat="1" applyFont="1" applyFill="1" applyAlignment="1">
      <alignment horizontal="center"/>
      <protection/>
    </xf>
    <xf numFmtId="41" fontId="1" fillId="0" borderId="0" xfId="33" applyNumberFormat="1" applyFont="1" applyFill="1" applyAlignment="1">
      <alignment horizontal="center"/>
      <protection/>
    </xf>
    <xf numFmtId="0" fontId="1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17" xfId="34" applyFont="1" applyBorder="1" applyAlignment="1">
      <alignment vertical="center"/>
      <protection/>
    </xf>
    <xf numFmtId="0" fontId="1" fillId="0" borderId="25" xfId="34" applyFont="1" applyBorder="1" applyAlignment="1">
      <alignment vertical="center"/>
      <protection/>
    </xf>
    <xf numFmtId="0" fontId="1" fillId="0" borderId="26" xfId="34" applyFont="1" applyBorder="1" applyAlignment="1">
      <alignment horizontal="distributed" vertical="center"/>
      <protection/>
    </xf>
    <xf numFmtId="0" fontId="1" fillId="0" borderId="17" xfId="34" applyFont="1" applyBorder="1" applyAlignment="1">
      <alignment horizontal="center" vertical="center"/>
      <protection/>
    </xf>
    <xf numFmtId="0" fontId="1" fillId="0" borderId="17" xfId="34" applyFont="1" applyFill="1" applyBorder="1" applyAlignment="1">
      <alignment horizontal="centerContinuous" vertical="center"/>
      <protection/>
    </xf>
    <xf numFmtId="0" fontId="1" fillId="0" borderId="25" xfId="34" applyFont="1" applyFill="1" applyBorder="1" applyAlignment="1">
      <alignment horizontal="centerContinuous" vertical="center"/>
      <protection/>
    </xf>
    <xf numFmtId="0" fontId="1" fillId="0" borderId="26" xfId="34" applyFont="1" applyFill="1" applyBorder="1" applyAlignment="1">
      <alignment horizontal="centerContinuous" vertical="center"/>
      <protection/>
    </xf>
    <xf numFmtId="0" fontId="1" fillId="0" borderId="15" xfId="34" applyFont="1" applyBorder="1" applyAlignment="1">
      <alignment horizontal="distributed" vertical="center" wrapText="1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3" xfId="34" applyFont="1" applyBorder="1" applyAlignment="1">
      <alignment horizontal="center" vertical="center"/>
      <protection/>
    </xf>
    <xf numFmtId="0" fontId="1" fillId="0" borderId="8" xfId="34" applyFont="1" applyFill="1" applyBorder="1" applyAlignment="1">
      <alignment horizontal="center" vertical="center"/>
      <protection/>
    </xf>
    <xf numFmtId="0" fontId="1" fillId="0" borderId="4" xfId="34" applyFont="1" applyFill="1" applyBorder="1" applyAlignment="1">
      <alignment horizontal="center" vertical="center"/>
      <protection/>
    </xf>
    <xf numFmtId="0" fontId="1" fillId="0" borderId="3" xfId="34" applyFont="1" applyBorder="1" applyAlignment="1">
      <alignment horizontal="distributed" vertical="center" wrapText="1"/>
      <protection/>
    </xf>
    <xf numFmtId="0" fontId="1" fillId="0" borderId="8" xfId="34" applyFont="1" applyBorder="1" applyAlignment="1">
      <alignment vertical="center"/>
      <protection/>
    </xf>
    <xf numFmtId="0" fontId="1" fillId="0" borderId="9" xfId="34" applyFont="1" applyBorder="1" applyAlignment="1">
      <alignment vertical="center"/>
      <protection/>
    </xf>
    <xf numFmtId="0" fontId="1" fillId="0" borderId="10" xfId="34" applyFont="1" applyBorder="1" applyAlignment="1">
      <alignment horizontal="distributed" vertical="center"/>
      <protection/>
    </xf>
    <xf numFmtId="0" fontId="1" fillId="0" borderId="7" xfId="34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4" xfId="34" applyFont="1" applyBorder="1" applyAlignment="1">
      <alignment vertical="center"/>
      <protection/>
    </xf>
    <xf numFmtId="3" fontId="1" fillId="0" borderId="11" xfId="34" applyNumberFormat="1" applyFont="1" applyBorder="1" applyAlignment="1">
      <alignment vertical="center"/>
      <protection/>
    </xf>
    <xf numFmtId="3" fontId="1" fillId="0" borderId="5" xfId="34" applyNumberFormat="1" applyFont="1" applyBorder="1" applyAlignment="1">
      <alignment vertical="center"/>
      <protection/>
    </xf>
    <xf numFmtId="3" fontId="1" fillId="0" borderId="5" xfId="34" applyNumberFormat="1" applyFont="1" applyFill="1" applyBorder="1" applyAlignment="1">
      <alignment vertical="center"/>
      <protection/>
    </xf>
    <xf numFmtId="189" fontId="1" fillId="0" borderId="5" xfId="34" applyNumberFormat="1" applyFont="1" applyFill="1" applyBorder="1" applyAlignment="1">
      <alignment vertical="center"/>
      <protection/>
    </xf>
    <xf numFmtId="3" fontId="1" fillId="0" borderId="14" xfId="34" applyNumberFormat="1" applyFont="1" applyFill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0" fontId="8" fillId="0" borderId="0" xfId="34" applyFont="1" applyFill="1" applyAlignment="1">
      <alignment vertical="center"/>
      <protection/>
    </xf>
    <xf numFmtId="38" fontId="8" fillId="0" borderId="6" xfId="17" applyFont="1" applyBorder="1" applyAlignment="1">
      <alignment vertical="center"/>
    </xf>
    <xf numFmtId="0" fontId="1" fillId="0" borderId="6" xfId="34" applyFont="1" applyBorder="1" applyAlignment="1">
      <alignment horizontal="left" vertical="center"/>
      <protection/>
    </xf>
    <xf numFmtId="190" fontId="1" fillId="0" borderId="0" xfId="17" applyNumberFormat="1" applyFont="1" applyFill="1" applyBorder="1" applyAlignment="1">
      <alignment vertical="center"/>
    </xf>
    <xf numFmtId="3" fontId="1" fillId="0" borderId="0" xfId="34" applyNumberFormat="1" applyFont="1" applyFill="1" applyBorder="1" applyAlignment="1">
      <alignment vertical="center"/>
      <protection/>
    </xf>
    <xf numFmtId="3" fontId="1" fillId="0" borderId="6" xfId="34" applyNumberFormat="1" applyFont="1" applyFill="1" applyBorder="1" applyAlignment="1">
      <alignment vertical="center"/>
      <protection/>
    </xf>
    <xf numFmtId="38" fontId="1" fillId="0" borderId="6" xfId="17" applyFont="1" applyFill="1" applyBorder="1" applyAlignment="1">
      <alignment vertical="center"/>
    </xf>
    <xf numFmtId="3" fontId="1" fillId="0" borderId="4" xfId="34" applyNumberFormat="1" applyFont="1" applyBorder="1" applyAlignment="1">
      <alignment vertical="center"/>
      <protection/>
    </xf>
    <xf numFmtId="38" fontId="1" fillId="0" borderId="0" xfId="17" applyFont="1" applyFill="1" applyBorder="1" applyAlignment="1">
      <alignment horizontal="right" vertical="center"/>
    </xf>
    <xf numFmtId="190" fontId="1" fillId="0" borderId="6" xfId="17" applyNumberFormat="1" applyFont="1" applyFill="1" applyBorder="1" applyAlignment="1">
      <alignment vertical="center"/>
    </xf>
    <xf numFmtId="0" fontId="1" fillId="0" borderId="0" xfId="17" applyNumberFormat="1" applyFont="1" applyFill="1" applyBorder="1" applyAlignment="1">
      <alignment horizontal="right" vertical="center"/>
    </xf>
    <xf numFmtId="191" fontId="1" fillId="0" borderId="0" xfId="34" applyNumberFormat="1" applyFont="1" applyAlignment="1">
      <alignment vertical="center"/>
      <protection/>
    </xf>
    <xf numFmtId="191" fontId="1" fillId="0" borderId="4" xfId="34" applyNumberFormat="1" applyFont="1" applyBorder="1" applyAlignment="1">
      <alignment vertical="center"/>
      <protection/>
    </xf>
    <xf numFmtId="191" fontId="1" fillId="0" borderId="0" xfId="34" applyNumberFormat="1" applyFont="1" applyBorder="1" applyAlignment="1">
      <alignment vertical="center"/>
      <protection/>
    </xf>
    <xf numFmtId="182" fontId="1" fillId="0" borderId="4" xfId="17" applyNumberFormat="1" applyFont="1" applyBorder="1" applyAlignment="1">
      <alignment vertical="center"/>
    </xf>
    <xf numFmtId="182" fontId="1" fillId="0" borderId="0" xfId="17" applyNumberFormat="1" applyFont="1" applyFill="1" applyBorder="1" applyAlignment="1">
      <alignment vertical="center"/>
    </xf>
    <xf numFmtId="182" fontId="1" fillId="0" borderId="6" xfId="17" applyNumberFormat="1" applyFont="1" applyBorder="1" applyAlignment="1">
      <alignment vertical="center"/>
    </xf>
    <xf numFmtId="191" fontId="1" fillId="0" borderId="0" xfId="34" applyNumberFormat="1" applyFont="1" applyFill="1" applyAlignment="1">
      <alignment vertical="center"/>
      <protection/>
    </xf>
    <xf numFmtId="191" fontId="1" fillId="0" borderId="4" xfId="34" applyNumberFormat="1" applyFont="1" applyFill="1" applyBorder="1" applyAlignment="1">
      <alignment vertical="center"/>
      <protection/>
    </xf>
    <xf numFmtId="0" fontId="1" fillId="0" borderId="0" xfId="34" applyFont="1" applyFill="1" applyBorder="1" applyAlignment="1">
      <alignment vertical="center"/>
      <protection/>
    </xf>
    <xf numFmtId="191" fontId="1" fillId="0" borderId="0" xfId="34" applyNumberFormat="1" applyFont="1" applyFill="1" applyBorder="1" applyAlignment="1">
      <alignment vertical="center"/>
      <protection/>
    </xf>
    <xf numFmtId="191" fontId="1" fillId="0" borderId="6" xfId="34" applyNumberFormat="1" applyFont="1" applyFill="1" applyBorder="1" applyAlignment="1">
      <alignment vertical="center"/>
      <protection/>
    </xf>
    <xf numFmtId="38" fontId="1" fillId="0" borderId="4" xfId="17" applyFont="1" applyFill="1" applyBorder="1" applyAlignment="1">
      <alignment vertical="center"/>
    </xf>
    <xf numFmtId="38" fontId="1" fillId="0" borderId="6" xfId="17" applyFont="1" applyFill="1" applyBorder="1" applyAlignment="1">
      <alignment horizontal="right" vertical="center"/>
    </xf>
    <xf numFmtId="0" fontId="1" fillId="0" borderId="4" xfId="34" applyFont="1" applyFill="1" applyBorder="1" applyAlignment="1">
      <alignment vertical="center"/>
      <protection/>
    </xf>
    <xf numFmtId="0" fontId="1" fillId="0" borderId="6" xfId="34" applyFont="1" applyFill="1" applyBorder="1" applyAlignment="1">
      <alignment vertical="center"/>
      <protection/>
    </xf>
    <xf numFmtId="0" fontId="1" fillId="0" borderId="6" xfId="34" applyFont="1" applyBorder="1" applyAlignment="1">
      <alignment vertical="center"/>
      <protection/>
    </xf>
    <xf numFmtId="0" fontId="1" fillId="0" borderId="9" xfId="34" applyFont="1" applyFill="1" applyBorder="1" applyAlignment="1">
      <alignment vertical="center"/>
      <protection/>
    </xf>
    <xf numFmtId="0" fontId="1" fillId="0" borderId="10" xfId="34" applyFont="1" applyBorder="1" applyAlignment="1">
      <alignment vertical="center"/>
      <protection/>
    </xf>
    <xf numFmtId="192" fontId="1" fillId="0" borderId="0" xfId="34" applyNumberFormat="1" applyFont="1" applyFill="1" applyAlignment="1">
      <alignment vertical="center"/>
      <protection/>
    </xf>
    <xf numFmtId="38" fontId="7" fillId="0" borderId="0" xfId="17" applyFont="1" applyAlignment="1">
      <alignment/>
    </xf>
    <xf numFmtId="38" fontId="1" fillId="0" borderId="27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28" xfId="17" applyFont="1" applyBorder="1" applyAlignment="1">
      <alignment horizontal="distributed" vertical="center"/>
    </xf>
    <xf numFmtId="38" fontId="1" fillId="0" borderId="29" xfId="17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38" fontId="8" fillId="0" borderId="30" xfId="17" applyFont="1" applyBorder="1" applyAlignment="1">
      <alignment vertical="center"/>
    </xf>
    <xf numFmtId="38" fontId="8" fillId="0" borderId="29" xfId="17" applyFont="1" applyBorder="1" applyAlignment="1">
      <alignment vertical="center"/>
    </xf>
    <xf numFmtId="38" fontId="1" fillId="0" borderId="30" xfId="17" applyFont="1" applyBorder="1" applyAlignment="1">
      <alignment vertical="center"/>
    </xf>
    <xf numFmtId="38" fontId="1" fillId="0" borderId="29" xfId="17" applyFont="1" applyBorder="1" applyAlignment="1">
      <alignment vertical="center"/>
    </xf>
    <xf numFmtId="38" fontId="9" fillId="0" borderId="6" xfId="17" applyFont="1" applyBorder="1" applyAlignment="1">
      <alignment horizontal="distributed" vertical="center"/>
    </xf>
    <xf numFmtId="177" fontId="1" fillId="0" borderId="4" xfId="17" applyNumberFormat="1" applyFont="1" applyBorder="1" applyAlignment="1">
      <alignment horizontal="right" vertical="center"/>
    </xf>
    <xf numFmtId="38" fontId="1" fillId="0" borderId="31" xfId="17" applyFont="1" applyBorder="1" applyAlignment="1">
      <alignment vertical="center"/>
    </xf>
    <xf numFmtId="38" fontId="1" fillId="0" borderId="32" xfId="17" applyFont="1" applyBorder="1" applyAlignment="1">
      <alignment vertical="center"/>
    </xf>
    <xf numFmtId="0" fontId="0" fillId="0" borderId="0" xfId="36">
      <alignment/>
      <protection/>
    </xf>
    <xf numFmtId="0" fontId="0" fillId="0" borderId="18" xfId="36" applyBorder="1">
      <alignment/>
      <protection/>
    </xf>
    <xf numFmtId="38" fontId="1" fillId="0" borderId="11" xfId="17" applyFont="1" applyBorder="1" applyAlignment="1">
      <alignment horizontal="right" vertical="center"/>
    </xf>
    <xf numFmtId="38" fontId="1" fillId="0" borderId="5" xfId="17" applyFont="1" applyBorder="1" applyAlignment="1" quotePrefix="1">
      <alignment horizontal="right" vertical="center"/>
    </xf>
    <xf numFmtId="182" fontId="1" fillId="0" borderId="5" xfId="17" applyNumberFormat="1" applyFont="1" applyBorder="1" applyAlignment="1">
      <alignment horizontal="right" vertical="center"/>
    </xf>
    <xf numFmtId="38" fontId="1" fillId="0" borderId="5" xfId="17" applyFont="1" applyBorder="1" applyAlignment="1">
      <alignment horizontal="right" vertical="center"/>
    </xf>
    <xf numFmtId="187" fontId="1" fillId="0" borderId="5" xfId="17" applyNumberFormat="1" applyFont="1" applyBorder="1" applyAlignment="1" quotePrefix="1">
      <alignment horizontal="right" vertical="center"/>
    </xf>
    <xf numFmtId="182" fontId="1" fillId="0" borderId="14" xfId="17" applyNumberFormat="1" applyFont="1" applyBorder="1" applyAlignment="1">
      <alignment horizontal="right" vertical="center"/>
    </xf>
    <xf numFmtId="0" fontId="13" fillId="0" borderId="0" xfId="36" applyFont="1" applyBorder="1">
      <alignment/>
      <protection/>
    </xf>
    <xf numFmtId="0" fontId="13" fillId="0" borderId="0" xfId="36" applyFont="1">
      <alignment/>
      <protection/>
    </xf>
    <xf numFmtId="0" fontId="13" fillId="0" borderId="4" xfId="36" applyFont="1" applyBorder="1">
      <alignment/>
      <protection/>
    </xf>
    <xf numFmtId="38" fontId="1" fillId="0" borderId="6" xfId="17" applyFont="1" applyFill="1" applyBorder="1" applyAlignment="1">
      <alignment horizontal="center" vertical="center"/>
    </xf>
    <xf numFmtId="38" fontId="1" fillId="0" borderId="0" xfId="17" applyFont="1" applyBorder="1" applyAlignment="1" quotePrefix="1">
      <alignment horizontal="right" vertical="center"/>
    </xf>
    <xf numFmtId="182" fontId="1" fillId="0" borderId="0" xfId="17" applyNumberFormat="1" applyFont="1" applyBorder="1" applyAlignment="1">
      <alignment horizontal="right" vertical="center"/>
    </xf>
    <xf numFmtId="187" fontId="1" fillId="0" borderId="0" xfId="17" applyNumberFormat="1" applyFont="1" applyBorder="1" applyAlignment="1" quotePrefix="1">
      <alignment horizontal="right" vertical="center"/>
    </xf>
    <xf numFmtId="182" fontId="1" fillId="0" borderId="6" xfId="17" applyNumberFormat="1" applyFont="1" applyBorder="1" applyAlignment="1">
      <alignment horizontal="right" vertical="center"/>
    </xf>
    <xf numFmtId="38" fontId="8" fillId="0" borderId="4" xfId="17" applyFont="1" applyFill="1" applyBorder="1" applyAlignment="1">
      <alignment horizontal="distributed" vertical="center"/>
    </xf>
    <xf numFmtId="38" fontId="8" fillId="0" borderId="0" xfId="17" applyFont="1" applyBorder="1" applyAlignment="1" quotePrefix="1">
      <alignment horizontal="right" vertical="center"/>
    </xf>
    <xf numFmtId="182" fontId="8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 quotePrefix="1">
      <alignment horizontal="right" vertical="center"/>
    </xf>
    <xf numFmtId="182" fontId="8" fillId="0" borderId="6" xfId="17" applyNumberFormat="1" applyFont="1" applyBorder="1" applyAlignment="1">
      <alignment horizontal="right" vertical="center"/>
    </xf>
    <xf numFmtId="0" fontId="8" fillId="0" borderId="0" xfId="36" applyFont="1" applyBorder="1">
      <alignment/>
      <protection/>
    </xf>
    <xf numFmtId="0" fontId="8" fillId="0" borderId="0" xfId="36" applyFont="1">
      <alignment/>
      <protection/>
    </xf>
    <xf numFmtId="0" fontId="0" fillId="0" borderId="4" xfId="36" applyBorder="1">
      <alignment/>
      <protection/>
    </xf>
    <xf numFmtId="38" fontId="19" fillId="0" borderId="6" xfId="17" applyFont="1" applyFill="1" applyBorder="1" applyAlignment="1">
      <alignment horizontal="center" vertical="center"/>
    </xf>
    <xf numFmtId="38" fontId="19" fillId="0" borderId="4" xfId="17" applyFont="1" applyBorder="1" applyAlignment="1">
      <alignment horizontal="right" vertical="center"/>
    </xf>
    <xf numFmtId="38" fontId="20" fillId="0" borderId="0" xfId="17" applyFont="1" applyBorder="1" applyAlignment="1" quotePrefix="1">
      <alignment horizontal="right" vertical="center"/>
    </xf>
    <xf numFmtId="38" fontId="19" fillId="0" borderId="0" xfId="17" applyFont="1" applyBorder="1" applyAlignment="1">
      <alignment horizontal="right" vertical="center"/>
    </xf>
    <xf numFmtId="187" fontId="20" fillId="0" borderId="0" xfId="17" applyNumberFormat="1" applyFont="1" applyBorder="1" applyAlignment="1" quotePrefix="1">
      <alignment horizontal="right" vertical="center"/>
    </xf>
    <xf numFmtId="0" fontId="0" fillId="0" borderId="0" xfId="36" applyBorder="1">
      <alignment/>
      <protection/>
    </xf>
    <xf numFmtId="182" fontId="8" fillId="0" borderId="0" xfId="36" applyNumberFormat="1" applyFont="1" applyBorder="1">
      <alignment/>
      <protection/>
    </xf>
    <xf numFmtId="38" fontId="8" fillId="0" borderId="0" xfId="36" applyNumberFormat="1" applyFont="1" applyBorder="1">
      <alignment/>
      <protection/>
    </xf>
    <xf numFmtId="182" fontId="8" fillId="0" borderId="6" xfId="36" applyNumberFormat="1" applyFont="1" applyBorder="1">
      <alignment/>
      <protection/>
    </xf>
    <xf numFmtId="0" fontId="1" fillId="0" borderId="4" xfId="36" applyFont="1" applyBorder="1">
      <alignment/>
      <protection/>
    </xf>
    <xf numFmtId="38" fontId="1" fillId="0" borderId="6" xfId="17" applyFont="1" applyFill="1" applyBorder="1" applyAlignment="1">
      <alignment horizontal="distributed" vertical="center"/>
    </xf>
    <xf numFmtId="182" fontId="1" fillId="0" borderId="0" xfId="36" applyNumberFormat="1" applyFont="1" applyBorder="1">
      <alignment/>
      <protection/>
    </xf>
    <xf numFmtId="38" fontId="1" fillId="0" borderId="0" xfId="36" applyNumberFormat="1" applyFont="1" applyBorder="1">
      <alignment/>
      <protection/>
    </xf>
    <xf numFmtId="38" fontId="1" fillId="0" borderId="0" xfId="17" applyFont="1" applyFill="1" applyBorder="1" applyAlignment="1">
      <alignment horizontal="distributed" vertical="center"/>
    </xf>
    <xf numFmtId="0" fontId="1" fillId="0" borderId="0" xfId="36" applyFont="1" applyBorder="1">
      <alignment/>
      <protection/>
    </xf>
    <xf numFmtId="0" fontId="1" fillId="0" borderId="0" xfId="36" applyFont="1">
      <alignment/>
      <protection/>
    </xf>
    <xf numFmtId="0" fontId="0" fillId="0" borderId="6" xfId="36" applyBorder="1">
      <alignment/>
      <protection/>
    </xf>
    <xf numFmtId="38" fontId="8" fillId="0" borderId="4" xfId="17" applyFont="1" applyBorder="1" applyAlignment="1">
      <alignment/>
    </xf>
    <xf numFmtId="38" fontId="8" fillId="0" borderId="0" xfId="17" applyFont="1" applyBorder="1" applyAlignment="1">
      <alignment/>
    </xf>
    <xf numFmtId="182" fontId="8" fillId="0" borderId="0" xfId="17" applyNumberFormat="1" applyFont="1" applyBorder="1" applyAlignment="1">
      <alignment/>
    </xf>
    <xf numFmtId="182" fontId="8" fillId="0" borderId="6" xfId="17" applyNumberFormat="1" applyFont="1" applyBorder="1" applyAlignment="1">
      <alignment/>
    </xf>
    <xf numFmtId="0" fontId="1" fillId="0" borderId="6" xfId="36" applyFont="1" applyBorder="1" applyAlignment="1">
      <alignment horizontal="distributed" vertical="center"/>
      <protection/>
    </xf>
    <xf numFmtId="38" fontId="1" fillId="0" borderId="4" xfId="17" applyFont="1" applyBorder="1" applyAlignment="1">
      <alignment/>
    </xf>
    <xf numFmtId="182" fontId="1" fillId="0" borderId="0" xfId="17" applyNumberFormat="1" applyFont="1" applyBorder="1" applyAlignment="1">
      <alignment/>
    </xf>
    <xf numFmtId="182" fontId="1" fillId="0" borderId="6" xfId="17" applyNumberFormat="1" applyFont="1" applyBorder="1" applyAlignment="1">
      <alignment/>
    </xf>
    <xf numFmtId="0" fontId="15" fillId="0" borderId="4" xfId="36" applyFont="1" applyBorder="1">
      <alignment/>
      <protection/>
    </xf>
    <xf numFmtId="0" fontId="15" fillId="0" borderId="0" xfId="36" applyFont="1" applyBorder="1">
      <alignment/>
      <protection/>
    </xf>
    <xf numFmtId="182" fontId="15" fillId="0" borderId="6" xfId="36" applyNumberFormat="1" applyFont="1" applyBorder="1">
      <alignment/>
      <protection/>
    </xf>
    <xf numFmtId="0" fontId="15" fillId="0" borderId="0" xfId="36" applyFont="1">
      <alignment/>
      <protection/>
    </xf>
    <xf numFmtId="38" fontId="8" fillId="0" borderId="0" xfId="17" applyFont="1" applyAlignment="1">
      <alignment/>
    </xf>
    <xf numFmtId="38" fontId="1" fillId="0" borderId="4" xfId="17" applyFont="1" applyFill="1" applyBorder="1" applyAlignment="1">
      <alignment horizontal="right" vertical="center"/>
    </xf>
    <xf numFmtId="182" fontId="1" fillId="0" borderId="0" xfId="17" applyNumberFormat="1" applyFont="1" applyFill="1" applyBorder="1" applyAlignment="1">
      <alignment horizontal="right" vertical="center"/>
    </xf>
    <xf numFmtId="182" fontId="1" fillId="0" borderId="0" xfId="17" applyNumberFormat="1" applyFont="1" applyFill="1" applyBorder="1" applyAlignment="1">
      <alignment/>
    </xf>
    <xf numFmtId="38" fontId="1" fillId="0" borderId="0" xfId="36" applyNumberFormat="1" applyFont="1" applyFill="1" applyBorder="1">
      <alignment/>
      <protection/>
    </xf>
    <xf numFmtId="182" fontId="1" fillId="0" borderId="6" xfId="17" applyNumberFormat="1" applyFont="1" applyFill="1" applyBorder="1" applyAlignment="1">
      <alignment horizontal="right" vertical="center"/>
    </xf>
    <xf numFmtId="182" fontId="0" fillId="0" borderId="6" xfId="36" applyNumberFormat="1" applyBorder="1">
      <alignment/>
      <protection/>
    </xf>
    <xf numFmtId="38" fontId="8" fillId="0" borderId="4" xfId="36" applyNumberFormat="1" applyFont="1" applyBorder="1">
      <alignment/>
      <protection/>
    </xf>
    <xf numFmtId="182" fontId="8" fillId="0" borderId="0" xfId="17" applyNumberFormat="1" applyFont="1" applyFill="1" applyBorder="1" applyAlignment="1">
      <alignment/>
    </xf>
    <xf numFmtId="182" fontId="14" fillId="0" borderId="0" xfId="17" applyNumberFormat="1" applyFont="1" applyBorder="1" applyAlignment="1">
      <alignment/>
    </xf>
    <xf numFmtId="38" fontId="8" fillId="0" borderId="0" xfId="17" applyFont="1" applyFill="1" applyBorder="1" applyAlignment="1">
      <alignment horizontal="distributed" vertical="center"/>
    </xf>
    <xf numFmtId="38" fontId="20" fillId="0" borderId="0" xfId="17" applyFont="1" applyBorder="1" applyAlignment="1">
      <alignment horizontal="right" vertical="center"/>
    </xf>
    <xf numFmtId="0" fontId="14" fillId="0" borderId="4" xfId="36" applyFont="1" applyBorder="1">
      <alignment/>
      <protection/>
    </xf>
    <xf numFmtId="0" fontId="1" fillId="0" borderId="8" xfId="36" applyFont="1" applyBorder="1">
      <alignment/>
      <protection/>
    </xf>
    <xf numFmtId="38" fontId="1" fillId="0" borderId="10" xfId="17" applyFont="1" applyFill="1" applyBorder="1" applyAlignment="1">
      <alignment horizontal="distributed" vertical="center"/>
    </xf>
    <xf numFmtId="38" fontId="1" fillId="0" borderId="8" xfId="17" applyFont="1" applyBorder="1" applyAlignment="1">
      <alignment horizontal="right" vertical="center"/>
    </xf>
    <xf numFmtId="182" fontId="1" fillId="0" borderId="9" xfId="17" applyNumberFormat="1" applyFont="1" applyBorder="1" applyAlignment="1">
      <alignment horizontal="right" vertical="center"/>
    </xf>
    <xf numFmtId="182" fontId="1" fillId="0" borderId="9" xfId="17" applyNumberFormat="1" applyFont="1" applyBorder="1" applyAlignment="1">
      <alignment/>
    </xf>
    <xf numFmtId="38" fontId="1" fillId="0" borderId="9" xfId="36" applyNumberFormat="1" applyFont="1" applyBorder="1">
      <alignment/>
      <protection/>
    </xf>
    <xf numFmtId="182" fontId="1" fillId="0" borderId="10" xfId="17" applyNumberFormat="1" applyFont="1" applyBorder="1" applyAlignment="1">
      <alignment horizontal="right" vertical="center"/>
    </xf>
    <xf numFmtId="176" fontId="13" fillId="0" borderId="0" xfId="37" applyNumberFormat="1" applyFont="1" applyAlignment="1" applyProtection="1">
      <alignment vertical="center"/>
      <protection/>
    </xf>
    <xf numFmtId="176" fontId="7" fillId="0" borderId="0" xfId="37" applyNumberFormat="1" applyFont="1" applyAlignment="1" applyProtection="1">
      <alignment horizontal="left" vertical="center"/>
      <protection/>
    </xf>
    <xf numFmtId="176" fontId="13" fillId="0" borderId="0" xfId="37" applyNumberFormat="1" applyFont="1" applyFill="1" applyAlignment="1" applyProtection="1">
      <alignment horizontal="center" vertical="center"/>
      <protection/>
    </xf>
    <xf numFmtId="176" fontId="21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Alignment="1" applyProtection="1">
      <alignment horizontal="center" vertical="center"/>
      <protection/>
    </xf>
    <xf numFmtId="176" fontId="13" fillId="0" borderId="18" xfId="37" applyNumberFormat="1" applyFont="1" applyFill="1" applyBorder="1" applyAlignment="1" applyProtection="1">
      <alignment horizontal="center" vertical="center"/>
      <protection/>
    </xf>
    <xf numFmtId="176" fontId="1" fillId="0" borderId="18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Alignment="1" applyProtection="1">
      <alignment horizontal="center" vertical="center"/>
      <protection/>
    </xf>
    <xf numFmtId="176" fontId="1" fillId="0" borderId="15" xfId="37" applyNumberFormat="1" applyFont="1" applyFill="1" applyBorder="1" applyAlignment="1" applyProtection="1">
      <alignment horizontal="center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Border="1" applyAlignment="1" applyProtection="1">
      <alignment horizontal="center" vertical="center"/>
      <protection/>
    </xf>
    <xf numFmtId="176" fontId="1" fillId="0" borderId="15" xfId="37" applyNumberFormat="1" applyFont="1" applyBorder="1" applyAlignment="1" applyProtection="1">
      <alignment horizontal="center" vertical="center"/>
      <protection/>
    </xf>
    <xf numFmtId="186" fontId="1" fillId="0" borderId="15" xfId="37" applyNumberFormat="1" applyFont="1" applyFill="1" applyBorder="1" applyAlignment="1" applyProtection="1">
      <alignment horizontal="center" vertical="center"/>
      <protection/>
    </xf>
    <xf numFmtId="176" fontId="1" fillId="0" borderId="26" xfId="37" applyNumberFormat="1" applyFont="1" applyFill="1" applyBorder="1" applyAlignment="1" applyProtection="1">
      <alignment horizontal="center" vertical="center"/>
      <protection locked="0"/>
    </xf>
    <xf numFmtId="176" fontId="1" fillId="0" borderId="33" xfId="37" applyNumberFormat="1" applyFont="1" applyFill="1" applyBorder="1" applyAlignment="1" applyProtection="1">
      <alignment horizontal="center" vertical="center"/>
      <protection/>
    </xf>
    <xf numFmtId="176" fontId="1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7" xfId="37" applyNumberFormat="1" applyFont="1" applyFill="1" applyBorder="1" applyAlignment="1" applyProtection="1">
      <alignment horizontal="center" vertical="center"/>
      <protection/>
    </xf>
    <xf numFmtId="176" fontId="1" fillId="0" borderId="10" xfId="37" applyNumberFormat="1" applyFont="1" applyFill="1" applyBorder="1" applyAlignment="1" applyProtection="1">
      <alignment horizontal="center" vertical="center"/>
      <protection/>
    </xf>
    <xf numFmtId="176" fontId="1" fillId="0" borderId="7" xfId="37" applyNumberFormat="1" applyFont="1" applyBorder="1" applyAlignment="1" applyProtection="1">
      <alignment horizontal="center" vertical="center"/>
      <protection/>
    </xf>
    <xf numFmtId="186" fontId="1" fillId="0" borderId="7" xfId="37" applyNumberFormat="1" applyFont="1" applyFill="1" applyBorder="1" applyAlignment="1" applyProtection="1">
      <alignment horizontal="center" vertical="center"/>
      <protection/>
    </xf>
    <xf numFmtId="176" fontId="1" fillId="0" borderId="10" xfId="37" applyNumberFormat="1" applyFont="1" applyFill="1" applyBorder="1" applyAlignment="1" applyProtection="1">
      <alignment horizontal="center" vertical="center"/>
      <protection locked="0"/>
    </xf>
    <xf numFmtId="176" fontId="1" fillId="0" borderId="16" xfId="37" applyNumberFormat="1" applyFont="1" applyBorder="1" applyAlignment="1" applyProtection="1">
      <alignment horizontal="center" vertical="center"/>
      <protection/>
    </xf>
    <xf numFmtId="176" fontId="1" fillId="0" borderId="16" xfId="37" applyNumberFormat="1" applyFont="1" applyFill="1" applyBorder="1" applyAlignment="1" applyProtection="1">
      <alignment horizontal="right" vertical="center"/>
      <protection/>
    </xf>
    <xf numFmtId="176" fontId="1" fillId="0" borderId="11" xfId="37" applyNumberFormat="1" applyFont="1" applyFill="1" applyBorder="1" applyAlignment="1" applyProtection="1">
      <alignment horizontal="right" vertical="center"/>
      <protection/>
    </xf>
    <xf numFmtId="176" fontId="1" fillId="0" borderId="5" xfId="37" applyNumberFormat="1" applyFont="1" applyFill="1" applyBorder="1" applyAlignment="1" applyProtection="1">
      <alignment horizontal="right" vertical="center"/>
      <protection/>
    </xf>
    <xf numFmtId="176" fontId="1" fillId="0" borderId="5" xfId="37" applyNumberFormat="1" applyFont="1" applyBorder="1" applyAlignment="1" applyProtection="1">
      <alignment horizontal="right" vertical="center"/>
      <protection/>
    </xf>
    <xf numFmtId="176" fontId="1" fillId="0" borderId="14" xfId="37" applyNumberFormat="1" applyFont="1" applyBorder="1" applyAlignment="1" applyProtection="1">
      <alignment horizontal="right" vertical="center"/>
      <protection/>
    </xf>
    <xf numFmtId="176" fontId="14" fillId="0" borderId="0" xfId="37" applyNumberFormat="1" applyFont="1" applyAlignment="1" applyProtection="1">
      <alignment horizontal="center" vertical="center"/>
      <protection/>
    </xf>
    <xf numFmtId="176" fontId="14" fillId="0" borderId="3" xfId="37" applyNumberFormat="1" applyFont="1" applyBorder="1" applyAlignment="1" applyProtection="1">
      <alignment horizontal="distributed" vertical="center"/>
      <protection/>
    </xf>
    <xf numFmtId="176" fontId="9" fillId="0" borderId="3" xfId="37" applyNumberFormat="1" applyFont="1" applyFill="1" applyBorder="1" applyAlignment="1" applyProtection="1">
      <alignment horizontal="right" vertical="center"/>
      <protection/>
    </xf>
    <xf numFmtId="176" fontId="14" fillId="0" borderId="4" xfId="37" applyNumberFormat="1" applyFont="1" applyFill="1" applyBorder="1" applyAlignment="1" applyProtection="1">
      <alignment horizontal="right" vertical="center"/>
      <protection/>
    </xf>
    <xf numFmtId="176" fontId="14" fillId="0" borderId="0" xfId="37" applyNumberFormat="1" applyFont="1" applyFill="1" applyBorder="1" applyAlignment="1" applyProtection="1">
      <alignment horizontal="right" vertical="center"/>
      <protection/>
    </xf>
    <xf numFmtId="186" fontId="14" fillId="0" borderId="0" xfId="37" applyNumberFormat="1" applyFont="1" applyFill="1" applyBorder="1" applyAlignment="1" applyProtection="1">
      <alignment horizontal="right" vertical="center"/>
      <protection/>
    </xf>
    <xf numFmtId="176" fontId="9" fillId="0" borderId="0" xfId="37" applyNumberFormat="1" applyFont="1" applyFill="1" applyBorder="1" applyAlignment="1" applyProtection="1">
      <alignment horizontal="right" vertical="center"/>
      <protection/>
    </xf>
    <xf numFmtId="186" fontId="14" fillId="0" borderId="6" xfId="37" applyNumberFormat="1" applyFont="1" applyFill="1" applyBorder="1" applyAlignment="1" applyProtection="1">
      <alignment horizontal="right" vertical="center"/>
      <protection/>
    </xf>
    <xf numFmtId="176" fontId="14" fillId="0" borderId="6" xfId="37" applyNumberFormat="1" applyFont="1" applyFill="1" applyBorder="1" applyAlignment="1" applyProtection="1">
      <alignment horizontal="center" vertical="center"/>
      <protection/>
    </xf>
    <xf numFmtId="176" fontId="14" fillId="0" borderId="3" xfId="37" applyNumberFormat="1" applyFont="1" applyFill="1" applyBorder="1" applyAlignment="1" applyProtection="1">
      <alignment horizontal="center" vertical="center"/>
      <protection/>
    </xf>
    <xf numFmtId="176" fontId="14" fillId="0" borderId="4" xfId="37" applyNumberFormat="1" applyFont="1" applyFill="1" applyBorder="1" applyAlignment="1" applyProtection="1">
      <alignment horizontal="center" vertical="center"/>
      <protection/>
    </xf>
    <xf numFmtId="176" fontId="14" fillId="0" borderId="0" xfId="37" applyNumberFormat="1" applyFont="1" applyFill="1" applyBorder="1" applyAlignment="1" applyProtection="1">
      <alignment horizontal="center" vertical="center"/>
      <protection/>
    </xf>
    <xf numFmtId="176" fontId="14" fillId="0" borderId="0" xfId="37" applyNumberFormat="1" applyFont="1" applyBorder="1" applyAlignment="1" applyProtection="1">
      <alignment horizontal="center" vertical="center"/>
      <protection/>
    </xf>
    <xf numFmtId="186" fontId="14" fillId="0" borderId="0" xfId="37" applyNumberFormat="1" applyFont="1" applyBorder="1" applyAlignment="1" applyProtection="1">
      <alignment horizontal="center" vertical="center"/>
      <protection/>
    </xf>
    <xf numFmtId="186" fontId="14" fillId="0" borderId="0" xfId="37" applyNumberFormat="1" applyFont="1" applyFill="1" applyBorder="1" applyAlignment="1" applyProtection="1">
      <alignment horizontal="center" vertical="center"/>
      <protection/>
    </xf>
    <xf numFmtId="186" fontId="14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3" xfId="37" applyNumberFormat="1" applyFont="1" applyFill="1" applyBorder="1" applyAlignment="1" applyProtection="1">
      <alignment horizontal="right" vertical="center"/>
      <protection/>
    </xf>
    <xf numFmtId="176" fontId="1" fillId="0" borderId="4" xfId="37" applyNumberFormat="1" applyFont="1" applyFill="1" applyBorder="1" applyAlignment="1" applyProtection="1">
      <alignment horizontal="right" vertical="center"/>
      <protection/>
    </xf>
    <xf numFmtId="176" fontId="1" fillId="0" borderId="0" xfId="37" applyNumberFormat="1" applyFont="1" applyFill="1" applyBorder="1" applyAlignment="1" applyProtection="1">
      <alignment horizontal="right" vertical="center"/>
      <protection/>
    </xf>
    <xf numFmtId="186" fontId="1" fillId="0" borderId="0" xfId="37" applyNumberFormat="1" applyFont="1" applyFill="1" applyBorder="1" applyAlignment="1" applyProtection="1">
      <alignment horizontal="right" vertical="center"/>
      <protection/>
    </xf>
    <xf numFmtId="186" fontId="1" fillId="0" borderId="6" xfId="37" applyNumberFormat="1" applyFont="1" applyFill="1" applyBorder="1" applyAlignment="1" applyProtection="1">
      <alignment horizontal="right" vertical="center"/>
      <protection/>
    </xf>
    <xf numFmtId="176" fontId="1" fillId="0" borderId="3" xfId="37" applyNumberFormat="1" applyFont="1" applyBorder="1" applyAlignment="1" applyProtection="1">
      <alignment horizontal="distributed" vertical="center"/>
      <protection/>
    </xf>
    <xf numFmtId="176" fontId="1" fillId="0" borderId="4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Fill="1" applyBorder="1" applyAlignment="1" applyProtection="1">
      <alignment horizontal="center" vertical="center"/>
      <protection/>
    </xf>
    <xf numFmtId="176" fontId="1" fillId="0" borderId="0" xfId="37" applyNumberFormat="1" applyFont="1" applyBorder="1" applyAlignment="1" applyProtection="1">
      <alignment horizontal="center" vertical="center"/>
      <protection/>
    </xf>
    <xf numFmtId="186" fontId="1" fillId="0" borderId="0" xfId="37" applyNumberFormat="1" applyFont="1" applyFill="1" applyBorder="1" applyAlignment="1" applyProtection="1">
      <alignment horizontal="center" vertical="center"/>
      <protection/>
    </xf>
    <xf numFmtId="186" fontId="1" fillId="0" borderId="6" xfId="37" applyNumberFormat="1" applyFont="1" applyFill="1" applyBorder="1" applyAlignment="1" applyProtection="1">
      <alignment horizontal="center" vertical="center"/>
      <protection locked="0"/>
    </xf>
    <xf numFmtId="176" fontId="1" fillId="0" borderId="0" xfId="37" applyNumberFormat="1" applyFont="1" applyAlignment="1" applyProtection="1">
      <alignment vertical="center"/>
      <protection/>
    </xf>
    <xf numFmtId="176" fontId="1" fillId="0" borderId="4" xfId="37" applyNumberFormat="1" applyFont="1" applyBorder="1" applyAlignment="1" applyProtection="1">
      <alignment horizontal="right" vertical="center"/>
      <protection/>
    </xf>
    <xf numFmtId="176" fontId="1" fillId="0" borderId="0" xfId="37" applyNumberFormat="1" applyFont="1" applyBorder="1" applyAlignment="1" applyProtection="1">
      <alignment horizontal="right" vertical="center"/>
      <protection/>
    </xf>
    <xf numFmtId="186" fontId="1" fillId="0" borderId="0" xfId="37" applyNumberFormat="1" applyFont="1" applyBorder="1" applyAlignment="1" applyProtection="1">
      <alignment horizontal="right" vertical="center"/>
      <protection/>
    </xf>
    <xf numFmtId="186" fontId="1" fillId="0" borderId="6" xfId="37" applyNumberFormat="1" applyFont="1" applyBorder="1" applyAlignment="1" applyProtection="1">
      <alignment horizontal="right" vertical="center"/>
      <protection locked="0"/>
    </xf>
    <xf numFmtId="176" fontId="1" fillId="0" borderId="34" xfId="37" applyNumberFormat="1" applyFont="1" applyBorder="1" applyAlignment="1" applyProtection="1">
      <alignment horizontal="center" vertical="center"/>
      <protection/>
    </xf>
    <xf numFmtId="176" fontId="1" fillId="0" borderId="35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Border="1" applyAlignment="1" applyProtection="1">
      <alignment vertical="center"/>
      <protection/>
    </xf>
    <xf numFmtId="176" fontId="1" fillId="0" borderId="14" xfId="37" applyNumberFormat="1" applyFont="1" applyBorder="1" applyAlignment="1" applyProtection="1">
      <alignment horizontal="center" vertical="center"/>
      <protection/>
    </xf>
    <xf numFmtId="176" fontId="1" fillId="0" borderId="10" xfId="37" applyNumberFormat="1" applyFont="1" applyBorder="1" applyAlignment="1" applyProtection="1">
      <alignment horizontal="center" vertical="center"/>
      <protection/>
    </xf>
    <xf numFmtId="176" fontId="1" fillId="0" borderId="3" xfId="37" applyNumberFormat="1" applyFont="1" applyBorder="1" applyAlignment="1" applyProtection="1">
      <alignment horizontal="center" vertical="center" wrapText="1"/>
      <protection/>
    </xf>
    <xf numFmtId="176" fontId="1" fillId="0" borderId="7" xfId="37" applyNumberFormat="1" applyFont="1" applyBorder="1" applyAlignment="1" applyProtection="1">
      <alignment vertical="center"/>
      <protection/>
    </xf>
    <xf numFmtId="176" fontId="1" fillId="0" borderId="8" xfId="37" applyNumberFormat="1" applyFont="1" applyBorder="1" applyAlignment="1" applyProtection="1">
      <alignment vertical="center"/>
      <protection/>
    </xf>
    <xf numFmtId="176" fontId="1" fillId="0" borderId="9" xfId="37" applyNumberFormat="1" applyFont="1" applyBorder="1" applyAlignment="1" applyProtection="1">
      <alignment vertical="center"/>
      <protection/>
    </xf>
    <xf numFmtId="176" fontId="1" fillId="0" borderId="10" xfId="37" applyNumberFormat="1" applyFont="1" applyBorder="1" applyAlignment="1" applyProtection="1">
      <alignment vertical="center"/>
      <protection/>
    </xf>
    <xf numFmtId="176" fontId="1" fillId="0" borderId="0" xfId="37" applyNumberFormat="1" applyFont="1" applyBorder="1" applyAlignment="1" applyProtection="1">
      <alignment horizontal="left" vertical="center"/>
      <protection/>
    </xf>
    <xf numFmtId="176" fontId="13" fillId="0" borderId="0" xfId="37" applyNumberFormat="1" applyFont="1" applyBorder="1" applyAlignment="1" applyProtection="1">
      <alignment horizontal="center" vertical="center"/>
      <protection/>
    </xf>
    <xf numFmtId="176" fontId="13" fillId="0" borderId="36" xfId="37" applyNumberFormat="1" applyFont="1" applyBorder="1" applyAlignment="1" applyProtection="1">
      <alignment horizontal="center" vertical="center"/>
      <protection/>
    </xf>
    <xf numFmtId="176" fontId="1" fillId="0" borderId="0" xfId="37" applyNumberFormat="1" applyFont="1" applyFill="1" applyAlignment="1" applyProtection="1">
      <alignment horizontal="center" vertical="center"/>
      <protection/>
    </xf>
    <xf numFmtId="176" fontId="13" fillId="0" borderId="0" xfId="37" applyNumberFormat="1" applyFont="1" applyBorder="1" applyAlignment="1" applyProtection="1">
      <alignment vertical="center"/>
      <protection/>
    </xf>
    <xf numFmtId="38" fontId="9" fillId="0" borderId="12" xfId="17" applyFont="1" applyBorder="1" applyAlignment="1">
      <alignment horizontal="distributed" vertical="center"/>
    </xf>
    <xf numFmtId="38" fontId="1" fillId="0" borderId="16" xfId="17" applyFont="1" applyBorder="1" applyAlignment="1">
      <alignment horizontal="distributed" vertical="center"/>
    </xf>
    <xf numFmtId="38" fontId="1" fillId="0" borderId="14" xfId="17" applyFont="1" applyBorder="1" applyAlignment="1">
      <alignment horizontal="right" vertical="center"/>
    </xf>
    <xf numFmtId="38" fontId="8" fillId="0" borderId="7" xfId="17" applyFont="1" applyBorder="1" applyAlignment="1">
      <alignment horizontal="distributed" vertical="center"/>
    </xf>
    <xf numFmtId="38" fontId="8" fillId="0" borderId="8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182" fontId="8" fillId="0" borderId="9" xfId="17" applyNumberFormat="1" applyFont="1" applyBorder="1" applyAlignment="1">
      <alignment horizontal="right" vertical="center"/>
    </xf>
    <xf numFmtId="182" fontId="8" fillId="0" borderId="10" xfId="17" applyNumberFormat="1" applyFont="1" applyBorder="1" applyAlignment="1">
      <alignment horizontal="right" vertical="center"/>
    </xf>
    <xf numFmtId="38" fontId="8" fillId="0" borderId="10" xfId="17" applyFont="1" applyBorder="1" applyAlignment="1">
      <alignment horizontal="right" vertical="center"/>
    </xf>
    <xf numFmtId="0" fontId="1" fillId="0" borderId="0" xfId="39" applyFont="1">
      <alignment/>
      <protection/>
    </xf>
    <xf numFmtId="56" fontId="7" fillId="0" borderId="0" xfId="39" applyNumberFormat="1" applyFont="1">
      <alignment/>
      <protection/>
    </xf>
    <xf numFmtId="0" fontId="1" fillId="0" borderId="0" xfId="39" applyFont="1" applyAlignment="1">
      <alignment horizontal="right"/>
      <protection/>
    </xf>
    <xf numFmtId="0" fontId="1" fillId="0" borderId="25" xfId="39" applyFont="1" applyBorder="1" applyAlignment="1">
      <alignment horizontal="centerContinuous" vertical="center"/>
      <protection/>
    </xf>
    <xf numFmtId="0" fontId="1" fillId="0" borderId="37" xfId="39" applyFont="1" applyBorder="1" applyAlignment="1">
      <alignment horizontal="centerContinuous" vertical="center"/>
      <protection/>
    </xf>
    <xf numFmtId="0" fontId="1" fillId="0" borderId="2" xfId="39" applyFont="1" applyBorder="1" applyAlignment="1">
      <alignment horizontal="centerContinuous" vertical="center"/>
      <protection/>
    </xf>
    <xf numFmtId="0" fontId="1" fillId="0" borderId="26" xfId="39" applyFont="1" applyBorder="1" applyAlignment="1">
      <alignment horizontal="centerContinuous" vertical="center"/>
      <protection/>
    </xf>
    <xf numFmtId="0" fontId="1" fillId="0" borderId="12" xfId="39" applyFont="1" applyBorder="1" applyAlignment="1">
      <alignment horizontal="distributed" vertical="center"/>
      <protection/>
    </xf>
    <xf numFmtId="0" fontId="1" fillId="0" borderId="4" xfId="39" applyFont="1" applyBorder="1" applyAlignment="1">
      <alignment horizontal="left" vertical="center"/>
      <protection/>
    </xf>
    <xf numFmtId="0" fontId="8" fillId="0" borderId="8" xfId="39" applyFont="1" applyBorder="1" applyAlignment="1">
      <alignment horizontal="distributed" vertical="center"/>
      <protection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40" applyFont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6" xfId="17" applyFont="1" applyBorder="1" applyAlignment="1">
      <alignment/>
    </xf>
    <xf numFmtId="38" fontId="1" fillId="0" borderId="17" xfId="17" applyFont="1" applyFill="1" applyBorder="1" applyAlignment="1">
      <alignment/>
    </xf>
    <xf numFmtId="38" fontId="1" fillId="0" borderId="25" xfId="17" applyFont="1" applyFill="1" applyBorder="1" applyAlignment="1">
      <alignment/>
    </xf>
    <xf numFmtId="38" fontId="1" fillId="0" borderId="15" xfId="17" applyFont="1" applyFill="1" applyBorder="1" applyAlignment="1">
      <alignment/>
    </xf>
    <xf numFmtId="38" fontId="1" fillId="0" borderId="15" xfId="17" applyFont="1" applyFill="1" applyBorder="1" applyAlignment="1">
      <alignment horizontal="center"/>
    </xf>
    <xf numFmtId="38" fontId="1" fillId="0" borderId="1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/>
    </xf>
    <xf numFmtId="38" fontId="1" fillId="0" borderId="3" xfId="17" applyFont="1" applyFill="1" applyBorder="1" applyAlignment="1">
      <alignment horizontal="center"/>
    </xf>
    <xf numFmtId="38" fontId="1" fillId="0" borderId="16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7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/>
    </xf>
    <xf numFmtId="0" fontId="13" fillId="0" borderId="6" xfId="40" applyFont="1" applyFill="1" applyBorder="1">
      <alignment/>
      <protection/>
    </xf>
    <xf numFmtId="38" fontId="1" fillId="0" borderId="3" xfId="17" applyFont="1" applyFill="1" applyBorder="1" applyAlignment="1">
      <alignment horizontal="right"/>
    </xf>
    <xf numFmtId="38" fontId="1" fillId="0" borderId="16" xfId="17" applyFont="1" applyFill="1" applyBorder="1" applyAlignment="1">
      <alignment horizontal="right"/>
    </xf>
    <xf numFmtId="38" fontId="8" fillId="0" borderId="6" xfId="17" applyFont="1" applyBorder="1" applyAlignment="1">
      <alignment/>
    </xf>
    <xf numFmtId="38" fontId="8" fillId="0" borderId="3" xfId="17" applyFont="1" applyFill="1" applyBorder="1" applyAlignment="1">
      <alignment horizontal="right"/>
    </xf>
    <xf numFmtId="38" fontId="8" fillId="0" borderId="0" xfId="17" applyFont="1" applyFill="1" applyAlignment="1">
      <alignment/>
    </xf>
    <xf numFmtId="38" fontId="1" fillId="0" borderId="38" xfId="17" applyFont="1" applyFill="1" applyBorder="1" applyAlignment="1">
      <alignment horizontal="right"/>
    </xf>
    <xf numFmtId="38" fontId="1" fillId="0" borderId="39" xfId="17" applyFont="1" applyBorder="1" applyAlignment="1">
      <alignment/>
    </xf>
    <xf numFmtId="38" fontId="1" fillId="0" borderId="7" xfId="17" applyFont="1" applyFill="1" applyBorder="1" applyAlignment="1">
      <alignment horizontal="centerContinuous"/>
    </xf>
    <xf numFmtId="38" fontId="1" fillId="0" borderId="25" xfId="17" applyFont="1" applyFill="1" applyBorder="1" applyAlignment="1">
      <alignment horizontal="centerContinuous"/>
    </xf>
    <xf numFmtId="38" fontId="1" fillId="0" borderId="26" xfId="17" applyFont="1" applyFill="1" applyBorder="1" applyAlignment="1">
      <alignment horizontal="centerContinuous"/>
    </xf>
    <xf numFmtId="38" fontId="1" fillId="0" borderId="14" xfId="17" applyFont="1" applyFill="1" applyBorder="1" applyAlignment="1">
      <alignment horizontal="right"/>
    </xf>
    <xf numFmtId="38" fontId="1" fillId="0" borderId="3" xfId="17" applyFont="1" applyFill="1" applyBorder="1" applyAlignment="1">
      <alignment/>
    </xf>
    <xf numFmtId="38" fontId="1" fillId="0" borderId="6" xfId="17" applyFont="1" applyFill="1" applyBorder="1" applyAlignment="1">
      <alignment horizontal="right"/>
    </xf>
    <xf numFmtId="38" fontId="1" fillId="0" borderId="3" xfId="17" applyFont="1" applyFill="1" applyBorder="1" applyAlignment="1">
      <alignment horizontal="left"/>
    </xf>
    <xf numFmtId="38" fontId="8" fillId="0" borderId="6" xfId="17" applyFont="1" applyFill="1" applyBorder="1" applyAlignment="1">
      <alignment horizontal="right"/>
    </xf>
    <xf numFmtId="38" fontId="8" fillId="0" borderId="3" xfId="17" applyFont="1" applyFill="1" applyBorder="1" applyAlignment="1">
      <alignment horizontal="center"/>
    </xf>
    <xf numFmtId="38" fontId="1" fillId="0" borderId="7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right"/>
    </xf>
    <xf numFmtId="38" fontId="9" fillId="0" borderId="0" xfId="17" applyFont="1" applyFill="1" applyAlignment="1">
      <alignment/>
    </xf>
    <xf numFmtId="0" fontId="1" fillId="0" borderId="0" xfId="41" applyFont="1">
      <alignment/>
      <protection/>
    </xf>
    <xf numFmtId="0" fontId="7" fillId="0" borderId="0" xfId="41" applyFont="1" applyAlignment="1">
      <alignment/>
      <protection/>
    </xf>
    <xf numFmtId="0" fontId="1" fillId="0" borderId="0" xfId="41" applyFont="1" applyAlignment="1">
      <alignment horizontal="centerContinuous"/>
      <protection/>
    </xf>
    <xf numFmtId="0" fontId="1" fillId="0" borderId="0" xfId="41" applyFont="1" applyAlignment="1">
      <alignment/>
      <protection/>
    </xf>
    <xf numFmtId="0" fontId="1" fillId="0" borderId="0" xfId="41" applyFont="1" applyBorder="1">
      <alignment/>
      <protection/>
    </xf>
    <xf numFmtId="0" fontId="1" fillId="0" borderId="0" xfId="41" applyFont="1" applyBorder="1" applyAlignment="1">
      <alignment horizontal="centerContinuous"/>
      <protection/>
    </xf>
    <xf numFmtId="0" fontId="1" fillId="0" borderId="0" xfId="41" applyFont="1" applyBorder="1" applyAlignment="1">
      <alignment horizontal="right"/>
      <protection/>
    </xf>
    <xf numFmtId="0" fontId="1" fillId="0" borderId="0" xfId="41" applyFont="1" applyAlignment="1">
      <alignment vertical="center"/>
      <protection/>
    </xf>
    <xf numFmtId="0" fontId="1" fillId="0" borderId="16" xfId="41" applyFont="1" applyBorder="1" applyAlignment="1">
      <alignment horizontal="distributed" vertical="center"/>
      <protection/>
    </xf>
    <xf numFmtId="0" fontId="1" fillId="0" borderId="11" xfId="41" applyFont="1" applyBorder="1" applyAlignment="1">
      <alignment horizontal="distributed" vertical="center"/>
      <protection/>
    </xf>
    <xf numFmtId="0" fontId="1" fillId="0" borderId="7" xfId="41" applyFont="1" applyBorder="1" applyAlignment="1">
      <alignment horizontal="distributed" vertical="center"/>
      <protection/>
    </xf>
    <xf numFmtId="0" fontId="1" fillId="0" borderId="8" xfId="41" applyFont="1" applyBorder="1" applyAlignment="1">
      <alignment horizontal="distributed" vertical="center"/>
      <protection/>
    </xf>
    <xf numFmtId="0" fontId="1" fillId="0" borderId="4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horizontal="distributed" vertical="center"/>
      <protection/>
    </xf>
    <xf numFmtId="192" fontId="1" fillId="0" borderId="4" xfId="17" applyNumberFormat="1" applyFont="1" applyBorder="1" applyAlignment="1">
      <alignment horizontal="right" vertical="center"/>
    </xf>
    <xf numFmtId="192" fontId="1" fillId="0" borderId="5" xfId="17" applyNumberFormat="1" applyFont="1" applyBorder="1" applyAlignment="1">
      <alignment horizontal="right" vertical="center"/>
    </xf>
    <xf numFmtId="192" fontId="1" fillId="0" borderId="5" xfId="17" applyNumberFormat="1" applyFont="1" applyBorder="1" applyAlignment="1">
      <alignment vertical="center"/>
    </xf>
    <xf numFmtId="192" fontId="1" fillId="0" borderId="14" xfId="17" applyNumberFormat="1" applyFont="1" applyBorder="1" applyAlignment="1">
      <alignment vertical="center"/>
    </xf>
    <xf numFmtId="192" fontId="1" fillId="0" borderId="4" xfId="17" applyNumberFormat="1" applyFont="1" applyBorder="1" applyAlignment="1">
      <alignment vertical="center"/>
    </xf>
    <xf numFmtId="192" fontId="1" fillId="0" borderId="0" xfId="17" applyNumberFormat="1" applyFont="1" applyBorder="1" applyAlignment="1">
      <alignment vertical="center"/>
    </xf>
    <xf numFmtId="192" fontId="1" fillId="0" borderId="6" xfId="17" applyNumberFormat="1" applyFont="1" applyBorder="1" applyAlignment="1">
      <alignment vertical="center"/>
    </xf>
    <xf numFmtId="0" fontId="14" fillId="0" borderId="6" xfId="41" applyFont="1" applyBorder="1" applyAlignment="1">
      <alignment horizontal="distributed" vertical="center"/>
      <protection/>
    </xf>
    <xf numFmtId="192" fontId="14" fillId="0" borderId="4" xfId="17" applyNumberFormat="1" applyFont="1" applyBorder="1" applyAlignment="1">
      <alignment vertical="center"/>
    </xf>
    <xf numFmtId="192" fontId="14" fillId="0" borderId="0" xfId="17" applyNumberFormat="1" applyFont="1" applyFill="1" applyBorder="1" applyAlignment="1">
      <alignment vertical="center"/>
    </xf>
    <xf numFmtId="192" fontId="14" fillId="0" borderId="0" xfId="17" applyNumberFormat="1" applyFont="1" applyBorder="1" applyAlignment="1">
      <alignment vertical="center"/>
    </xf>
    <xf numFmtId="192" fontId="14" fillId="0" borderId="6" xfId="17" applyNumberFormat="1" applyFont="1" applyBorder="1" applyAlignment="1">
      <alignment vertical="center"/>
    </xf>
    <xf numFmtId="192" fontId="1" fillId="0" borderId="0" xfId="17" applyNumberFormat="1" applyFont="1" applyFill="1" applyBorder="1" applyAlignment="1">
      <alignment vertical="center"/>
    </xf>
    <xf numFmtId="0" fontId="1" fillId="0" borderId="4" xfId="41" applyFont="1" applyBorder="1" applyAlignment="1">
      <alignment vertical="center"/>
      <protection/>
    </xf>
    <xf numFmtId="0" fontId="1" fillId="0" borderId="6" xfId="41" applyFont="1" applyBorder="1" applyAlignment="1">
      <alignment horizontal="center" vertical="center"/>
      <protection/>
    </xf>
    <xf numFmtId="192" fontId="1" fillId="0" borderId="0" xfId="17" applyNumberFormat="1" applyFont="1" applyBorder="1" applyAlignment="1">
      <alignment horizontal="right" vertical="center"/>
    </xf>
    <xf numFmtId="192" fontId="1" fillId="0" borderId="6" xfId="17" applyNumberFormat="1" applyFont="1" applyBorder="1" applyAlignment="1">
      <alignment horizontal="right" vertical="center"/>
    </xf>
    <xf numFmtId="192" fontId="1" fillId="0" borderId="4" xfId="41" applyNumberFormat="1" applyFont="1" applyBorder="1" applyAlignment="1">
      <alignment horizontal="right" vertical="center"/>
      <protection/>
    </xf>
    <xf numFmtId="192" fontId="1" fillId="0" borderId="0" xfId="41" applyNumberFormat="1" applyFont="1" applyBorder="1" applyAlignment="1">
      <alignment horizontal="right" vertical="center"/>
      <protection/>
    </xf>
    <xf numFmtId="192" fontId="1" fillId="0" borderId="6" xfId="41" applyNumberFormat="1" applyFont="1" applyBorder="1" applyAlignment="1">
      <alignment horizontal="right" vertical="center"/>
      <protection/>
    </xf>
    <xf numFmtId="192" fontId="1" fillId="0" borderId="0" xfId="17" applyNumberFormat="1" applyFont="1" applyBorder="1" applyAlignment="1">
      <alignment horizontal="center" vertical="center"/>
    </xf>
    <xf numFmtId="192" fontId="1" fillId="0" borderId="6" xfId="17" applyNumberFormat="1" applyFont="1" applyBorder="1" applyAlignment="1">
      <alignment horizontal="center" vertical="center"/>
    </xf>
    <xf numFmtId="0" fontId="1" fillId="0" borderId="8" xfId="41" applyFont="1" applyBorder="1" applyAlignment="1">
      <alignment vertical="center"/>
      <protection/>
    </xf>
    <xf numFmtId="0" fontId="1" fillId="0" borderId="10" xfId="41" applyFont="1" applyBorder="1" applyAlignment="1">
      <alignment horizontal="distributed" vertical="center"/>
      <protection/>
    </xf>
    <xf numFmtId="192" fontId="1" fillId="0" borderId="8" xfId="17" applyNumberFormat="1" applyFont="1" applyBorder="1" applyAlignment="1">
      <alignment horizontal="right" vertical="center"/>
    </xf>
    <xf numFmtId="192" fontId="1" fillId="0" borderId="9" xfId="17" applyNumberFormat="1" applyFont="1" applyBorder="1" applyAlignment="1">
      <alignment horizontal="right" vertical="center"/>
    </xf>
    <xf numFmtId="192" fontId="1" fillId="0" borderId="10" xfId="17" applyNumberFormat="1" applyFont="1" applyBorder="1" applyAlignment="1">
      <alignment horizontal="right" vertical="center"/>
    </xf>
    <xf numFmtId="0" fontId="1" fillId="0" borderId="0" xfId="42" applyFont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1" fillId="0" borderId="0" xfId="42" applyFont="1" applyFill="1" applyAlignment="1">
      <alignment vertical="center"/>
      <protection/>
    </xf>
    <xf numFmtId="0" fontId="1" fillId="0" borderId="0" xfId="42" applyFont="1" applyAlignment="1">
      <alignment horizontal="right" vertical="center"/>
      <protection/>
    </xf>
    <xf numFmtId="0" fontId="1" fillId="0" borderId="0" xfId="42" applyFont="1" applyBorder="1" applyAlignment="1">
      <alignment vertical="center"/>
      <protection/>
    </xf>
    <xf numFmtId="0" fontId="14" fillId="0" borderId="0" xfId="42" applyFont="1" applyAlignment="1">
      <alignment vertical="center"/>
      <protection/>
    </xf>
    <xf numFmtId="41" fontId="14" fillId="0" borderId="11" xfId="42" applyNumberFormat="1" applyFont="1" applyBorder="1" applyAlignment="1">
      <alignment vertical="center"/>
      <protection/>
    </xf>
    <xf numFmtId="188" fontId="14" fillId="0" borderId="5" xfId="42" applyNumberFormat="1" applyFont="1" applyBorder="1" applyAlignment="1">
      <alignment vertical="center"/>
      <protection/>
    </xf>
    <xf numFmtId="41" fontId="14" fillId="0" borderId="5" xfId="42" applyNumberFormat="1" applyFont="1" applyBorder="1" applyAlignment="1">
      <alignment vertical="center"/>
      <protection/>
    </xf>
    <xf numFmtId="180" fontId="14" fillId="0" borderId="5" xfId="42" applyNumberFormat="1" applyFont="1" applyBorder="1" applyAlignment="1">
      <alignment vertical="center"/>
      <protection/>
    </xf>
    <xf numFmtId="183" fontId="14" fillId="0" borderId="14" xfId="42" applyNumberFormat="1" applyFont="1" applyBorder="1" applyAlignment="1">
      <alignment vertical="center"/>
      <protection/>
    </xf>
    <xf numFmtId="0" fontId="1" fillId="0" borderId="4" xfId="42" applyFont="1" applyBorder="1" applyAlignment="1">
      <alignment vertical="center"/>
      <protection/>
    </xf>
    <xf numFmtId="0" fontId="1" fillId="0" borderId="6" xfId="42" applyFont="1" applyBorder="1" applyAlignment="1">
      <alignment vertical="center"/>
      <protection/>
    </xf>
    <xf numFmtId="41" fontId="1" fillId="0" borderId="4" xfId="42" applyNumberFormat="1" applyFont="1" applyBorder="1" applyAlignment="1">
      <alignment vertical="center"/>
      <protection/>
    </xf>
    <xf numFmtId="188" fontId="1" fillId="0" borderId="0" xfId="42" applyNumberFormat="1" applyFont="1" applyBorder="1" applyAlignment="1">
      <alignment vertical="center"/>
      <protection/>
    </xf>
    <xf numFmtId="41" fontId="1" fillId="0" borderId="0" xfId="42" applyNumberFormat="1" applyFont="1" applyBorder="1" applyAlignment="1">
      <alignment vertical="center"/>
      <protection/>
    </xf>
    <xf numFmtId="180" fontId="1" fillId="0" borderId="0" xfId="42" applyNumberFormat="1" applyFont="1" applyBorder="1" applyAlignment="1">
      <alignment vertical="center"/>
      <protection/>
    </xf>
    <xf numFmtId="183" fontId="1" fillId="0" borderId="6" xfId="42" applyNumberFormat="1" applyFont="1" applyBorder="1" applyAlignment="1">
      <alignment vertical="center"/>
      <protection/>
    </xf>
    <xf numFmtId="0" fontId="1" fillId="0" borderId="0" xfId="42" applyFont="1" applyBorder="1" applyAlignment="1">
      <alignment horizontal="distributed" vertical="center"/>
      <protection/>
    </xf>
    <xf numFmtId="0" fontId="1" fillId="0" borderId="6" xfId="42" applyFont="1" applyBorder="1" applyAlignment="1">
      <alignment horizontal="distributed" vertical="center"/>
      <protection/>
    </xf>
    <xf numFmtId="188" fontId="1" fillId="0" borderId="0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0" fontId="1" fillId="0" borderId="6" xfId="42" applyFont="1" applyBorder="1" applyAlignment="1">
      <alignment horizontal="center" vertical="center"/>
      <protection/>
    </xf>
    <xf numFmtId="0" fontId="1" fillId="0" borderId="8" xfId="42" applyFont="1" applyBorder="1" applyAlignment="1">
      <alignment vertical="center"/>
      <protection/>
    </xf>
    <xf numFmtId="0" fontId="1" fillId="0" borderId="9" xfId="42" applyFont="1" applyBorder="1" applyAlignment="1">
      <alignment vertical="center"/>
      <protection/>
    </xf>
    <xf numFmtId="0" fontId="1" fillId="0" borderId="10" xfId="42" applyFont="1" applyBorder="1" applyAlignment="1">
      <alignment horizontal="distributed" vertical="center"/>
      <protection/>
    </xf>
    <xf numFmtId="188" fontId="1" fillId="0" borderId="9" xfId="17" applyNumberFormat="1" applyFont="1" applyBorder="1" applyAlignment="1">
      <alignment vertical="center"/>
    </xf>
    <xf numFmtId="41" fontId="1" fillId="0" borderId="9" xfId="17" applyNumberFormat="1" applyFont="1" applyBorder="1" applyAlignment="1">
      <alignment vertical="center"/>
    </xf>
    <xf numFmtId="180" fontId="1" fillId="0" borderId="9" xfId="17" applyNumberFormat="1" applyFont="1" applyBorder="1" applyAlignment="1">
      <alignment vertical="center"/>
    </xf>
    <xf numFmtId="0" fontId="1" fillId="0" borderId="0" xfId="42" applyFont="1" applyFill="1" applyBorder="1" applyAlignment="1">
      <alignment vertical="center"/>
      <protection/>
    </xf>
    <xf numFmtId="0" fontId="1" fillId="0" borderId="0" xfId="43" applyFont="1">
      <alignment/>
      <protection/>
    </xf>
    <xf numFmtId="0" fontId="7" fillId="0" borderId="0" xfId="43" applyFont="1" applyAlignment="1">
      <alignment horizontal="left"/>
      <protection/>
    </xf>
    <xf numFmtId="0" fontId="1" fillId="0" borderId="0" xfId="43" applyFont="1" applyAlignment="1">
      <alignment horizontal="centerContinuous"/>
      <protection/>
    </xf>
    <xf numFmtId="0" fontId="1" fillId="0" borderId="0" xfId="43" applyFont="1" applyBorder="1" applyAlignment="1">
      <alignment horizontal="right"/>
      <protection/>
    </xf>
    <xf numFmtId="0" fontId="1" fillId="0" borderId="0" xfId="43" applyFont="1" applyBorder="1">
      <alignment/>
      <protection/>
    </xf>
    <xf numFmtId="0" fontId="1" fillId="0" borderId="15" xfId="43" applyFont="1" applyBorder="1" applyAlignment="1">
      <alignment horizontal="center"/>
      <protection/>
    </xf>
    <xf numFmtId="0" fontId="1" fillId="0" borderId="37" xfId="43" applyFont="1" applyBorder="1" applyAlignment="1">
      <alignment horizontal="centerContinuous" vertical="center"/>
      <protection/>
    </xf>
    <xf numFmtId="0" fontId="1" fillId="0" borderId="40" xfId="43" applyFont="1" applyBorder="1" applyAlignment="1">
      <alignment horizontal="centerContinuous" vertical="center"/>
      <protection/>
    </xf>
    <xf numFmtId="0" fontId="1" fillId="0" borderId="2" xfId="43" applyFont="1" applyBorder="1" applyAlignment="1">
      <alignment horizontal="centerContinuous" vertical="center"/>
      <protection/>
    </xf>
    <xf numFmtId="0" fontId="1" fillId="0" borderId="15" xfId="43" applyFont="1" applyBorder="1" applyAlignment="1">
      <alignment vertical="center"/>
      <protection/>
    </xf>
    <xf numFmtId="0" fontId="1" fillId="0" borderId="15" xfId="43" applyFont="1" applyBorder="1" applyAlignment="1">
      <alignment horizontal="center" vertical="center"/>
      <protection/>
    </xf>
    <xf numFmtId="0" fontId="1" fillId="0" borderId="3" xfId="43" applyFont="1" applyBorder="1" applyAlignment="1">
      <alignment horizontal="center" vertical="center"/>
      <protection/>
    </xf>
    <xf numFmtId="0" fontId="1" fillId="0" borderId="16" xfId="43" applyFont="1" applyBorder="1" applyAlignment="1">
      <alignment horizontal="center" vertical="center"/>
      <protection/>
    </xf>
    <xf numFmtId="0" fontId="1" fillId="0" borderId="6" xfId="43" applyFont="1" applyBorder="1" applyAlignment="1">
      <alignment horizontal="center" vertical="center"/>
      <protection/>
    </xf>
    <xf numFmtId="0" fontId="1" fillId="0" borderId="7" xfId="43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7" xfId="43" applyFont="1" applyBorder="1" applyAlignment="1">
      <alignment horizontal="center"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7" xfId="43" applyFont="1" applyBorder="1" applyAlignment="1">
      <alignment vertical="center"/>
      <protection/>
    </xf>
    <xf numFmtId="0" fontId="1" fillId="0" borderId="12" xfId="43" applyFont="1" applyBorder="1" applyAlignment="1">
      <alignment horizontal="center"/>
      <protection/>
    </xf>
    <xf numFmtId="0" fontId="8" fillId="0" borderId="0" xfId="43" applyFont="1" applyBorder="1">
      <alignment/>
      <protection/>
    </xf>
    <xf numFmtId="0" fontId="8" fillId="0" borderId="3" xfId="43" applyFont="1" applyBorder="1" applyAlignment="1">
      <alignment horizontal="distributed"/>
      <protection/>
    </xf>
    <xf numFmtId="0" fontId="8" fillId="0" borderId="0" xfId="43" applyFont="1" applyFill="1" applyBorder="1">
      <alignment/>
      <protection/>
    </xf>
    <xf numFmtId="0" fontId="8" fillId="0" borderId="5" xfId="43" applyFont="1" applyFill="1" applyBorder="1">
      <alignment/>
      <protection/>
    </xf>
    <xf numFmtId="0" fontId="8" fillId="0" borderId="6" xfId="43" applyFont="1" applyFill="1" applyBorder="1">
      <alignment/>
      <protection/>
    </xf>
    <xf numFmtId="0" fontId="8" fillId="0" borderId="0" xfId="43" applyFont="1">
      <alignment/>
      <protection/>
    </xf>
    <xf numFmtId="0" fontId="1" fillId="0" borderId="3" xfId="43" applyFont="1" applyBorder="1" applyAlignment="1">
      <alignment horizontal="center"/>
      <protection/>
    </xf>
    <xf numFmtId="0" fontId="1" fillId="0" borderId="0" xfId="43" applyFont="1" applyFill="1" applyBorder="1">
      <alignment/>
      <protection/>
    </xf>
    <xf numFmtId="0" fontId="1" fillId="0" borderId="6" xfId="43" applyFont="1" applyFill="1" applyBorder="1">
      <alignment/>
      <protection/>
    </xf>
    <xf numFmtId="0" fontId="1" fillId="0" borderId="3" xfId="43" applyFont="1" applyBorder="1" applyAlignment="1">
      <alignment horizontal="distributed"/>
      <protection/>
    </xf>
    <xf numFmtId="0" fontId="1" fillId="0" borderId="0" xfId="43" applyFont="1" applyFill="1" applyBorder="1" applyAlignment="1">
      <alignment horizontal="right"/>
      <protection/>
    </xf>
    <xf numFmtId="0" fontId="1" fillId="0" borderId="6" xfId="43" applyFont="1" applyFill="1" applyBorder="1" applyAlignment="1">
      <alignment horizontal="right"/>
      <protection/>
    </xf>
    <xf numFmtId="0" fontId="1" fillId="0" borderId="7" xfId="43" applyFont="1" applyBorder="1" applyAlignment="1">
      <alignment horizontal="distributed"/>
      <protection/>
    </xf>
    <xf numFmtId="0" fontId="1" fillId="0" borderId="9" xfId="43" applyFont="1" applyFill="1" applyBorder="1" applyAlignment="1">
      <alignment horizontal="right"/>
      <protection/>
    </xf>
    <xf numFmtId="0" fontId="1" fillId="0" borderId="9" xfId="43" applyFont="1" applyFill="1" applyBorder="1">
      <alignment/>
      <protection/>
    </xf>
    <xf numFmtId="0" fontId="1" fillId="0" borderId="10" xfId="43" applyFont="1" applyFill="1" applyBorder="1" applyAlignment="1">
      <alignment horizontal="right"/>
      <protection/>
    </xf>
    <xf numFmtId="38" fontId="23" fillId="0" borderId="0" xfId="17" applyFont="1" applyAlignment="1">
      <alignment horizontal="right" vertical="center"/>
    </xf>
    <xf numFmtId="38" fontId="1" fillId="0" borderId="37" xfId="17" applyFont="1" applyBorder="1" applyAlignment="1">
      <alignment horizontal="center" vertical="center"/>
    </xf>
    <xf numFmtId="38" fontId="1" fillId="0" borderId="27" xfId="17" applyFont="1" applyBorder="1" applyAlignment="1">
      <alignment horizontal="center" vertical="center"/>
    </xf>
    <xf numFmtId="38" fontId="1" fillId="0" borderId="14" xfId="17" applyFont="1" applyBorder="1" applyAlignment="1">
      <alignment vertical="center"/>
    </xf>
    <xf numFmtId="38" fontId="1" fillId="0" borderId="4" xfId="17" applyFont="1" applyBorder="1" applyAlignment="1">
      <alignment horizontal="left" vertical="center"/>
    </xf>
    <xf numFmtId="0" fontId="1" fillId="0" borderId="6" xfId="44" applyFont="1" applyBorder="1" applyAlignment="1">
      <alignment horizontal="distributed" vertical="center"/>
      <protection/>
    </xf>
    <xf numFmtId="0" fontId="1" fillId="0" borderId="0" xfId="44" applyFont="1" applyBorder="1" applyAlignment="1">
      <alignment horizontal="left" vertical="center"/>
      <protection/>
    </xf>
    <xf numFmtId="0" fontId="1" fillId="0" borderId="0" xfId="44" applyFont="1" applyBorder="1" applyAlignment="1">
      <alignment vertical="center"/>
      <protection/>
    </xf>
    <xf numFmtId="38" fontId="1" fillId="0" borderId="6" xfId="17" applyFont="1" applyBorder="1" applyAlignment="1">
      <alignment horizontal="left" vertical="center"/>
    </xf>
    <xf numFmtId="0" fontId="1" fillId="0" borderId="8" xfId="44" applyFont="1" applyBorder="1" applyAlignment="1">
      <alignment vertical="center"/>
      <protection/>
    </xf>
    <xf numFmtId="0" fontId="1" fillId="0" borderId="9" xfId="44" applyFont="1" applyBorder="1" applyAlignment="1">
      <alignment vertical="center"/>
      <protection/>
    </xf>
    <xf numFmtId="0" fontId="1" fillId="0" borderId="10" xfId="44" applyFont="1" applyBorder="1" applyAlignment="1">
      <alignment horizontal="distributed" vertical="center"/>
      <protection/>
    </xf>
    <xf numFmtId="0" fontId="1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>
      <alignment/>
      <protection/>
    </xf>
    <xf numFmtId="0" fontId="9" fillId="0" borderId="0" xfId="45" applyFont="1" applyAlignment="1">
      <alignment horizontal="right"/>
      <protection/>
    </xf>
    <xf numFmtId="0" fontId="1" fillId="0" borderId="0" xfId="45" applyFont="1" applyAlignment="1">
      <alignment vertical="center"/>
      <protection/>
    </xf>
    <xf numFmtId="0" fontId="1" fillId="0" borderId="40" xfId="45" applyFont="1" applyBorder="1" applyAlignment="1">
      <alignment horizontal="centerContinuous" vertical="center"/>
      <protection/>
    </xf>
    <xf numFmtId="0" fontId="1" fillId="0" borderId="2" xfId="45" applyFont="1" applyBorder="1" applyAlignment="1">
      <alignment horizontal="centerContinuous" vertical="center"/>
      <protection/>
    </xf>
    <xf numFmtId="0" fontId="1" fillId="0" borderId="6" xfId="45" applyFont="1" applyBorder="1" applyAlignment="1">
      <alignment horizontal="center" vertical="center"/>
      <protection/>
    </xf>
    <xf numFmtId="0" fontId="1" fillId="0" borderId="3" xfId="45" applyFont="1" applyBorder="1" applyAlignment="1">
      <alignment horizontal="center" vertical="center"/>
      <protection/>
    </xf>
    <xf numFmtId="0" fontId="8" fillId="0" borderId="0" xfId="45" applyFont="1" applyAlignment="1">
      <alignment vertical="center"/>
      <protection/>
    </xf>
    <xf numFmtId="3" fontId="8" fillId="0" borderId="11" xfId="45" applyNumberFormat="1" applyFont="1" applyBorder="1" applyAlignment="1">
      <alignment vertical="center"/>
      <protection/>
    </xf>
    <xf numFmtId="178" fontId="8" fillId="0" borderId="5" xfId="45" applyNumberFormat="1" applyFont="1" applyBorder="1" applyAlignment="1">
      <alignment vertical="center"/>
      <protection/>
    </xf>
    <xf numFmtId="3" fontId="8" fillId="0" borderId="5" xfId="45" applyNumberFormat="1" applyFont="1" applyBorder="1" applyAlignment="1">
      <alignment vertical="center"/>
      <protection/>
    </xf>
    <xf numFmtId="178" fontId="8" fillId="0" borderId="14" xfId="45" applyNumberFormat="1" applyFont="1" applyBorder="1" applyAlignment="1">
      <alignment vertical="center"/>
      <protection/>
    </xf>
    <xf numFmtId="0" fontId="1" fillId="0" borderId="4" xfId="45" applyFont="1" applyBorder="1">
      <alignment/>
      <protection/>
    </xf>
    <xf numFmtId="0" fontId="1" fillId="0" borderId="0" xfId="45" applyFont="1" applyBorder="1">
      <alignment/>
      <protection/>
    </xf>
    <xf numFmtId="3" fontId="1" fillId="0" borderId="4" xfId="45" applyNumberFormat="1" applyFont="1" applyBorder="1">
      <alignment/>
      <protection/>
    </xf>
    <xf numFmtId="200" fontId="1" fillId="0" borderId="0" xfId="45" applyNumberFormat="1" applyFont="1" applyBorder="1">
      <alignment/>
      <protection/>
    </xf>
    <xf numFmtId="3" fontId="1" fillId="0" borderId="0" xfId="45" applyNumberFormat="1" applyFont="1" applyBorder="1">
      <alignment/>
      <protection/>
    </xf>
    <xf numFmtId="200" fontId="1" fillId="0" borderId="6" xfId="45" applyNumberFormat="1" applyFont="1" applyBorder="1">
      <alignment/>
      <protection/>
    </xf>
    <xf numFmtId="0" fontId="1" fillId="0" borderId="4" xfId="45" applyFont="1" applyBorder="1" applyAlignment="1">
      <alignment vertical="center"/>
      <protection/>
    </xf>
    <xf numFmtId="0" fontId="1" fillId="0" borderId="0" xfId="45" applyFont="1" applyBorder="1" applyAlignment="1">
      <alignment horizontal="distributed" vertical="center"/>
      <protection/>
    </xf>
    <xf numFmtId="3" fontId="1" fillId="0" borderId="4" xfId="45" applyNumberFormat="1" applyFont="1" applyBorder="1" applyAlignment="1">
      <alignment vertical="center"/>
      <protection/>
    </xf>
    <xf numFmtId="200" fontId="1" fillId="0" borderId="0" xfId="45" applyNumberFormat="1" applyFont="1" applyBorder="1" applyAlignment="1">
      <alignment vertical="center"/>
      <protection/>
    </xf>
    <xf numFmtId="3" fontId="1" fillId="0" borderId="0" xfId="45" applyNumberFormat="1" applyFont="1" applyBorder="1" applyAlignment="1">
      <alignment vertical="center"/>
      <protection/>
    </xf>
    <xf numFmtId="200" fontId="1" fillId="0" borderId="6" xfId="45" applyNumberFormat="1" applyFont="1" applyBorder="1" applyAlignment="1">
      <alignment vertical="center"/>
      <protection/>
    </xf>
    <xf numFmtId="187" fontId="1" fillId="0" borderId="0" xfId="45" applyNumberFormat="1" applyFont="1" applyAlignment="1">
      <alignment vertical="center"/>
      <protection/>
    </xf>
    <xf numFmtId="194" fontId="1" fillId="0" borderId="0" xfId="45" applyNumberFormat="1" applyFont="1" applyAlignment="1">
      <alignment vertical="center"/>
      <protection/>
    </xf>
    <xf numFmtId="3" fontId="1" fillId="0" borderId="4" xfId="45" applyNumberFormat="1" applyFont="1" applyBorder="1" applyAlignment="1">
      <alignment horizontal="right" vertical="center"/>
      <protection/>
    </xf>
    <xf numFmtId="3" fontId="1" fillId="0" borderId="0" xfId="45" applyNumberFormat="1" applyFont="1" applyBorder="1" applyAlignment="1">
      <alignment horizontal="right" vertical="center"/>
      <protection/>
    </xf>
    <xf numFmtId="3" fontId="8" fillId="0" borderId="4" xfId="45" applyNumberFormat="1" applyFont="1" applyBorder="1" applyAlignment="1">
      <alignment vertical="center"/>
      <protection/>
    </xf>
    <xf numFmtId="178" fontId="8" fillId="0" borderId="0" xfId="45" applyNumberFormat="1" applyFont="1" applyBorder="1" applyAlignment="1">
      <alignment vertical="center"/>
      <protection/>
    </xf>
    <xf numFmtId="3" fontId="8" fillId="0" borderId="0" xfId="45" applyNumberFormat="1" applyFont="1" applyBorder="1" applyAlignment="1">
      <alignment vertical="center"/>
      <protection/>
    </xf>
    <xf numFmtId="178" fontId="8" fillId="0" borderId="6" xfId="45" applyNumberFormat="1" applyFont="1" applyBorder="1" applyAlignment="1">
      <alignment vertical="center"/>
      <protection/>
    </xf>
    <xf numFmtId="200" fontId="1" fillId="0" borderId="0" xfId="45" applyNumberFormat="1" applyFont="1" applyBorder="1" applyAlignment="1">
      <alignment horizontal="right" vertical="center"/>
      <protection/>
    </xf>
    <xf numFmtId="200" fontId="1" fillId="0" borderId="6" xfId="45" applyNumberFormat="1" applyFont="1" applyBorder="1" applyAlignment="1">
      <alignment horizontal="right" vertical="center"/>
      <protection/>
    </xf>
    <xf numFmtId="3" fontId="8" fillId="0" borderId="8" xfId="45" applyNumberFormat="1" applyFont="1" applyBorder="1" applyAlignment="1">
      <alignment vertical="center"/>
      <protection/>
    </xf>
    <xf numFmtId="200" fontId="8" fillId="0" borderId="9" xfId="45" applyNumberFormat="1" applyFont="1" applyBorder="1" applyAlignment="1">
      <alignment vertical="center"/>
      <protection/>
    </xf>
    <xf numFmtId="3" fontId="8" fillId="0" borderId="9" xfId="45" applyNumberFormat="1" applyFont="1" applyBorder="1" applyAlignment="1">
      <alignment vertical="center"/>
      <protection/>
    </xf>
    <xf numFmtId="200" fontId="8" fillId="0" borderId="10" xfId="45" applyNumberFormat="1" applyFont="1" applyBorder="1" applyAlignment="1">
      <alignment vertical="center"/>
      <protection/>
    </xf>
    <xf numFmtId="203" fontId="7" fillId="0" borderId="0" xfId="17" applyNumberFormat="1" applyFont="1" applyFill="1" applyAlignment="1">
      <alignment horizontal="left"/>
    </xf>
    <xf numFmtId="38" fontId="9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center"/>
    </xf>
    <xf numFmtId="38" fontId="1" fillId="0" borderId="4" xfId="17" applyFont="1" applyBorder="1" applyAlignment="1">
      <alignment horizontal="center" vertical="center"/>
    </xf>
    <xf numFmtId="38" fontId="1" fillId="0" borderId="5" xfId="17" applyFont="1" applyFill="1" applyBorder="1" applyAlignment="1">
      <alignment/>
    </xf>
    <xf numFmtId="38" fontId="1" fillId="0" borderId="0" xfId="17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38" fontId="14" fillId="0" borderId="0" xfId="17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 horizontal="right" shrinkToFit="1"/>
    </xf>
    <xf numFmtId="38" fontId="1" fillId="0" borderId="0" xfId="17" applyFont="1" applyFill="1" applyBorder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1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1" fillId="0" borderId="18" xfId="47" applyFont="1" applyBorder="1" applyAlignment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1" fillId="0" borderId="0" xfId="47" applyFont="1" applyAlignment="1">
      <alignment horizontal="right" vertical="center"/>
      <protection/>
    </xf>
    <xf numFmtId="0" fontId="1" fillId="0" borderId="4" xfId="47" applyFont="1" applyBorder="1" applyAlignment="1">
      <alignment horizontal="centerContinuous" vertical="center"/>
      <protection/>
    </xf>
    <xf numFmtId="0" fontId="1" fillId="0" borderId="25" xfId="47" applyFont="1" applyBorder="1" applyAlignment="1">
      <alignment horizontal="centerContinuous" vertical="center"/>
      <protection/>
    </xf>
    <xf numFmtId="0" fontId="1" fillId="0" borderId="41" xfId="47" applyFont="1" applyBorder="1" applyAlignment="1">
      <alignment horizontal="centerContinuous" vertical="center"/>
      <protection/>
    </xf>
    <xf numFmtId="0" fontId="1" fillId="0" borderId="15" xfId="47" applyFont="1" applyBorder="1" applyAlignment="1">
      <alignment horizontal="center" vertical="center"/>
      <protection/>
    </xf>
    <xf numFmtId="0" fontId="24" fillId="0" borderId="5" xfId="47" applyFont="1" applyBorder="1" applyAlignment="1">
      <alignment horizontal="distributed" vertical="center"/>
      <protection/>
    </xf>
    <xf numFmtId="0" fontId="1" fillId="0" borderId="11" xfId="47" applyNumberFormat="1" applyFont="1" applyBorder="1" applyAlignment="1">
      <alignment vertical="center"/>
      <protection/>
    </xf>
    <xf numFmtId="0" fontId="1" fillId="0" borderId="5" xfId="47" applyNumberFormat="1" applyFont="1" applyBorder="1" applyAlignment="1">
      <alignment vertical="center"/>
      <protection/>
    </xf>
    <xf numFmtId="0" fontId="1" fillId="0" borderId="0" xfId="47" applyFont="1" applyBorder="1" applyAlignment="1">
      <alignment horizontal="distributed" vertical="center"/>
      <protection/>
    </xf>
    <xf numFmtId="0" fontId="16" fillId="0" borderId="0" xfId="47" applyFont="1" applyBorder="1" applyAlignment="1">
      <alignment vertical="center"/>
      <protection/>
    </xf>
    <xf numFmtId="2" fontId="1" fillId="0" borderId="4" xfId="47" applyNumberFormat="1" applyFont="1" applyBorder="1" applyAlignment="1">
      <alignment vertical="center"/>
      <protection/>
    </xf>
    <xf numFmtId="0" fontId="1" fillId="0" borderId="0" xfId="47" applyNumberFormat="1" applyFont="1" applyBorder="1" applyAlignment="1">
      <alignment vertical="center"/>
      <protection/>
    </xf>
    <xf numFmtId="205" fontId="1" fillId="0" borderId="0" xfId="47" applyNumberFormat="1" applyFont="1" applyBorder="1" applyAlignment="1">
      <alignment vertical="center"/>
      <protection/>
    </xf>
    <xf numFmtId="2" fontId="1" fillId="0" borderId="0" xfId="47" applyNumberFormat="1" applyFont="1" applyBorder="1" applyAlignment="1">
      <alignment vertical="center"/>
      <protection/>
    </xf>
    <xf numFmtId="2" fontId="1" fillId="0" borderId="6" xfId="47" applyNumberFormat="1" applyFont="1" applyBorder="1" applyAlignment="1">
      <alignment vertical="center"/>
      <protection/>
    </xf>
    <xf numFmtId="0" fontId="1" fillId="0" borderId="4" xfId="47" applyNumberFormat="1" applyFont="1" applyBorder="1" applyAlignment="1">
      <alignment vertical="center"/>
      <protection/>
    </xf>
    <xf numFmtId="0" fontId="1" fillId="0" borderId="6" xfId="47" applyNumberFormat="1" applyFont="1" applyBorder="1" applyAlignment="1">
      <alignment vertical="center"/>
      <protection/>
    </xf>
    <xf numFmtId="0" fontId="16" fillId="0" borderId="9" xfId="47" applyFont="1" applyBorder="1" applyAlignment="1">
      <alignment vertical="center"/>
      <protection/>
    </xf>
    <xf numFmtId="0" fontId="1" fillId="0" borderId="8" xfId="47" applyNumberFormat="1" applyFont="1" applyBorder="1" applyAlignment="1">
      <alignment vertical="center"/>
      <protection/>
    </xf>
    <xf numFmtId="0" fontId="1" fillId="0" borderId="9" xfId="47" applyNumberFormat="1" applyFont="1" applyBorder="1" applyAlignment="1">
      <alignment vertical="center"/>
      <protection/>
    </xf>
    <xf numFmtId="183" fontId="1" fillId="0" borderId="9" xfId="47" applyNumberFormat="1" applyFont="1" applyBorder="1" applyAlignment="1">
      <alignment vertical="center"/>
      <protection/>
    </xf>
    <xf numFmtId="187" fontId="1" fillId="0" borderId="9" xfId="47" applyNumberFormat="1" applyFont="1" applyBorder="1" applyAlignment="1">
      <alignment vertical="center"/>
      <protection/>
    </xf>
    <xf numFmtId="0" fontId="1" fillId="0" borderId="10" xfId="47" applyNumberFormat="1" applyFont="1" applyFill="1" applyBorder="1" applyAlignment="1">
      <alignment vertical="center"/>
      <protection/>
    </xf>
    <xf numFmtId="0" fontId="18" fillId="0" borderId="5" xfId="47" applyFont="1" applyBorder="1" applyAlignment="1">
      <alignment horizontal="distributed" vertical="center"/>
      <protection/>
    </xf>
    <xf numFmtId="3" fontId="8" fillId="0" borderId="11" xfId="47" applyNumberFormat="1" applyFont="1" applyFill="1" applyBorder="1" applyAlignment="1">
      <alignment vertical="center"/>
      <protection/>
    </xf>
    <xf numFmtId="3" fontId="8" fillId="0" borderId="5" xfId="47" applyNumberFormat="1" applyFont="1" applyFill="1" applyBorder="1" applyAlignment="1">
      <alignment vertical="center"/>
      <protection/>
    </xf>
    <xf numFmtId="3" fontId="8" fillId="0" borderId="14" xfId="47" applyNumberFormat="1" applyFont="1" applyFill="1" applyBorder="1" applyAlignment="1">
      <alignment vertical="center"/>
      <protection/>
    </xf>
    <xf numFmtId="0" fontId="8" fillId="0" borderId="0" xfId="47" applyFont="1" applyAlignment="1">
      <alignment vertical="center"/>
      <protection/>
    </xf>
    <xf numFmtId="0" fontId="8" fillId="0" borderId="4" xfId="47" applyFont="1" applyBorder="1" applyAlignment="1">
      <alignment horizontal="left" vertical="center"/>
      <protection/>
    </xf>
    <xf numFmtId="0" fontId="8" fillId="0" borderId="0" xfId="47" applyFont="1" applyBorder="1" applyAlignment="1">
      <alignment horizontal="distributed" vertical="center"/>
      <protection/>
    </xf>
    <xf numFmtId="0" fontId="18" fillId="0" borderId="0" xfId="47" applyFont="1" applyBorder="1" applyAlignment="1">
      <alignment horizontal="distributed" vertical="center"/>
      <protection/>
    </xf>
    <xf numFmtId="3" fontId="8" fillId="0" borderId="4" xfId="47" applyNumberFormat="1" applyFont="1" applyBorder="1" applyAlignment="1">
      <alignment vertical="center"/>
      <protection/>
    </xf>
    <xf numFmtId="3" fontId="8" fillId="0" borderId="0" xfId="47" applyNumberFormat="1" applyFont="1" applyBorder="1" applyAlignment="1">
      <alignment vertical="center"/>
      <protection/>
    </xf>
    <xf numFmtId="3" fontId="8" fillId="0" borderId="6" xfId="47" applyNumberFormat="1" applyFont="1" applyBorder="1" applyAlignment="1">
      <alignment vertical="center"/>
      <protection/>
    </xf>
    <xf numFmtId="0" fontId="8" fillId="0" borderId="0" xfId="47" applyFont="1" applyBorder="1" applyAlignment="1">
      <alignment horizontal="left" vertical="center"/>
      <protection/>
    </xf>
    <xf numFmtId="3" fontId="8" fillId="0" borderId="4" xfId="47" applyNumberFormat="1" applyFont="1" applyFill="1" applyBorder="1" applyAlignment="1">
      <alignment vertical="center"/>
      <protection/>
    </xf>
    <xf numFmtId="3" fontId="8" fillId="0" borderId="0" xfId="47" applyNumberFormat="1" applyFont="1" applyFill="1" applyBorder="1" applyAlignment="1">
      <alignment vertical="center"/>
      <protection/>
    </xf>
    <xf numFmtId="3" fontId="8" fillId="0" borderId="6" xfId="47" applyNumberFormat="1" applyFont="1" applyFill="1" applyBorder="1" applyAlignment="1">
      <alignment vertical="center"/>
      <protection/>
    </xf>
    <xf numFmtId="0" fontId="1" fillId="0" borderId="4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0" fillId="0" borderId="0" xfId="47" applyBorder="1" applyAlignment="1">
      <alignment horizontal="distributed" vertical="center"/>
      <protection/>
    </xf>
    <xf numFmtId="3" fontId="1" fillId="0" borderId="4" xfId="47" applyNumberFormat="1" applyFont="1" applyFill="1" applyBorder="1" applyAlignment="1">
      <alignment vertical="center"/>
      <protection/>
    </xf>
    <xf numFmtId="3" fontId="1" fillId="0" borderId="0" xfId="47" applyNumberFormat="1" applyFont="1" applyFill="1" applyBorder="1" applyAlignment="1">
      <alignment vertical="center"/>
      <protection/>
    </xf>
    <xf numFmtId="3" fontId="1" fillId="0" borderId="6" xfId="47" applyNumberFormat="1" applyFont="1" applyFill="1" applyBorder="1" applyAlignment="1">
      <alignment vertical="center"/>
      <protection/>
    </xf>
    <xf numFmtId="3" fontId="1" fillId="0" borderId="4" xfId="47" applyNumberFormat="1" applyFont="1" applyBorder="1" applyAlignment="1">
      <alignment vertical="center"/>
      <protection/>
    </xf>
    <xf numFmtId="3" fontId="1" fillId="0" borderId="0" xfId="47" applyNumberFormat="1" applyFont="1" applyBorder="1" applyAlignment="1">
      <alignment vertical="center"/>
      <protection/>
    </xf>
    <xf numFmtId="3" fontId="1" fillId="0" borderId="6" xfId="47" applyNumberFormat="1" applyFont="1" applyBorder="1" applyAlignment="1">
      <alignment vertical="center"/>
      <protection/>
    </xf>
    <xf numFmtId="0" fontId="1" fillId="0" borderId="4" xfId="47" applyFont="1" applyBorder="1" applyAlignment="1">
      <alignment vertical="center"/>
      <protection/>
    </xf>
    <xf numFmtId="0" fontId="15" fillId="0" borderId="0" xfId="47" applyFont="1" applyBorder="1" applyAlignment="1">
      <alignment horizontal="distributed" vertical="center"/>
      <protection/>
    </xf>
    <xf numFmtId="0" fontId="8" fillId="0" borderId="4" xfId="47" applyFont="1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8" fillId="0" borderId="8" xfId="47" applyFont="1" applyBorder="1" applyAlignment="1">
      <alignment vertical="center"/>
      <protection/>
    </xf>
    <xf numFmtId="0" fontId="18" fillId="0" borderId="9" xfId="47" applyFont="1" applyBorder="1" applyAlignment="1">
      <alignment horizontal="distributed" vertical="center"/>
      <protection/>
    </xf>
    <xf numFmtId="3" fontId="8" fillId="0" borderId="8" xfId="47" applyNumberFormat="1" applyFont="1" applyBorder="1" applyAlignment="1">
      <alignment vertical="center"/>
      <protection/>
    </xf>
    <xf numFmtId="3" fontId="8" fillId="0" borderId="9" xfId="47" applyNumberFormat="1" applyFont="1" applyBorder="1" applyAlignment="1">
      <alignment vertical="center"/>
      <protection/>
    </xf>
    <xf numFmtId="3" fontId="8" fillId="0" borderId="10" xfId="47" applyNumberFormat="1" applyFont="1" applyBorder="1" applyAlignment="1">
      <alignment vertical="center"/>
      <protection/>
    </xf>
    <xf numFmtId="3" fontId="8" fillId="0" borderId="11" xfId="47" applyNumberFormat="1" applyFont="1" applyBorder="1" applyAlignment="1">
      <alignment vertical="center"/>
      <protection/>
    </xf>
    <xf numFmtId="3" fontId="8" fillId="0" borderId="5" xfId="47" applyNumberFormat="1" applyFont="1" applyBorder="1" applyAlignment="1">
      <alignment vertical="center"/>
      <protection/>
    </xf>
    <xf numFmtId="3" fontId="8" fillId="0" borderId="14" xfId="47" applyNumberFormat="1" applyFont="1" applyBorder="1" applyAlignment="1">
      <alignment vertical="center"/>
      <protection/>
    </xf>
    <xf numFmtId="0" fontId="0" fillId="0" borderId="42" xfId="47" applyBorder="1" applyAlignment="1">
      <alignment horizontal="distributed" vertical="center"/>
      <protection/>
    </xf>
    <xf numFmtId="3" fontId="1" fillId="0" borderId="13" xfId="47" applyNumberFormat="1" applyFont="1" applyBorder="1" applyAlignment="1">
      <alignment vertical="center"/>
      <protection/>
    </xf>
    <xf numFmtId="3" fontId="1" fillId="0" borderId="42" xfId="47" applyNumberFormat="1" applyFont="1" applyBorder="1" applyAlignment="1">
      <alignment vertical="center"/>
      <protection/>
    </xf>
    <xf numFmtId="3" fontId="1" fillId="0" borderId="35" xfId="47" applyNumberFormat="1" applyFont="1" applyBorder="1" applyAlignment="1">
      <alignment vertical="center"/>
      <protection/>
    </xf>
    <xf numFmtId="3" fontId="1" fillId="0" borderId="43" xfId="47" applyNumberFormat="1" applyFont="1" applyBorder="1" applyAlignment="1">
      <alignment vertical="center"/>
      <protection/>
    </xf>
    <xf numFmtId="182" fontId="1" fillId="0" borderId="7" xfId="17" applyNumberFormat="1" applyFont="1" applyBorder="1" applyAlignment="1">
      <alignment horizontal="center" vertical="center"/>
    </xf>
    <xf numFmtId="0" fontId="1" fillId="0" borderId="6" xfId="48" applyFont="1" applyBorder="1" applyAlignment="1">
      <alignment vertical="center"/>
      <protection/>
    </xf>
    <xf numFmtId="41" fontId="1" fillId="0" borderId="11" xfId="48" applyNumberFormat="1" applyFont="1" applyBorder="1" applyAlignment="1">
      <alignment vertical="center"/>
      <protection/>
    </xf>
    <xf numFmtId="188" fontId="1" fillId="0" borderId="5" xfId="17" applyNumberFormat="1" applyFont="1" applyBorder="1" applyAlignment="1">
      <alignment vertical="center"/>
    </xf>
    <xf numFmtId="0" fontId="1" fillId="0" borderId="6" xfId="48" applyFont="1" applyBorder="1" applyAlignment="1">
      <alignment horizontal="center" vertical="center"/>
      <protection/>
    </xf>
    <xf numFmtId="41" fontId="1" fillId="0" borderId="4" xfId="48" applyNumberFormat="1" applyFont="1" applyBorder="1" applyAlignment="1">
      <alignment vertical="center"/>
      <protection/>
    </xf>
    <xf numFmtId="41" fontId="8" fillId="0" borderId="8" xfId="17" applyNumberFormat="1" applyFont="1" applyBorder="1" applyAlignment="1">
      <alignment vertical="center"/>
    </xf>
    <xf numFmtId="188" fontId="8" fillId="0" borderId="9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41" fontId="8" fillId="0" borderId="10" xfId="17" applyNumberFormat="1" applyFont="1" applyBorder="1" applyAlignment="1">
      <alignment vertical="center"/>
    </xf>
    <xf numFmtId="41" fontId="13" fillId="0" borderId="0" xfId="17" applyNumberFormat="1" applyFont="1" applyAlignment="1">
      <alignment vertical="center"/>
    </xf>
    <xf numFmtId="41" fontId="7" fillId="0" borderId="0" xfId="17" applyNumberFormat="1" applyFont="1" applyAlignment="1">
      <alignment vertical="center"/>
    </xf>
    <xf numFmtId="41" fontId="13" fillId="0" borderId="0" xfId="17" applyNumberFormat="1" applyFont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41" fontId="14" fillId="0" borderId="6" xfId="17" applyNumberFormat="1" applyFont="1" applyBorder="1" applyAlignment="1">
      <alignment vertical="center"/>
    </xf>
    <xf numFmtId="41" fontId="14" fillId="0" borderId="11" xfId="17" applyNumberFormat="1" applyFont="1" applyBorder="1" applyAlignment="1">
      <alignment vertical="center"/>
    </xf>
    <xf numFmtId="41" fontId="14" fillId="0" borderId="5" xfId="17" applyNumberFormat="1" applyFont="1" applyBorder="1" applyAlignment="1">
      <alignment vertical="center"/>
    </xf>
    <xf numFmtId="41" fontId="14" fillId="0" borderId="14" xfId="17" applyNumberFormat="1" applyFont="1" applyBorder="1" applyAlignment="1">
      <alignment vertical="center"/>
    </xf>
    <xf numFmtId="41" fontId="14" fillId="0" borderId="0" xfId="17" applyNumberFormat="1" applyFont="1" applyAlignment="1">
      <alignment vertical="center"/>
    </xf>
    <xf numFmtId="41" fontId="1" fillId="0" borderId="0" xfId="17" applyNumberFormat="1" applyFont="1" applyBorder="1" applyAlignment="1">
      <alignment horizontal="distributed" vertical="center"/>
    </xf>
    <xf numFmtId="0" fontId="1" fillId="0" borderId="6" xfId="17" applyNumberFormat="1" applyFont="1" applyBorder="1" applyAlignment="1">
      <alignment horizontal="distributed" vertical="center"/>
    </xf>
    <xf numFmtId="41" fontId="1" fillId="0" borderId="4" xfId="17" applyNumberFormat="1" applyFont="1" applyBorder="1" applyAlignment="1">
      <alignment horizontal="right" vertical="center"/>
    </xf>
    <xf numFmtId="0" fontId="15" fillId="0" borderId="6" xfId="17" applyNumberFormat="1" applyFont="1" applyBorder="1" applyAlignment="1">
      <alignment horizontal="distributed" vertical="center"/>
    </xf>
    <xf numFmtId="41" fontId="1" fillId="0" borderId="9" xfId="17" applyNumberFormat="1" applyFont="1" applyBorder="1" applyAlignment="1">
      <alignment horizontal="distributed" vertical="center"/>
    </xf>
    <xf numFmtId="0" fontId="1" fillId="0" borderId="10" xfId="17" applyNumberFormat="1" applyFont="1" applyBorder="1" applyAlignment="1">
      <alignment horizontal="distributed" vertical="center"/>
    </xf>
    <xf numFmtId="41" fontId="1" fillId="0" borderId="10" xfId="17" applyNumberFormat="1" applyFont="1" applyBorder="1" applyAlignment="1">
      <alignment vertical="center"/>
    </xf>
    <xf numFmtId="38" fontId="1" fillId="0" borderId="37" xfId="17" applyFont="1" applyBorder="1" applyAlignment="1">
      <alignment horizontal="centerContinuous" vertical="center"/>
    </xf>
    <xf numFmtId="38" fontId="1" fillId="0" borderId="40" xfId="17" applyFont="1" applyBorder="1" applyAlignment="1">
      <alignment horizontal="centerContinuous" vertical="center"/>
    </xf>
    <xf numFmtId="38" fontId="1" fillId="0" borderId="2" xfId="17" applyFont="1" applyBorder="1" applyAlignment="1">
      <alignment horizontal="centerContinuous" vertical="center"/>
    </xf>
    <xf numFmtId="38" fontId="1" fillId="0" borderId="25" xfId="17" applyFont="1" applyBorder="1" applyAlignment="1">
      <alignment horizontal="centerContinuous" vertical="center"/>
    </xf>
    <xf numFmtId="38" fontId="1" fillId="0" borderId="26" xfId="17" applyFont="1" applyBorder="1" applyAlignment="1">
      <alignment horizontal="centerContinuous" vertical="center"/>
    </xf>
    <xf numFmtId="38" fontId="1" fillId="0" borderId="13" xfId="17" applyFont="1" applyBorder="1" applyAlignment="1">
      <alignment horizontal="centerContinuous" vertical="center"/>
    </xf>
    <xf numFmtId="38" fontId="1" fillId="0" borderId="35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8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38" fontId="8" fillId="0" borderId="16" xfId="17" applyFont="1" applyBorder="1" applyAlignment="1">
      <alignment vertical="center"/>
    </xf>
    <xf numFmtId="182" fontId="8" fillId="0" borderId="16" xfId="17" applyNumberFormat="1" applyFont="1" applyBorder="1" applyAlignment="1">
      <alignment vertical="center"/>
    </xf>
    <xf numFmtId="182" fontId="1" fillId="0" borderId="3" xfId="17" applyNumberFormat="1" applyFont="1" applyBorder="1" applyAlignment="1">
      <alignment vertical="center"/>
    </xf>
    <xf numFmtId="182" fontId="1" fillId="0" borderId="7" xfId="17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1" fillId="0" borderId="18" xfId="17" applyFont="1" applyBorder="1" applyAlignment="1">
      <alignment horizontal="right" vertical="center"/>
    </xf>
    <xf numFmtId="38" fontId="9" fillId="0" borderId="9" xfId="17" applyFont="1" applyBorder="1" applyAlignment="1">
      <alignment horizontal="distributed" vertical="center" wrapText="1"/>
    </xf>
    <xf numFmtId="38" fontId="9" fillId="0" borderId="12" xfId="17" applyFont="1" applyBorder="1" applyAlignment="1">
      <alignment horizontal="distributed" vertical="center" wrapText="1"/>
    </xf>
    <xf numFmtId="41" fontId="1" fillId="0" borderId="16" xfId="17" applyNumberFormat="1" applyFont="1" applyBorder="1" applyAlignment="1">
      <alignment vertical="center"/>
    </xf>
    <xf numFmtId="41" fontId="1" fillId="0" borderId="3" xfId="17" applyNumberFormat="1" applyFont="1" applyBorder="1" applyAlignment="1">
      <alignment vertical="center"/>
    </xf>
    <xf numFmtId="38" fontId="14" fillId="0" borderId="4" xfId="17" applyFont="1" applyBorder="1" applyAlignment="1">
      <alignment horizontal="distributed" vertical="center"/>
    </xf>
    <xf numFmtId="38" fontId="14" fillId="0" borderId="6" xfId="17" applyFont="1" applyBorder="1" applyAlignment="1">
      <alignment horizontal="distributed" vertical="center"/>
    </xf>
    <xf numFmtId="41" fontId="8" fillId="0" borderId="3" xfId="17" applyNumberFormat="1" applyFont="1" applyFill="1" applyBorder="1" applyAlignment="1">
      <alignment vertical="center"/>
    </xf>
    <xf numFmtId="41" fontId="8" fillId="0" borderId="3" xfId="17" applyNumberFormat="1" applyFont="1" applyBorder="1" applyAlignment="1">
      <alignment vertical="center"/>
    </xf>
    <xf numFmtId="41" fontId="1" fillId="0" borderId="3" xfId="17" applyNumberFormat="1" applyFont="1" applyFill="1" applyBorder="1" applyAlignment="1">
      <alignment vertical="center"/>
    </xf>
    <xf numFmtId="41" fontId="1" fillId="0" borderId="3" xfId="17" applyNumberFormat="1" applyFont="1" applyBorder="1" applyAlignment="1">
      <alignment horizontal="right" vertical="center"/>
    </xf>
    <xf numFmtId="38" fontId="8" fillId="0" borderId="4" xfId="17" applyFont="1" applyBorder="1" applyAlignment="1">
      <alignment horizontal="left" vertical="center"/>
    </xf>
    <xf numFmtId="41" fontId="8" fillId="0" borderId="3" xfId="17" applyNumberFormat="1" applyFont="1" applyBorder="1" applyAlignment="1">
      <alignment horizontal="right" vertical="center"/>
    </xf>
    <xf numFmtId="41" fontId="1" fillId="0" borderId="7" xfId="17" applyNumberFormat="1" applyFont="1" applyBorder="1" applyAlignment="1">
      <alignment horizontal="right" vertical="center"/>
    </xf>
    <xf numFmtId="38" fontId="13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38" fontId="1" fillId="0" borderId="0" xfId="17" applyFont="1" applyBorder="1" applyAlignment="1">
      <alignment horizontal="center" vertical="center"/>
    </xf>
    <xf numFmtId="38" fontId="1" fillId="0" borderId="11" xfId="17" applyFont="1" applyBorder="1" applyAlignment="1">
      <alignment horizontal="center" vertical="center"/>
    </xf>
    <xf numFmtId="38" fontId="1" fillId="0" borderId="5" xfId="17" applyFont="1" applyBorder="1" applyAlignment="1">
      <alignment horizontal="center" vertical="center"/>
    </xf>
    <xf numFmtId="38" fontId="1" fillId="0" borderId="14" xfId="17" applyFont="1" applyBorder="1" applyAlignment="1">
      <alignment horizontal="center" vertical="center"/>
    </xf>
    <xf numFmtId="38" fontId="17" fillId="0" borderId="6" xfId="17" applyFont="1" applyBorder="1" applyAlignment="1">
      <alignment horizontal="distributed" vertical="center"/>
    </xf>
    <xf numFmtId="38" fontId="1" fillId="0" borderId="6" xfId="17" applyFont="1" applyBorder="1" applyAlignment="1" quotePrefix="1">
      <alignment horizontal="left" vertical="center"/>
    </xf>
    <xf numFmtId="38" fontId="9" fillId="0" borderId="0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distributed" vertical="center"/>
    </xf>
    <xf numFmtId="38" fontId="7" fillId="0" borderId="0" xfId="17" applyFont="1" applyFill="1" applyAlignment="1">
      <alignment/>
    </xf>
    <xf numFmtId="38" fontId="1" fillId="0" borderId="0" xfId="17" applyFont="1" applyFill="1" applyBorder="1" applyAlignment="1">
      <alignment horizontal="centerContinuous"/>
    </xf>
    <xf numFmtId="38" fontId="1" fillId="0" borderId="6" xfId="17" applyFont="1" applyFill="1" applyBorder="1" applyAlignment="1">
      <alignment/>
    </xf>
    <xf numFmtId="38" fontId="1" fillId="0" borderId="37" xfId="17" applyFont="1" applyFill="1" applyBorder="1" applyAlignment="1">
      <alignment horizontal="center" vertical="center"/>
    </xf>
    <xf numFmtId="38" fontId="1" fillId="0" borderId="40" xfId="17" applyFont="1" applyFill="1" applyBorder="1" applyAlignment="1">
      <alignment horizontal="centerContinuous" vertical="center"/>
    </xf>
    <xf numFmtId="38" fontId="1" fillId="0" borderId="2" xfId="17" applyFont="1" applyFill="1" applyBorder="1" applyAlignment="1">
      <alignment horizontal="centerContinuous" vertical="center"/>
    </xf>
    <xf numFmtId="38" fontId="1" fillId="0" borderId="37" xfId="17" applyFont="1" applyFill="1" applyBorder="1" applyAlignment="1">
      <alignment horizontal="centerContinuous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vertical="center"/>
    </xf>
    <xf numFmtId="38" fontId="1" fillId="0" borderId="14" xfId="17" applyFont="1" applyFill="1" applyBorder="1" applyAlignment="1">
      <alignment/>
    </xf>
    <xf numFmtId="38" fontId="8" fillId="0" borderId="6" xfId="17" applyFont="1" applyFill="1" applyBorder="1" applyAlignment="1">
      <alignment/>
    </xf>
    <xf numFmtId="38" fontId="8" fillId="0" borderId="6" xfId="17" applyFont="1" applyFill="1" applyBorder="1" applyAlignment="1">
      <alignment horizontal="distributed" vertical="center"/>
    </xf>
    <xf numFmtId="204" fontId="1" fillId="0" borderId="0" xfId="17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190" fontId="8" fillId="0" borderId="0" xfId="17" applyNumberFormat="1" applyFont="1" applyFill="1" applyBorder="1" applyAlignment="1">
      <alignment horizontal="right" vertical="center"/>
    </xf>
    <xf numFmtId="204" fontId="1" fillId="0" borderId="0" xfId="17" applyNumberFormat="1" applyFont="1" applyFill="1" applyBorder="1" applyAlignment="1">
      <alignment horizontal="left" vertical="center"/>
    </xf>
    <xf numFmtId="190" fontId="1" fillId="0" borderId="0" xfId="17" applyNumberFormat="1" applyFont="1" applyFill="1" applyBorder="1" applyAlignment="1">
      <alignment horizontal="right" vertical="center"/>
    </xf>
    <xf numFmtId="190" fontId="1" fillId="0" borderId="6" xfId="17" applyNumberFormat="1" applyFont="1" applyFill="1" applyBorder="1" applyAlignment="1">
      <alignment horizontal="right" vertical="center"/>
    </xf>
    <xf numFmtId="204" fontId="1" fillId="0" borderId="4" xfId="17" applyNumberFormat="1" applyFont="1" applyFill="1" applyBorder="1" applyAlignment="1">
      <alignment horizontal="distributed" vertical="center"/>
    </xf>
    <xf numFmtId="204" fontId="1" fillId="0" borderId="0" xfId="17" applyNumberFormat="1" applyFont="1" applyFill="1" applyBorder="1" applyAlignment="1">
      <alignment horizontal="distributed" vertical="center"/>
    </xf>
    <xf numFmtId="38" fontId="8" fillId="0" borderId="6" xfId="17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 wrapText="1"/>
    </xf>
    <xf numFmtId="204" fontId="8" fillId="0" borderId="0" xfId="17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190" fontId="1" fillId="0" borderId="9" xfId="17" applyNumberFormat="1" applyFont="1" applyFill="1" applyBorder="1" applyAlignment="1">
      <alignment horizontal="right" vertical="center"/>
    </xf>
    <xf numFmtId="190" fontId="1" fillId="0" borderId="10" xfId="17" applyNumberFormat="1" applyFont="1" applyFill="1" applyBorder="1" applyAlignment="1">
      <alignment horizontal="right" vertical="center"/>
    </xf>
    <xf numFmtId="0" fontId="1" fillId="0" borderId="0" xfId="52" applyFont="1" applyAlignment="1">
      <alignment vertical="center"/>
      <protection/>
    </xf>
    <xf numFmtId="0" fontId="1" fillId="0" borderId="12" xfId="52" applyFont="1" applyBorder="1" applyAlignment="1">
      <alignment horizontal="distributed" vertical="center"/>
      <protection/>
    </xf>
    <xf numFmtId="38" fontId="1" fillId="0" borderId="19" xfId="17" applyFont="1" applyBorder="1" applyAlignment="1">
      <alignment vertical="center"/>
    </xf>
    <xf numFmtId="41" fontId="9" fillId="0" borderId="6" xfId="17" applyNumberFormat="1" applyFont="1" applyBorder="1" applyAlignment="1">
      <alignment vertical="center"/>
    </xf>
    <xf numFmtId="38" fontId="9" fillId="0" borderId="4" xfId="17" applyFont="1" applyBorder="1" applyAlignment="1">
      <alignment horizontal="left" vertical="center"/>
    </xf>
    <xf numFmtId="41" fontId="1" fillId="0" borderId="4" xfId="17" applyNumberFormat="1" applyFont="1" applyFill="1" applyBorder="1" applyAlignment="1">
      <alignment vertical="center"/>
    </xf>
    <xf numFmtId="41" fontId="1" fillId="0" borderId="8" xfId="17" applyNumberFormat="1" applyFont="1" applyFill="1" applyBorder="1" applyAlignment="1">
      <alignment vertical="center"/>
    </xf>
    <xf numFmtId="38" fontId="1" fillId="0" borderId="0" xfId="17" applyFont="1" applyFill="1" applyAlignment="1">
      <alignment vertical="center"/>
    </xf>
    <xf numFmtId="0" fontId="9" fillId="0" borderId="0" xfId="53" applyFont="1" applyAlignment="1">
      <alignment vertical="center"/>
      <protection/>
    </xf>
    <xf numFmtId="38" fontId="9" fillId="0" borderId="0" xfId="17" applyFont="1" applyFill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0" xfId="53" applyFont="1" applyBorder="1" applyAlignment="1">
      <alignment vertical="center"/>
      <protection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Alignment="1">
      <alignment vertical="center" shrinkToFit="1"/>
    </xf>
    <xf numFmtId="38" fontId="9" fillId="0" borderId="3" xfId="17" applyFont="1" applyBorder="1" applyAlignment="1">
      <alignment horizontal="center" vertical="center" shrinkToFit="1"/>
    </xf>
    <xf numFmtId="38" fontId="1" fillId="0" borderId="12" xfId="17" applyFont="1" applyFill="1" applyBorder="1" applyAlignment="1">
      <alignment horizontal="distributed" vertical="center" shrinkToFit="1"/>
    </xf>
    <xf numFmtId="38" fontId="1" fillId="0" borderId="12" xfId="17" applyFont="1" applyFill="1" applyBorder="1" applyAlignment="1">
      <alignment horizontal="center" vertical="center" shrinkToFit="1"/>
    </xf>
    <xf numFmtId="38" fontId="9" fillId="0" borderId="7" xfId="17" applyFont="1" applyBorder="1" applyAlignment="1">
      <alignment vertical="center" shrinkToFit="1"/>
    </xf>
    <xf numFmtId="38" fontId="9" fillId="0" borderId="3" xfId="17" applyFont="1" applyBorder="1" applyAlignment="1">
      <alignment horizontal="distributed" vertical="center" shrinkToFit="1"/>
    </xf>
    <xf numFmtId="38" fontId="1" fillId="0" borderId="3" xfId="17" applyFont="1" applyBorder="1" applyAlignment="1">
      <alignment horizontal="distributed" vertical="center" shrinkToFit="1"/>
    </xf>
    <xf numFmtId="41" fontId="1" fillId="0" borderId="5" xfId="17" applyNumberFormat="1" applyFont="1" applyFill="1" applyBorder="1" applyAlignment="1">
      <alignment vertical="center"/>
    </xf>
    <xf numFmtId="38" fontId="1" fillId="0" borderId="0" xfId="17" applyFont="1" applyAlignment="1">
      <alignment vertical="center" shrinkToFit="1"/>
    </xf>
    <xf numFmtId="38" fontId="8" fillId="0" borderId="3" xfId="17" applyFont="1" applyBorder="1" applyAlignment="1">
      <alignment horizontal="distributed" vertical="center" shrinkToFit="1"/>
    </xf>
    <xf numFmtId="38" fontId="8" fillId="0" borderId="0" xfId="17" applyFont="1" applyAlignment="1">
      <alignment vertical="center" shrinkToFit="1"/>
    </xf>
    <xf numFmtId="41" fontId="9" fillId="0" borderId="4" xfId="17" applyNumberFormat="1" applyFont="1" applyFill="1" applyBorder="1" applyAlignment="1">
      <alignment vertical="center"/>
    </xf>
    <xf numFmtId="38" fontId="14" fillId="0" borderId="3" xfId="17" applyFont="1" applyBorder="1" applyAlignment="1">
      <alignment horizontal="distributed" vertical="center" shrinkToFit="1"/>
    </xf>
    <xf numFmtId="38" fontId="1" fillId="0" borderId="7" xfId="17" applyFont="1" applyBorder="1" applyAlignment="1">
      <alignment horizontal="distributed" vertical="center" shrinkToFit="1"/>
    </xf>
    <xf numFmtId="38" fontId="9" fillId="0" borderId="0" xfId="17" applyFont="1" applyFill="1" applyAlignment="1">
      <alignment vertical="center" shrinkToFit="1"/>
    </xf>
    <xf numFmtId="38" fontId="7" fillId="0" borderId="0" xfId="17" applyFont="1" applyAlignment="1">
      <alignment horizontal="left" vertical="center"/>
    </xf>
    <xf numFmtId="38" fontId="27" fillId="0" borderId="0" xfId="17" applyFont="1" applyAlignment="1">
      <alignment horizontal="center" vertical="center"/>
    </xf>
    <xf numFmtId="38" fontId="9" fillId="0" borderId="11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14" xfId="17" applyFont="1" applyBorder="1" applyAlignment="1">
      <alignment horizontal="distributed" vertical="center"/>
    </xf>
    <xf numFmtId="38" fontId="14" fillId="0" borderId="4" xfId="17" applyFont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14" fillId="0" borderId="6" xfId="17" applyFont="1" applyBorder="1" applyAlignment="1">
      <alignment horizontal="right" vertical="center"/>
    </xf>
    <xf numFmtId="38" fontId="1" fillId="0" borderId="9" xfId="17" applyNumberFormat="1" applyFont="1" applyBorder="1" applyAlignment="1">
      <alignment vertical="center"/>
    </xf>
    <xf numFmtId="49" fontId="1" fillId="0" borderId="0" xfId="17" applyNumberFormat="1" applyFont="1" applyAlignment="1">
      <alignment vertical="center"/>
    </xf>
    <xf numFmtId="0" fontId="9" fillId="0" borderId="0" xfId="54" applyFont="1">
      <alignment/>
      <protection/>
    </xf>
    <xf numFmtId="38" fontId="9" fillId="0" borderId="0" xfId="17" applyFont="1" applyAlignment="1">
      <alignment horizontal="center" vertical="center"/>
    </xf>
    <xf numFmtId="38" fontId="1" fillId="0" borderId="19" xfId="17" applyFont="1" applyBorder="1" applyAlignment="1">
      <alignment horizontal="centerContinuous" vertical="center"/>
    </xf>
    <xf numFmtId="38" fontId="1" fillId="0" borderId="19" xfId="17" applyFont="1" applyBorder="1" applyAlignment="1">
      <alignment horizontal="distributed" vertical="center"/>
    </xf>
    <xf numFmtId="38" fontId="1" fillId="0" borderId="43" xfId="17" applyFont="1" applyBorder="1" applyAlignment="1">
      <alignment horizontal="centerContinuous" vertical="center"/>
    </xf>
    <xf numFmtId="38" fontId="1" fillId="0" borderId="6" xfId="17" applyFont="1" applyBorder="1" applyAlignment="1">
      <alignment horizontal="centerContinuous" vertical="center"/>
    </xf>
    <xf numFmtId="38" fontId="1" fillId="0" borderId="24" xfId="17" applyFont="1" applyBorder="1" applyAlignment="1">
      <alignment horizontal="distributed" vertical="center"/>
    </xf>
    <xf numFmtId="38" fontId="1" fillId="0" borderId="44" xfId="17" applyFont="1" applyBorder="1" applyAlignment="1">
      <alignment horizontal="distributed" vertical="center"/>
    </xf>
    <xf numFmtId="38" fontId="1" fillId="0" borderId="43" xfId="17" applyFont="1" applyBorder="1" applyAlignment="1">
      <alignment vertical="center"/>
    </xf>
    <xf numFmtId="38" fontId="1" fillId="0" borderId="19" xfId="17" applyFont="1" applyBorder="1" applyAlignment="1">
      <alignment horizontal="right" vertical="center"/>
    </xf>
    <xf numFmtId="38" fontId="8" fillId="0" borderId="3" xfId="17" applyFont="1" applyBorder="1" applyAlignment="1">
      <alignment horizontal="center" vertical="center"/>
    </xf>
    <xf numFmtId="38" fontId="8" fillId="0" borderId="19" xfId="17" applyFont="1" applyBorder="1" applyAlignment="1">
      <alignment vertical="center"/>
    </xf>
    <xf numFmtId="38" fontId="8" fillId="0" borderId="43" xfId="17" applyFont="1" applyBorder="1" applyAlignment="1">
      <alignment vertical="center"/>
    </xf>
    <xf numFmtId="38" fontId="1" fillId="0" borderId="43" xfId="17" applyFont="1" applyBorder="1" applyAlignment="1">
      <alignment horizontal="right" vertical="center"/>
    </xf>
    <xf numFmtId="38" fontId="1" fillId="0" borderId="3" xfId="17" applyFont="1" applyBorder="1" applyAlignment="1">
      <alignment horizontal="right" vertical="center"/>
    </xf>
    <xf numFmtId="38" fontId="1" fillId="0" borderId="3" xfId="17" applyFont="1" applyBorder="1" applyAlignment="1" quotePrefix="1">
      <alignment horizontal="right" vertical="center"/>
    </xf>
    <xf numFmtId="38" fontId="1" fillId="0" borderId="24" xfId="17" applyFont="1" applyBorder="1" applyAlignment="1">
      <alignment horizontal="right" vertical="center"/>
    </xf>
    <xf numFmtId="38" fontId="1" fillId="0" borderId="44" xfId="17" applyFont="1" applyBorder="1" applyAlignment="1">
      <alignment horizontal="right" vertical="center"/>
    </xf>
    <xf numFmtId="38" fontId="1" fillId="0" borderId="10" xfId="17" applyFont="1" applyBorder="1" applyAlignment="1">
      <alignment horizontal="right" vertical="center"/>
    </xf>
    <xf numFmtId="38" fontId="1" fillId="0" borderId="45" xfId="17" applyFont="1" applyBorder="1" applyAlignment="1">
      <alignment horizontal="distributed" vertical="center"/>
    </xf>
    <xf numFmtId="38" fontId="1" fillId="0" borderId="46" xfId="17" applyFont="1" applyBorder="1" applyAlignment="1">
      <alignment horizontal="distributed" vertical="center"/>
    </xf>
    <xf numFmtId="38" fontId="1" fillId="0" borderId="46" xfId="17" applyFont="1" applyBorder="1" applyAlignment="1">
      <alignment horizontal="center" vertical="center"/>
    </xf>
    <xf numFmtId="38" fontId="1" fillId="0" borderId="47" xfId="17" applyFont="1" applyBorder="1" applyAlignment="1">
      <alignment horizontal="center" vertical="center"/>
    </xf>
    <xf numFmtId="38" fontId="1" fillId="0" borderId="24" xfId="17" applyFont="1" applyBorder="1" applyAlignment="1">
      <alignment horizontal="center" vertical="center"/>
    </xf>
    <xf numFmtId="38" fontId="8" fillId="0" borderId="19" xfId="17" applyFont="1" applyBorder="1" applyAlignment="1">
      <alignment horizontal="right" vertical="center"/>
    </xf>
    <xf numFmtId="38" fontId="8" fillId="0" borderId="22" xfId="17" applyFont="1" applyBorder="1" applyAlignment="1">
      <alignment horizontal="right" vertical="center"/>
    </xf>
    <xf numFmtId="41" fontId="8" fillId="0" borderId="43" xfId="17" applyNumberFormat="1" applyFont="1" applyBorder="1" applyAlignment="1">
      <alignment horizontal="right" vertical="center"/>
    </xf>
    <xf numFmtId="38" fontId="8" fillId="0" borderId="23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41" fontId="1" fillId="0" borderId="43" xfId="17" applyNumberFormat="1" applyFont="1" applyBorder="1" applyAlignment="1">
      <alignment horizontal="right" vertical="center"/>
    </xf>
    <xf numFmtId="38" fontId="1" fillId="0" borderId="23" xfId="17" applyFont="1" applyBorder="1" applyAlignment="1">
      <alignment horizontal="right" vertical="center"/>
    </xf>
    <xf numFmtId="38" fontId="1" fillId="0" borderId="24" xfId="17" applyFont="1" applyBorder="1" applyAlignment="1">
      <alignment vertical="center"/>
    </xf>
    <xf numFmtId="0" fontId="7" fillId="0" borderId="0" xfId="55" applyFont="1" applyAlignment="1">
      <alignment vertical="center"/>
      <protection/>
    </xf>
    <xf numFmtId="38" fontId="1" fillId="0" borderId="15" xfId="17" applyFont="1" applyBorder="1" applyAlignment="1">
      <alignment horizontal="right" vertical="center"/>
    </xf>
    <xf numFmtId="38" fontId="1" fillId="0" borderId="48" xfId="17" applyFont="1" applyBorder="1" applyAlignment="1">
      <alignment horizontal="centerContinuous" vertical="center"/>
    </xf>
    <xf numFmtId="38" fontId="1" fillId="0" borderId="49" xfId="17" applyFont="1" applyBorder="1" applyAlignment="1">
      <alignment horizontal="centerContinuous" vertical="center"/>
    </xf>
    <xf numFmtId="38" fontId="1" fillId="0" borderId="50" xfId="17" applyFont="1" applyBorder="1" applyAlignment="1">
      <alignment horizontal="centerContinuous" vertical="center"/>
    </xf>
    <xf numFmtId="38" fontId="1" fillId="0" borderId="51" xfId="17" applyFont="1" applyBorder="1" applyAlignment="1">
      <alignment horizontal="distributed" vertical="center"/>
    </xf>
    <xf numFmtId="180" fontId="8" fillId="0" borderId="6" xfId="17" applyNumberFormat="1" applyFont="1" applyBorder="1" applyAlignment="1">
      <alignment vertical="center"/>
    </xf>
    <xf numFmtId="180" fontId="9" fillId="0" borderId="0" xfId="17" applyNumberFormat="1" applyFont="1" applyBorder="1" applyAlignment="1">
      <alignment vertical="center"/>
    </xf>
    <xf numFmtId="180" fontId="9" fillId="0" borderId="6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horizontal="right" vertical="center"/>
    </xf>
    <xf numFmtId="180" fontId="14" fillId="0" borderId="0" xfId="17" applyNumberFormat="1" applyFont="1" applyBorder="1" applyAlignment="1">
      <alignment vertical="center"/>
    </xf>
    <xf numFmtId="180" fontId="14" fillId="0" borderId="6" xfId="17" applyNumberFormat="1" applyFont="1" applyBorder="1" applyAlignment="1">
      <alignment vertical="center"/>
    </xf>
    <xf numFmtId="180" fontId="1" fillId="0" borderId="6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horizontal="right" vertical="center"/>
    </xf>
    <xf numFmtId="180" fontId="1" fillId="0" borderId="6" xfId="17" applyNumberFormat="1" applyFont="1" applyBorder="1" applyAlignment="1">
      <alignment horizontal="right" vertical="center"/>
    </xf>
    <xf numFmtId="180" fontId="1" fillId="0" borderId="8" xfId="17" applyNumberFormat="1" applyFont="1" applyBorder="1" applyAlignment="1">
      <alignment vertical="center"/>
    </xf>
    <xf numFmtId="180" fontId="1" fillId="0" borderId="9" xfId="17" applyNumberFormat="1" applyFont="1" applyBorder="1" applyAlignment="1">
      <alignment horizontal="right" vertical="center"/>
    </xf>
    <xf numFmtId="180" fontId="1" fillId="0" borderId="10" xfId="17" applyNumberFormat="1" applyFont="1" applyBorder="1" applyAlignment="1">
      <alignment vertical="center"/>
    </xf>
    <xf numFmtId="0" fontId="0" fillId="0" borderId="40" xfId="30" applyBorder="1" applyAlignment="1">
      <alignment horizontal="distributed" vertical="center"/>
      <protection/>
    </xf>
    <xf numFmtId="0" fontId="0" fillId="0" borderId="2" xfId="30" applyBorder="1" applyAlignment="1">
      <alignment horizontal="distributed" vertical="center"/>
      <protection/>
    </xf>
    <xf numFmtId="184" fontId="1" fillId="0" borderId="4" xfId="31" applyNumberFormat="1" applyFont="1" applyFill="1" applyBorder="1" applyAlignment="1">
      <alignment vertical="center"/>
      <protection/>
    </xf>
    <xf numFmtId="184" fontId="1" fillId="0" borderId="6" xfId="31" applyNumberFormat="1" applyFont="1" applyFill="1" applyBorder="1" applyAlignment="1">
      <alignment vertical="center"/>
      <protection/>
    </xf>
    <xf numFmtId="0" fontId="8" fillId="0" borderId="16" xfId="31" applyFont="1" applyFill="1" applyBorder="1" applyAlignment="1">
      <alignment horizontal="distributed" vertical="center"/>
      <protection/>
    </xf>
    <xf numFmtId="0" fontId="1" fillId="0" borderId="3" xfId="30" applyFont="1" applyBorder="1" applyAlignment="1">
      <alignment horizontal="center" vertical="center"/>
      <protection/>
    </xf>
    <xf numFmtId="0" fontId="0" fillId="0" borderId="7" xfId="30" applyBorder="1" applyAlignment="1">
      <alignment horizontal="center" vertical="center"/>
      <protection/>
    </xf>
    <xf numFmtId="0" fontId="1" fillId="0" borderId="37" xfId="30" applyFont="1" applyBorder="1" applyAlignment="1">
      <alignment horizontal="distributed" vertical="center"/>
      <protection/>
    </xf>
    <xf numFmtId="0" fontId="1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10" fillId="0" borderId="0" xfId="22" applyFont="1" applyFill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centerContinuous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37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8" fillId="0" borderId="0" xfId="22" applyFont="1" applyFill="1" applyAlignment="1">
      <alignment vertical="center"/>
      <protection/>
    </xf>
    <xf numFmtId="41" fontId="8" fillId="0" borderId="14" xfId="22" applyNumberFormat="1" applyFont="1" applyFill="1" applyBorder="1" applyAlignment="1">
      <alignment horizontal="right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4" xfId="22" applyFont="1" applyFill="1" applyBorder="1" applyAlignment="1">
      <alignment horizontal="distributed" vertical="center"/>
      <protection/>
    </xf>
    <xf numFmtId="0" fontId="9" fillId="0" borderId="6" xfId="22" applyFont="1" applyFill="1" applyBorder="1" applyAlignment="1">
      <alignment horizontal="distributed" vertical="center"/>
      <protection/>
    </xf>
    <xf numFmtId="41" fontId="12" fillId="0" borderId="6" xfId="17" applyNumberFormat="1" applyFont="1" applyFill="1" applyBorder="1" applyAlignment="1">
      <alignment horizontal="right" vertical="center"/>
    </xf>
    <xf numFmtId="0" fontId="1" fillId="0" borderId="4" xfId="22" applyFont="1" applyFill="1" applyBorder="1" applyAlignment="1">
      <alignment vertical="center"/>
      <protection/>
    </xf>
    <xf numFmtId="38" fontId="8" fillId="0" borderId="4" xfId="17" applyFont="1" applyFill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9" fillId="0" borderId="6" xfId="17" applyNumberFormat="1" applyFont="1" applyFill="1" applyBorder="1" applyAlignment="1">
      <alignment horizontal="right" vertical="center"/>
    </xf>
    <xf numFmtId="0" fontId="1" fillId="0" borderId="8" xfId="22" applyFont="1" applyFill="1" applyBorder="1" applyAlignment="1">
      <alignment vertical="center"/>
      <protection/>
    </xf>
    <xf numFmtId="0" fontId="1" fillId="0" borderId="15" xfId="30" applyFont="1" applyBorder="1" applyAlignment="1">
      <alignment horizontal="center" vertical="center"/>
      <protection/>
    </xf>
    <xf numFmtId="0" fontId="0" fillId="0" borderId="3" xfId="30" applyBorder="1" applyAlignment="1">
      <alignment horizontal="center" vertical="center"/>
      <protection/>
    </xf>
    <xf numFmtId="0" fontId="0" fillId="0" borderId="7" xfId="28" applyBorder="1" applyAlignment="1">
      <alignment horizontal="distributed" vertical="center"/>
      <protection/>
    </xf>
    <xf numFmtId="38" fontId="1" fillId="0" borderId="12" xfId="17" applyFont="1" applyBorder="1" applyAlignment="1">
      <alignment horizontal="center" vertical="center"/>
    </xf>
    <xf numFmtId="38" fontId="1" fillId="0" borderId="12" xfId="17" applyFont="1" applyBorder="1" applyAlignment="1">
      <alignment horizontal="center" vertical="center" wrapText="1"/>
    </xf>
    <xf numFmtId="38" fontId="1" fillId="0" borderId="15" xfId="17" applyFont="1" applyBorder="1" applyAlignment="1">
      <alignment horizontal="center" vertical="center"/>
    </xf>
    <xf numFmtId="38" fontId="1" fillId="0" borderId="3" xfId="17" applyFont="1" applyBorder="1" applyAlignment="1">
      <alignment horizontal="center" vertical="center"/>
    </xf>
    <xf numFmtId="38" fontId="1" fillId="0" borderId="7" xfId="17" applyFont="1" applyBorder="1" applyAlignment="1">
      <alignment horizontal="center" vertical="center"/>
    </xf>
    <xf numFmtId="38" fontId="1" fillId="0" borderId="16" xfId="17" applyFont="1" applyBorder="1" applyAlignment="1">
      <alignment horizontal="center" vertical="center"/>
    </xf>
    <xf numFmtId="0" fontId="0" fillId="0" borderId="7" xfId="29" applyBorder="1" applyAlignment="1">
      <alignment horizontal="center" vertical="center"/>
      <protection/>
    </xf>
    <xf numFmtId="0" fontId="0" fillId="0" borderId="35" xfId="28" applyBorder="1" applyAlignment="1">
      <alignment horizontal="distributed"/>
      <protection/>
    </xf>
    <xf numFmtId="0" fontId="1" fillId="0" borderId="13" xfId="28" applyFont="1" applyBorder="1" applyAlignment="1">
      <alignment horizontal="center"/>
      <protection/>
    </xf>
    <xf numFmtId="0" fontId="1" fillId="0" borderId="42" xfId="28" applyFont="1" applyBorder="1" applyAlignment="1">
      <alignment horizontal="center"/>
      <protection/>
    </xf>
    <xf numFmtId="0" fontId="1" fillId="0" borderId="35" xfId="28" applyFont="1" applyBorder="1" applyAlignment="1">
      <alignment horizontal="center"/>
      <protection/>
    </xf>
    <xf numFmtId="0" fontId="0" fillId="0" borderId="3" xfId="28" applyBorder="1" applyAlignment="1">
      <alignment horizontal="distributed" vertical="center"/>
      <protection/>
    </xf>
    <xf numFmtId="0" fontId="0" fillId="0" borderId="42" xfId="28" applyBorder="1" applyAlignment="1">
      <alignment horizontal="distributed"/>
      <protection/>
    </xf>
    <xf numFmtId="0" fontId="1" fillId="0" borderId="13" xfId="28" applyFont="1" applyBorder="1" applyAlignment="1">
      <alignment horizontal="distributed" vertical="center"/>
      <protection/>
    </xf>
    <xf numFmtId="0" fontId="0" fillId="0" borderId="42" xfId="28" applyBorder="1" applyAlignment="1">
      <alignment horizontal="distributed" vertical="center"/>
      <protection/>
    </xf>
    <xf numFmtId="0" fontId="0" fillId="0" borderId="35" xfId="28" applyBorder="1" applyAlignment="1">
      <alignment horizontal="distributed" vertical="center"/>
      <protection/>
    </xf>
    <xf numFmtId="0" fontId="1" fillId="0" borderId="16" xfId="28" applyFont="1" applyBorder="1" applyAlignment="1">
      <alignment horizontal="distributed" vertical="center"/>
      <protection/>
    </xf>
    <xf numFmtId="0" fontId="1" fillId="0" borderId="3" xfId="28" applyFont="1" applyBorder="1" applyAlignment="1">
      <alignment horizontal="distributed" vertical="center"/>
      <protection/>
    </xf>
    <xf numFmtId="0" fontId="1" fillId="0" borderId="7" xfId="28" applyFont="1" applyBorder="1" applyAlignment="1">
      <alignment horizontal="distributed" vertical="center"/>
      <protection/>
    </xf>
    <xf numFmtId="0" fontId="1" fillId="0" borderId="13" xfId="28" applyFont="1" applyBorder="1" applyAlignment="1">
      <alignment horizontal="distributed"/>
      <protection/>
    </xf>
    <xf numFmtId="0" fontId="1" fillId="0" borderId="6" xfId="26" applyFont="1" applyBorder="1" applyAlignment="1">
      <alignment vertical="center"/>
      <protection/>
    </xf>
    <xf numFmtId="0" fontId="1" fillId="0" borderId="13" xfId="28" applyFont="1" applyBorder="1" applyAlignment="1">
      <alignment horizontal="distributed" vertical="center"/>
      <protection/>
    </xf>
    <xf numFmtId="0" fontId="1" fillId="0" borderId="35" xfId="28" applyFont="1" applyBorder="1" applyAlignment="1">
      <alignment horizontal="distributed" vertical="center"/>
      <protection/>
    </xf>
    <xf numFmtId="0" fontId="1" fillId="0" borderId="13" xfId="26" applyFont="1" applyBorder="1" applyAlignment="1">
      <alignment horizontal="center" vertical="center"/>
      <protection/>
    </xf>
    <xf numFmtId="0" fontId="1" fillId="0" borderId="35" xfId="26" applyFont="1" applyBorder="1" applyAlignment="1">
      <alignment horizontal="center" vertical="center"/>
      <protection/>
    </xf>
    <xf numFmtId="0" fontId="1" fillId="0" borderId="13" xfId="26" applyFont="1" applyBorder="1" applyAlignment="1">
      <alignment horizontal="center"/>
      <protection/>
    </xf>
    <xf numFmtId="0" fontId="1" fillId="0" borderId="35" xfId="26" applyFont="1" applyBorder="1" applyAlignment="1">
      <alignment horizontal="center"/>
      <protection/>
    </xf>
    <xf numFmtId="0" fontId="1" fillId="0" borderId="11" xfId="26" applyFont="1" applyBorder="1" applyAlignment="1">
      <alignment vertical="center"/>
      <protection/>
    </xf>
    <xf numFmtId="0" fontId="1" fillId="0" borderId="14" xfId="26" applyFont="1" applyBorder="1" applyAlignment="1">
      <alignment vertical="center"/>
      <protection/>
    </xf>
    <xf numFmtId="0" fontId="1" fillId="0" borderId="4" xfId="26" applyFont="1" applyBorder="1" applyAlignment="1">
      <alignment vertical="center"/>
      <protection/>
    </xf>
    <xf numFmtId="0" fontId="1" fillId="0" borderId="37" xfId="26" applyFont="1" applyBorder="1" applyAlignment="1">
      <alignment/>
      <protection/>
    </xf>
    <xf numFmtId="0" fontId="1" fillId="0" borderId="2" xfId="26" applyFont="1" applyBorder="1" applyAlignment="1">
      <alignment/>
      <protection/>
    </xf>
    <xf numFmtId="0" fontId="1" fillId="0" borderId="37" xfId="26" applyFont="1" applyBorder="1" applyAlignment="1">
      <alignment horizontal="center" vertical="distributed"/>
      <protection/>
    </xf>
    <xf numFmtId="0" fontId="1" fillId="0" borderId="40" xfId="26" applyFont="1" applyBorder="1" applyAlignment="1">
      <alignment horizontal="center" vertical="distributed"/>
      <protection/>
    </xf>
    <xf numFmtId="0" fontId="1" fillId="0" borderId="2" xfId="26" applyFont="1" applyBorder="1" applyAlignment="1">
      <alignment horizontal="center" vertical="distributed"/>
      <protection/>
    </xf>
    <xf numFmtId="0" fontId="1" fillId="0" borderId="40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16" xfId="26" applyFont="1" applyBorder="1" applyAlignment="1">
      <alignment horizontal="center" vertical="center"/>
      <protection/>
    </xf>
    <xf numFmtId="0" fontId="13" fillId="0" borderId="3" xfId="26" applyFont="1" applyBorder="1" applyAlignment="1">
      <alignment horizontal="center" vertical="center"/>
      <protection/>
    </xf>
    <xf numFmtId="0" fontId="15" fillId="0" borderId="3" xfId="24" applyFont="1" applyBorder="1" applyAlignment="1">
      <alignment horizontal="distributed" vertical="top" wrapText="1"/>
      <protection/>
    </xf>
    <xf numFmtId="0" fontId="1" fillId="0" borderId="37" xfId="25" applyFont="1" applyBorder="1" applyAlignment="1">
      <alignment horizontal="center"/>
      <protection/>
    </xf>
    <xf numFmtId="0" fontId="1" fillId="0" borderId="2" xfId="25" applyFont="1" applyBorder="1" applyAlignment="1">
      <alignment horizontal="center"/>
      <protection/>
    </xf>
    <xf numFmtId="0" fontId="1" fillId="0" borderId="40" xfId="25" applyFont="1" applyBorder="1" applyAlignment="1">
      <alignment horizontal="center"/>
      <protection/>
    </xf>
    <xf numFmtId="0" fontId="15" fillId="0" borderId="25" xfId="24" applyFont="1" applyBorder="1" applyAlignment="1">
      <alignment horizontal="center" vertical="center"/>
      <protection/>
    </xf>
    <xf numFmtId="0" fontId="15" fillId="0" borderId="26" xfId="24" applyFont="1" applyBorder="1" applyAlignment="1">
      <alignment horizontal="center" vertical="center"/>
      <protection/>
    </xf>
    <xf numFmtId="38" fontId="1" fillId="0" borderId="12" xfId="17" applyFont="1" applyBorder="1" applyAlignment="1">
      <alignment horizontal="distributed" vertical="center"/>
    </xf>
    <xf numFmtId="0" fontId="15" fillId="0" borderId="12" xfId="24" applyFont="1" applyBorder="1" applyAlignment="1">
      <alignment horizontal="distributed" vertical="center"/>
      <protection/>
    </xf>
    <xf numFmtId="38" fontId="1" fillId="0" borderId="16" xfId="17" applyFont="1" applyBorder="1" applyAlignment="1">
      <alignment horizontal="distributed" vertical="top" wrapText="1"/>
    </xf>
    <xf numFmtId="0" fontId="0" fillId="0" borderId="26" xfId="23" applyFont="1" applyFill="1" applyBorder="1" applyAlignment="1">
      <alignment horizontal="distributed"/>
      <protection/>
    </xf>
    <xf numFmtId="0" fontId="0" fillId="0" borderId="8" xfId="23" applyFont="1" applyFill="1" applyBorder="1" applyAlignment="1">
      <alignment horizontal="distributed"/>
      <protection/>
    </xf>
    <xf numFmtId="0" fontId="0" fillId="0" borderId="10" xfId="23" applyFont="1" applyFill="1" applyBorder="1" applyAlignment="1">
      <alignment horizontal="distributed"/>
      <protection/>
    </xf>
    <xf numFmtId="38" fontId="1" fillId="0" borderId="15" xfId="17" applyFont="1" applyBorder="1" applyAlignment="1">
      <alignment horizontal="distributed" vertical="center"/>
    </xf>
    <xf numFmtId="0" fontId="15" fillId="0" borderId="3" xfId="24" applyFont="1" applyBorder="1" applyAlignment="1">
      <alignment horizontal="distributed" vertical="center"/>
      <protection/>
    </xf>
    <xf numFmtId="0" fontId="15" fillId="0" borderId="7" xfId="24" applyFont="1" applyBorder="1" applyAlignment="1">
      <alignment horizontal="distributed" vertical="center"/>
      <protection/>
    </xf>
    <xf numFmtId="38" fontId="1" fillId="0" borderId="17" xfId="17" applyFont="1" applyBorder="1" applyAlignment="1">
      <alignment horizontal="center" vertical="center"/>
    </xf>
    <xf numFmtId="0" fontId="1" fillId="0" borderId="0" xfId="23" applyFont="1" applyBorder="1" applyAlignment="1">
      <alignment horizontal="distributed"/>
      <protection/>
    </xf>
    <xf numFmtId="0" fontId="1" fillId="0" borderId="15" xfId="23" applyFont="1" applyBorder="1" applyAlignment="1">
      <alignment horizontal="distributed" vertical="center"/>
      <protection/>
    </xf>
    <xf numFmtId="0" fontId="0" fillId="0" borderId="7" xfId="23" applyBorder="1" applyAlignment="1">
      <alignment horizontal="distributed" vertical="center"/>
      <protection/>
    </xf>
    <xf numFmtId="38" fontId="1" fillId="0" borderId="17" xfId="17" applyFont="1" applyFill="1" applyBorder="1" applyAlignment="1">
      <alignment horizontal="distributed" vertical="center"/>
    </xf>
    <xf numFmtId="0" fontId="1" fillId="0" borderId="37" xfId="22" applyFont="1" applyFill="1" applyBorder="1" applyAlignment="1">
      <alignment horizontal="center" vertical="center"/>
      <protection/>
    </xf>
    <xf numFmtId="0" fontId="1" fillId="0" borderId="2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distributed" vertical="center"/>
      <protection/>
    </xf>
    <xf numFmtId="0" fontId="8" fillId="0" borderId="14" xfId="22" applyFont="1" applyFill="1" applyBorder="1" applyAlignment="1">
      <alignment horizontal="distributed" vertical="center"/>
      <protection/>
    </xf>
    <xf numFmtId="38" fontId="8" fillId="0" borderId="4" xfId="17" applyFont="1" applyFill="1" applyBorder="1" applyAlignment="1">
      <alignment horizontal="distributed" vertical="center"/>
    </xf>
    <xf numFmtId="38" fontId="8" fillId="0" borderId="6" xfId="17" applyFont="1" applyFill="1" applyBorder="1" applyAlignment="1">
      <alignment horizontal="distributed" vertical="center"/>
    </xf>
    <xf numFmtId="0" fontId="1" fillId="0" borderId="17" xfId="23" applyFont="1" applyBorder="1" applyAlignment="1">
      <alignment horizontal="center" vertical="center"/>
      <protection/>
    </xf>
    <xf numFmtId="0" fontId="1" fillId="0" borderId="26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38" fontId="8" fillId="0" borderId="4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0" fontId="8" fillId="0" borderId="11" xfId="23" applyFont="1" applyBorder="1" applyAlignment="1">
      <alignment horizontal="center" vertical="center"/>
      <protection/>
    </xf>
    <xf numFmtId="0" fontId="8" fillId="0" borderId="5" xfId="23" applyFont="1" applyBorder="1" applyAlignment="1">
      <alignment horizontal="center" vertical="center"/>
      <protection/>
    </xf>
    <xf numFmtId="38" fontId="1" fillId="0" borderId="17" xfId="17" applyFont="1" applyBorder="1" applyAlignment="1">
      <alignment horizontal="distributed" vertical="center"/>
    </xf>
    <xf numFmtId="0" fontId="0" fillId="0" borderId="26" xfId="23" applyBorder="1" applyAlignment="1">
      <alignment horizontal="distributed"/>
      <protection/>
    </xf>
    <xf numFmtId="0" fontId="0" fillId="0" borderId="8" xfId="23" applyBorder="1" applyAlignment="1">
      <alignment horizontal="distributed"/>
      <protection/>
    </xf>
    <xf numFmtId="0" fontId="0" fillId="0" borderId="10" xfId="23" applyBorder="1" applyAlignment="1">
      <alignment horizontal="distributed"/>
      <protection/>
    </xf>
    <xf numFmtId="0" fontId="1" fillId="0" borderId="4" xfId="23" applyFont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0" borderId="4" xfId="23" applyFont="1" applyBorder="1" applyAlignment="1">
      <alignment horizontal="distributed"/>
      <protection/>
    </xf>
    <xf numFmtId="0" fontId="1" fillId="0" borderId="1" xfId="31" applyFont="1" applyFill="1" applyBorder="1" applyAlignment="1">
      <alignment horizontal="distributed" vertical="center"/>
      <protection/>
    </xf>
    <xf numFmtId="0" fontId="1" fillId="0" borderId="3" xfId="31" applyFont="1" applyFill="1" applyBorder="1" applyAlignment="1">
      <alignment vertical="center"/>
      <protection/>
    </xf>
    <xf numFmtId="0" fontId="1" fillId="0" borderId="1" xfId="32" applyFont="1" applyBorder="1" applyAlignment="1">
      <alignment horizontal="center" vertical="center" wrapText="1"/>
      <protection/>
    </xf>
    <xf numFmtId="0" fontId="0" fillId="0" borderId="1" xfId="32" applyBorder="1" applyAlignment="1">
      <alignment horizontal="center" vertical="center" wrapText="1"/>
      <protection/>
    </xf>
    <xf numFmtId="0" fontId="8" fillId="0" borderId="4" xfId="32" applyFont="1" applyBorder="1" applyAlignment="1" quotePrefix="1">
      <alignment horizontal="left" vertical="center"/>
      <protection/>
    </xf>
    <xf numFmtId="0" fontId="18" fillId="0" borderId="6" xfId="32" applyFont="1" applyBorder="1" applyAlignment="1">
      <alignment horizontal="left"/>
      <protection/>
    </xf>
    <xf numFmtId="0" fontId="1" fillId="0" borderId="4" xfId="32" applyFont="1" applyBorder="1" applyAlignment="1" quotePrefix="1">
      <alignment horizontal="left" vertical="center"/>
      <protection/>
    </xf>
    <xf numFmtId="0" fontId="0" fillId="0" borderId="6" xfId="32" applyBorder="1" applyAlignment="1">
      <alignment horizontal="left"/>
      <protection/>
    </xf>
    <xf numFmtId="0" fontId="1" fillId="0" borderId="4" xfId="32" applyFont="1" applyBorder="1" applyAlignment="1">
      <alignment vertical="center"/>
      <protection/>
    </xf>
    <xf numFmtId="0" fontId="0" fillId="0" borderId="6" xfId="32" applyBorder="1" applyAlignment="1">
      <alignment/>
      <protection/>
    </xf>
    <xf numFmtId="0" fontId="1" fillId="0" borderId="1" xfId="33" applyFont="1" applyFill="1" applyBorder="1" applyAlignment="1">
      <alignment horizontal="center" vertical="center"/>
      <protection/>
    </xf>
    <xf numFmtId="0" fontId="0" fillId="0" borderId="1" xfId="33" applyFill="1" applyBorder="1" applyAlignment="1">
      <alignment horizontal="center" vertical="center"/>
      <protection/>
    </xf>
    <xf numFmtId="0" fontId="1" fillId="0" borderId="7" xfId="33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0" fillId="0" borderId="12" xfId="33" applyFill="1" applyBorder="1" applyAlignment="1">
      <alignment horizontal="center" vertical="center"/>
      <protection/>
    </xf>
    <xf numFmtId="0" fontId="1" fillId="0" borderId="37" xfId="33" applyFont="1" applyFill="1" applyBorder="1" applyAlignment="1">
      <alignment horizontal="center" vertical="center"/>
      <protection/>
    </xf>
    <xf numFmtId="0" fontId="1" fillId="0" borderId="40" xfId="33" applyFont="1" applyFill="1" applyBorder="1" applyAlignment="1">
      <alignment horizontal="center" vertical="center"/>
      <protection/>
    </xf>
    <xf numFmtId="0" fontId="1" fillId="0" borderId="2" xfId="33" applyFont="1" applyFill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distributed" vertical="center"/>
      <protection/>
    </xf>
    <xf numFmtId="0" fontId="0" fillId="0" borderId="7" xfId="33" applyFill="1" applyBorder="1" applyAlignment="1">
      <alignment horizontal="distributed" vertical="center"/>
      <protection/>
    </xf>
    <xf numFmtId="0" fontId="1" fillId="0" borderId="13" xfId="33" applyFont="1" applyFill="1" applyBorder="1" applyAlignment="1">
      <alignment horizontal="distributed"/>
      <protection/>
    </xf>
    <xf numFmtId="0" fontId="1" fillId="0" borderId="42" xfId="33" applyFont="1" applyFill="1" applyBorder="1" applyAlignment="1">
      <alignment horizontal="distributed"/>
      <protection/>
    </xf>
    <xf numFmtId="0" fontId="1" fillId="0" borderId="35" xfId="33" applyFont="1" applyFill="1" applyBorder="1" applyAlignment="1">
      <alignment horizontal="distributed"/>
      <protection/>
    </xf>
    <xf numFmtId="0" fontId="8" fillId="0" borderId="0" xfId="34" applyFont="1" applyBorder="1" applyAlignment="1">
      <alignment horizontal="distributed" vertical="center"/>
      <protection/>
    </xf>
    <xf numFmtId="0" fontId="8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distributed" vertical="center"/>
      <protection/>
    </xf>
    <xf numFmtId="0" fontId="1" fillId="0" borderId="6" xfId="34" applyFont="1" applyBorder="1" applyAlignment="1">
      <alignment horizontal="distributed" vertical="center"/>
      <protection/>
    </xf>
    <xf numFmtId="0" fontId="1" fillId="0" borderId="0" xfId="34" applyFont="1" applyBorder="1" applyAlignment="1">
      <alignment horizontal="center" vertical="center" textRotation="255"/>
      <protection/>
    </xf>
    <xf numFmtId="0" fontId="1" fillId="0" borderId="4" xfId="34" applyFont="1" applyBorder="1" applyAlignment="1">
      <alignment horizontal="left" vertical="center"/>
      <protection/>
    </xf>
    <xf numFmtId="0" fontId="1" fillId="0" borderId="0" xfId="34" applyFont="1" applyBorder="1" applyAlignment="1">
      <alignment horizontal="left" vertical="center"/>
      <protection/>
    </xf>
    <xf numFmtId="0" fontId="1" fillId="0" borderId="6" xfId="34" applyFont="1" applyBorder="1" applyAlignment="1">
      <alignment horizontal="left" vertical="center"/>
      <protection/>
    </xf>
    <xf numFmtId="0" fontId="14" fillId="0" borderId="0" xfId="34" applyFont="1" applyBorder="1" applyAlignment="1">
      <alignment horizontal="distributed" vertical="center"/>
      <protection/>
    </xf>
    <xf numFmtId="0" fontId="14" fillId="0" borderId="6" xfId="34" applyFont="1" applyBorder="1" applyAlignment="1">
      <alignment horizontal="distributed" vertical="center"/>
      <protection/>
    </xf>
    <xf numFmtId="0" fontId="8" fillId="0" borderId="4" xfId="34" applyFont="1" applyBorder="1" applyAlignment="1">
      <alignment horizontal="distributed" vertical="center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1" fillId="0" borderId="3" xfId="34" applyFont="1" applyBorder="1" applyAlignment="1">
      <alignment horizontal="center" vertical="center" wrapText="1"/>
      <protection/>
    </xf>
    <xf numFmtId="0" fontId="1" fillId="0" borderId="7" xfId="34" applyFont="1" applyBorder="1" applyAlignment="1">
      <alignment horizontal="center" vertical="center" wrapText="1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1" fillId="0" borderId="6" xfId="34" applyFont="1" applyBorder="1" applyAlignment="1">
      <alignment horizontal="center" vertical="center"/>
      <protection/>
    </xf>
    <xf numFmtId="0" fontId="1" fillId="0" borderId="8" xfId="34" applyFont="1" applyFill="1" applyBorder="1" applyAlignment="1">
      <alignment horizontal="center" vertical="center"/>
      <protection/>
    </xf>
    <xf numFmtId="0" fontId="1" fillId="0" borderId="9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 horizontal="center" vertical="center"/>
      <protection/>
    </xf>
    <xf numFmtId="0" fontId="1" fillId="0" borderId="4" xfId="34" applyFont="1" applyFill="1" applyBorder="1" applyAlignment="1">
      <alignment horizontal="center" vertical="center"/>
      <protection/>
    </xf>
    <xf numFmtId="0" fontId="1" fillId="0" borderId="0" xfId="34" applyFont="1" applyFill="1" applyBorder="1" applyAlignment="1">
      <alignment horizontal="center" vertical="center"/>
      <protection/>
    </xf>
    <xf numFmtId="0" fontId="1" fillId="0" borderId="6" xfId="34" applyFont="1" applyFill="1" applyBorder="1" applyAlignment="1">
      <alignment horizontal="center" vertical="center"/>
      <protection/>
    </xf>
    <xf numFmtId="38" fontId="1" fillId="0" borderId="0" xfId="17" applyFont="1" applyBorder="1" applyAlignment="1">
      <alignment horizontal="distributed" vertical="center"/>
    </xf>
    <xf numFmtId="0" fontId="13" fillId="0" borderId="6" xfId="35" applyFont="1" applyBorder="1" applyAlignment="1">
      <alignment horizontal="distributed" vertical="center"/>
      <protection/>
    </xf>
    <xf numFmtId="38" fontId="1" fillId="0" borderId="9" xfId="17" applyFont="1" applyBorder="1" applyAlignment="1">
      <alignment horizontal="distributed" vertical="center"/>
    </xf>
    <xf numFmtId="0" fontId="13" fillId="0" borderId="10" xfId="35" applyFont="1" applyBorder="1" applyAlignment="1">
      <alignment horizontal="distributed" vertical="center"/>
      <protection/>
    </xf>
    <xf numFmtId="38" fontId="8" fillId="0" borderId="4" xfId="17" applyFont="1" applyBorder="1" applyAlignment="1">
      <alignment horizontal="distributed" vertical="center"/>
    </xf>
    <xf numFmtId="0" fontId="13" fillId="0" borderId="0" xfId="35" applyFont="1" applyBorder="1" applyAlignment="1">
      <alignment horizontal="distributed" vertical="center"/>
      <protection/>
    </xf>
    <xf numFmtId="38" fontId="1" fillId="0" borderId="37" xfId="17" applyFont="1" applyBorder="1" applyAlignment="1">
      <alignment horizontal="distributed" vertical="center"/>
    </xf>
    <xf numFmtId="0" fontId="13" fillId="0" borderId="40" xfId="35" applyFont="1" applyBorder="1" applyAlignment="1">
      <alignment horizontal="distributed" vertical="center"/>
      <protection/>
    </xf>
    <xf numFmtId="0" fontId="13" fillId="0" borderId="2" xfId="35" applyFont="1" applyBorder="1" applyAlignment="1">
      <alignment horizontal="distributed" vertical="center"/>
      <protection/>
    </xf>
    <xf numFmtId="38" fontId="1" fillId="0" borderId="52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center"/>
    </xf>
    <xf numFmtId="38" fontId="1" fillId="0" borderId="5" xfId="17" applyFont="1" applyBorder="1" applyAlignment="1">
      <alignment horizontal="center"/>
    </xf>
    <xf numFmtId="38" fontId="1" fillId="0" borderId="14" xfId="17" applyFont="1" applyBorder="1" applyAlignment="1">
      <alignment horizontal="center"/>
    </xf>
    <xf numFmtId="38" fontId="8" fillId="0" borderId="29" xfId="17" applyFont="1" applyBorder="1" applyAlignment="1">
      <alignment horizontal="distributed" vertical="center"/>
    </xf>
    <xf numFmtId="38" fontId="1" fillId="0" borderId="17" xfId="17" applyFont="1" applyBorder="1" applyAlignment="1">
      <alignment horizontal="center" vertical="center" wrapText="1"/>
    </xf>
    <xf numFmtId="0" fontId="0" fillId="0" borderId="8" xfId="36" applyBorder="1" applyAlignment="1">
      <alignment vertical="center" wrapText="1"/>
      <protection/>
    </xf>
    <xf numFmtId="38" fontId="1" fillId="0" borderId="15" xfId="17" applyFont="1" applyBorder="1" applyAlignment="1">
      <alignment horizontal="center" vertical="center" wrapText="1"/>
    </xf>
    <xf numFmtId="0" fontId="0" fillId="0" borderId="7" xfId="36" applyBorder="1" applyAlignment="1">
      <alignment vertical="center" wrapText="1"/>
      <protection/>
    </xf>
    <xf numFmtId="0" fontId="0" fillId="0" borderId="7" xfId="36" applyBorder="1" applyAlignment="1">
      <alignment horizontal="center" vertical="center" wrapText="1"/>
      <protection/>
    </xf>
    <xf numFmtId="38" fontId="9" fillId="0" borderId="15" xfId="17" applyFont="1" applyBorder="1" applyAlignment="1">
      <alignment horizontal="center" vertical="center" wrapText="1"/>
    </xf>
    <xf numFmtId="38" fontId="1" fillId="0" borderId="17" xfId="17" applyFont="1" applyFill="1" applyBorder="1" applyAlignment="1">
      <alignment horizontal="center" vertical="center" wrapText="1"/>
    </xf>
    <xf numFmtId="0" fontId="0" fillId="0" borderId="26" xfId="36" applyBorder="1" applyAlignment="1">
      <alignment/>
      <protection/>
    </xf>
    <xf numFmtId="0" fontId="0" fillId="0" borderId="4" xfId="36" applyBorder="1" applyAlignment="1">
      <alignment/>
      <protection/>
    </xf>
    <xf numFmtId="0" fontId="0" fillId="0" borderId="6" xfId="36" applyBorder="1" applyAlignment="1">
      <alignment/>
      <protection/>
    </xf>
    <xf numFmtId="38" fontId="1" fillId="0" borderId="11" xfId="17" applyFont="1" applyFill="1" applyBorder="1" applyAlignment="1">
      <alignment horizontal="distributed" vertical="center"/>
    </xf>
    <xf numFmtId="0" fontId="0" fillId="0" borderId="14" xfId="36" applyBorder="1" applyAlignment="1">
      <alignment horizontal="distributed" vertical="center"/>
      <protection/>
    </xf>
    <xf numFmtId="0" fontId="0" fillId="0" borderId="6" xfId="36" applyBorder="1" applyAlignment="1">
      <alignment horizontal="distributed" vertical="center"/>
      <protection/>
    </xf>
    <xf numFmtId="0" fontId="8" fillId="0" borderId="4" xfId="36" applyFont="1" applyBorder="1" applyAlignment="1">
      <alignment horizontal="distributed" vertical="center"/>
      <protection/>
    </xf>
    <xf numFmtId="176" fontId="1" fillId="0" borderId="15" xfId="37" applyNumberFormat="1" applyFont="1" applyBorder="1" applyAlignment="1" applyProtection="1">
      <alignment horizontal="distributed" vertical="center" wrapText="1"/>
      <protection/>
    </xf>
    <xf numFmtId="0" fontId="0" fillId="0" borderId="3" xfId="37" applyBorder="1" applyAlignment="1">
      <alignment horizontal="distributed" vertical="center" wrapText="1"/>
      <protection/>
    </xf>
    <xf numFmtId="0" fontId="0" fillId="0" borderId="7" xfId="37" applyBorder="1" applyAlignment="1">
      <alignment horizontal="distributed" vertical="center" wrapText="1"/>
      <protection/>
    </xf>
    <xf numFmtId="176" fontId="1" fillId="0" borderId="15" xfId="37" applyNumberFormat="1" applyFont="1" applyFill="1" applyBorder="1" applyAlignment="1" applyProtection="1">
      <alignment horizontal="center" vertical="center"/>
      <protection/>
    </xf>
    <xf numFmtId="176" fontId="1" fillId="0" borderId="3" xfId="37" applyNumberFormat="1" applyFont="1" applyFill="1" applyBorder="1" applyAlignment="1" applyProtection="1">
      <alignment horizontal="center" vertical="center"/>
      <protection/>
    </xf>
    <xf numFmtId="176" fontId="1" fillId="0" borderId="7" xfId="37" applyNumberFormat="1" applyFont="1" applyFill="1" applyBorder="1" applyAlignment="1" applyProtection="1">
      <alignment horizontal="center" vertical="center"/>
      <protection/>
    </xf>
    <xf numFmtId="0" fontId="0" fillId="0" borderId="8" xfId="38" applyBorder="1" applyAlignment="1">
      <alignment horizontal="distributed" vertical="center"/>
      <protection/>
    </xf>
    <xf numFmtId="0" fontId="1" fillId="0" borderId="37" xfId="38" applyFont="1" applyBorder="1" applyAlignment="1">
      <alignment horizontal="distributed" vertical="center"/>
      <protection/>
    </xf>
    <xf numFmtId="0" fontId="0" fillId="0" borderId="40" xfId="38" applyBorder="1" applyAlignment="1">
      <alignment horizontal="distributed" vertical="center"/>
      <protection/>
    </xf>
    <xf numFmtId="0" fontId="0" fillId="0" borderId="2" xfId="38" applyBorder="1" applyAlignment="1">
      <alignment horizontal="distributed" vertical="center"/>
      <protection/>
    </xf>
    <xf numFmtId="0" fontId="1" fillId="0" borderId="15" xfId="39" applyFont="1" applyBorder="1" applyAlignment="1">
      <alignment horizontal="distributed" vertical="center"/>
      <protection/>
    </xf>
    <xf numFmtId="0" fontId="0" fillId="0" borderId="8" xfId="39" applyBorder="1" applyAlignment="1">
      <alignment horizontal="distributed" vertical="center"/>
      <protection/>
    </xf>
    <xf numFmtId="38" fontId="1" fillId="0" borderId="37" xfId="17" applyFont="1" applyFill="1" applyBorder="1" applyAlignment="1">
      <alignment horizontal="distributed" vertical="center"/>
    </xf>
    <xf numFmtId="0" fontId="0" fillId="0" borderId="40" xfId="40" applyBorder="1" applyAlignment="1">
      <alignment horizontal="distributed" vertical="center"/>
      <protection/>
    </xf>
    <xf numFmtId="0" fontId="0" fillId="0" borderId="2" xfId="40" applyBorder="1" applyAlignment="1">
      <alignment horizontal="distributed" vertical="center"/>
      <protection/>
    </xf>
    <xf numFmtId="38" fontId="1" fillId="0" borderId="1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9" fillId="0" borderId="16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/>
    </xf>
    <xf numFmtId="0" fontId="8" fillId="0" borderId="6" xfId="40" applyFont="1" applyFill="1" applyBorder="1">
      <alignment/>
      <protection/>
    </xf>
    <xf numFmtId="38" fontId="1" fillId="0" borderId="15" xfId="17" applyFont="1" applyFill="1" applyBorder="1" applyAlignment="1">
      <alignment horizontal="center" vertical="center"/>
    </xf>
    <xf numFmtId="0" fontId="0" fillId="0" borderId="3" xfId="40" applyBorder="1" applyAlignment="1">
      <alignment horizontal="center" vertical="center"/>
      <protection/>
    </xf>
    <xf numFmtId="0" fontId="0" fillId="0" borderId="7" xfId="40" applyBorder="1" applyAlignment="1">
      <alignment horizontal="center" vertical="center"/>
      <protection/>
    </xf>
    <xf numFmtId="38" fontId="1" fillId="0" borderId="3" xfId="17" applyFont="1" applyFill="1" applyBorder="1" applyAlignment="1">
      <alignment horizontal="distributed" vertical="center" wrapText="1"/>
    </xf>
    <xf numFmtId="0" fontId="0" fillId="0" borderId="7" xfId="40" applyBorder="1" applyAlignment="1">
      <alignment horizontal="distributed" vertical="center" wrapText="1"/>
      <protection/>
    </xf>
    <xf numFmtId="38" fontId="1" fillId="0" borderId="14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/>
    </xf>
    <xf numFmtId="0" fontId="13" fillId="0" borderId="6" xfId="40" applyFont="1" applyFill="1" applyBorder="1">
      <alignment/>
      <protection/>
    </xf>
    <xf numFmtId="38" fontId="1" fillId="0" borderId="4" xfId="17" applyFont="1" applyFill="1" applyBorder="1" applyAlignment="1">
      <alignment horizontal="left"/>
    </xf>
    <xf numFmtId="0" fontId="13" fillId="0" borderId="6" xfId="40" applyFont="1" applyFill="1" applyBorder="1" applyAlignment="1">
      <alignment horizontal="left"/>
      <protection/>
    </xf>
    <xf numFmtId="38" fontId="1" fillId="0" borderId="4" xfId="17" applyFont="1" applyFill="1" applyBorder="1" applyAlignment="1">
      <alignment horizontal="distributed" vertical="center"/>
    </xf>
    <xf numFmtId="0" fontId="13" fillId="0" borderId="6" xfId="40" applyFont="1" applyBorder="1" applyAlignment="1">
      <alignment horizontal="distributed" vertical="center"/>
      <protection/>
    </xf>
    <xf numFmtId="38" fontId="1" fillId="0" borderId="39" xfId="17" applyFont="1" applyFill="1" applyBorder="1" applyAlignment="1">
      <alignment horizontal="distributed" vertical="center"/>
    </xf>
    <xf numFmtId="0" fontId="13" fillId="0" borderId="53" xfId="40" applyFont="1" applyBorder="1" applyAlignment="1">
      <alignment horizontal="distributed" vertical="center"/>
      <protection/>
    </xf>
    <xf numFmtId="38" fontId="1" fillId="0" borderId="37" xfId="17" applyFont="1" applyFill="1" applyBorder="1" applyAlignment="1">
      <alignment horizontal="distributed"/>
    </xf>
    <xf numFmtId="0" fontId="0" fillId="0" borderId="40" xfId="40" applyBorder="1" applyAlignment="1">
      <alignment horizontal="distributed"/>
      <protection/>
    </xf>
    <xf numFmtId="0" fontId="0" fillId="0" borderId="10" xfId="40" applyBorder="1" applyAlignment="1">
      <alignment horizontal="distributed"/>
      <protection/>
    </xf>
    <xf numFmtId="38" fontId="1" fillId="0" borderId="3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/>
    </xf>
    <xf numFmtId="0" fontId="1" fillId="0" borderId="16" xfId="41" applyFont="1" applyBorder="1" applyAlignment="1">
      <alignment horizontal="distributed" vertical="center"/>
      <protection/>
    </xf>
    <xf numFmtId="0" fontId="0" fillId="0" borderId="7" xfId="41" applyBorder="1" applyAlignment="1">
      <alignment horizontal="distributed" vertical="center"/>
      <protection/>
    </xf>
    <xf numFmtId="0" fontId="1" fillId="0" borderId="12" xfId="41" applyFont="1" applyBorder="1" applyAlignment="1">
      <alignment horizontal="distributed" vertical="center"/>
      <protection/>
    </xf>
    <xf numFmtId="0" fontId="13" fillId="0" borderId="12" xfId="41" applyFont="1" applyBorder="1" applyAlignment="1">
      <alignment horizontal="distributed" vertical="center"/>
      <protection/>
    </xf>
    <xf numFmtId="0" fontId="1" fillId="0" borderId="37" xfId="41" applyFont="1" applyBorder="1" applyAlignment="1">
      <alignment horizontal="distributed" vertical="center"/>
      <protection/>
    </xf>
    <xf numFmtId="0" fontId="0" fillId="0" borderId="40" xfId="41" applyBorder="1" applyAlignment="1">
      <alignment horizontal="distributed" vertical="center"/>
      <protection/>
    </xf>
    <xf numFmtId="0" fontId="0" fillId="0" borderId="2" xfId="41" applyBorder="1" applyAlignment="1">
      <alignment horizontal="distributed" vertical="center"/>
      <protection/>
    </xf>
    <xf numFmtId="0" fontId="1" fillId="0" borderId="17" xfId="41" applyFont="1" applyBorder="1" applyAlignment="1">
      <alignment horizontal="center" vertical="center"/>
      <protection/>
    </xf>
    <xf numFmtId="0" fontId="1" fillId="0" borderId="26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/>
      <protection/>
    </xf>
    <xf numFmtId="0" fontId="1" fillId="0" borderId="6" xfId="41" applyFont="1" applyBorder="1" applyAlignment="1">
      <alignment horizontal="center" vertical="center"/>
      <protection/>
    </xf>
    <xf numFmtId="0" fontId="1" fillId="0" borderId="8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distributed" vertical="center"/>
      <protection/>
    </xf>
    <xf numFmtId="0" fontId="1" fillId="0" borderId="6" xfId="41" applyFont="1" applyBorder="1" applyAlignment="1">
      <alignment horizontal="distributed" vertical="center"/>
      <protection/>
    </xf>
    <xf numFmtId="0" fontId="14" fillId="0" borderId="4" xfId="41" applyFont="1" applyBorder="1" applyAlignment="1">
      <alignment horizontal="distributed" vertical="center"/>
      <protection/>
    </xf>
    <xf numFmtId="0" fontId="14" fillId="0" borderId="6" xfId="41" applyFont="1" applyBorder="1" applyAlignment="1">
      <alignment horizontal="distributed" vertical="center"/>
      <protection/>
    </xf>
    <xf numFmtId="0" fontId="1" fillId="0" borderId="1" xfId="41" applyFont="1" applyBorder="1" applyAlignment="1">
      <alignment horizontal="distributed" vertical="center"/>
      <protection/>
    </xf>
    <xf numFmtId="0" fontId="13" fillId="0" borderId="1" xfId="41" applyFont="1" applyBorder="1" applyAlignment="1">
      <alignment horizontal="distributed" vertical="center"/>
      <protection/>
    </xf>
    <xf numFmtId="0" fontId="1" fillId="0" borderId="17" xfId="42" applyFont="1" applyBorder="1" applyAlignment="1">
      <alignment horizontal="center" vertical="center"/>
      <protection/>
    </xf>
    <xf numFmtId="0" fontId="1" fillId="0" borderId="25" xfId="42" applyFont="1" applyBorder="1" applyAlignment="1">
      <alignment horizontal="center" vertical="center"/>
      <protection/>
    </xf>
    <xf numFmtId="0" fontId="1" fillId="0" borderId="26" xfId="42" applyFont="1" applyBorder="1" applyAlignment="1">
      <alignment horizontal="center" vertical="center"/>
      <protection/>
    </xf>
    <xf numFmtId="0" fontId="1" fillId="0" borderId="4" xfId="42" applyFont="1" applyBorder="1" applyAlignment="1">
      <alignment horizontal="center" vertical="center"/>
      <protection/>
    </xf>
    <xf numFmtId="0" fontId="1" fillId="0" borderId="0" xfId="42" applyFont="1" applyBorder="1" applyAlignment="1">
      <alignment horizontal="center" vertical="center"/>
      <protection/>
    </xf>
    <xf numFmtId="0" fontId="1" fillId="0" borderId="6" xfId="42" applyFont="1" applyBorder="1" applyAlignment="1">
      <alignment horizontal="center" vertical="center"/>
      <protection/>
    </xf>
    <xf numFmtId="0" fontId="1" fillId="0" borderId="8" xfId="42" applyFont="1" applyBorder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0" xfId="42" applyFont="1" applyBorder="1" applyAlignment="1">
      <alignment horizontal="distributed" vertical="center"/>
      <protection/>
    </xf>
    <xf numFmtId="0" fontId="0" fillId="0" borderId="6" xfId="42" applyBorder="1" applyAlignment="1">
      <alignment vertical="center"/>
      <protection/>
    </xf>
    <xf numFmtId="0" fontId="1" fillId="0" borderId="6" xfId="42" applyFont="1" applyBorder="1" applyAlignment="1">
      <alignment horizontal="distributed" vertical="center"/>
      <protection/>
    </xf>
    <xf numFmtId="0" fontId="1" fillId="0" borderId="6" xfId="42" applyFont="1" applyBorder="1" applyAlignment="1">
      <alignment vertical="center"/>
      <protection/>
    </xf>
    <xf numFmtId="0" fontId="14" fillId="0" borderId="11" xfId="42" applyFont="1" applyBorder="1" applyAlignment="1">
      <alignment vertical="center"/>
      <protection/>
    </xf>
    <xf numFmtId="0" fontId="14" fillId="0" borderId="5" xfId="42" applyFont="1" applyBorder="1" applyAlignment="1">
      <alignment vertical="center"/>
      <protection/>
    </xf>
    <xf numFmtId="0" fontId="14" fillId="0" borderId="14" xfId="42" applyFont="1" applyBorder="1" applyAlignment="1">
      <alignment vertical="center"/>
      <protection/>
    </xf>
    <xf numFmtId="0" fontId="1" fillId="0" borderId="12" xfId="42" applyFont="1" applyBorder="1" applyAlignment="1">
      <alignment horizontal="distributed" vertical="center" wrapText="1"/>
      <protection/>
    </xf>
    <xf numFmtId="0" fontId="0" fillId="0" borderId="12" xfId="42" applyBorder="1" applyAlignment="1">
      <alignment horizontal="distributed" vertical="center" wrapText="1"/>
      <protection/>
    </xf>
    <xf numFmtId="0" fontId="1" fillId="0" borderId="37" xfId="42" applyFont="1" applyBorder="1" applyAlignment="1">
      <alignment horizontal="distributed" vertical="center"/>
      <protection/>
    </xf>
    <xf numFmtId="0" fontId="1" fillId="0" borderId="2" xfId="42" applyFont="1" applyBorder="1" applyAlignment="1">
      <alignment horizontal="distributed" vertical="center"/>
      <protection/>
    </xf>
    <xf numFmtId="0" fontId="1" fillId="0" borderId="12" xfId="42" applyFont="1" applyBorder="1" applyAlignment="1">
      <alignment horizontal="distributed" vertical="center"/>
      <protection/>
    </xf>
    <xf numFmtId="0" fontId="1" fillId="0" borderId="37" xfId="42" applyFont="1" applyFill="1" applyBorder="1" applyAlignment="1">
      <alignment horizontal="distributed" vertical="center"/>
      <protection/>
    </xf>
    <xf numFmtId="0" fontId="1" fillId="0" borderId="15" xfId="43" applyFont="1" applyBorder="1" applyAlignment="1">
      <alignment horizontal="center" vertical="center" wrapText="1"/>
      <protection/>
    </xf>
    <xf numFmtId="0" fontId="1" fillId="0" borderId="3" xfId="43" applyFont="1" applyBorder="1" applyAlignment="1">
      <alignment horizontal="center" vertical="center" wrapText="1"/>
      <protection/>
    </xf>
    <xf numFmtId="0" fontId="1" fillId="0" borderId="7" xfId="43" applyFont="1" applyBorder="1" applyAlignment="1">
      <alignment horizontal="center" vertical="center" wrapText="1"/>
      <protection/>
    </xf>
    <xf numFmtId="0" fontId="1" fillId="0" borderId="3" xfId="43" applyFont="1" applyBorder="1" applyAlignment="1">
      <alignment horizontal="center" vertical="center"/>
      <protection/>
    </xf>
    <xf numFmtId="0" fontId="1" fillId="0" borderId="5" xfId="43" applyFont="1" applyBorder="1" applyAlignment="1">
      <alignment horizontal="center" vertical="center"/>
      <protection/>
    </xf>
    <xf numFmtId="0" fontId="1" fillId="0" borderId="14" xfId="43" applyFont="1" applyBorder="1" applyAlignment="1">
      <alignment horizontal="center" vertical="center"/>
      <protection/>
    </xf>
    <xf numFmtId="0" fontId="1" fillId="0" borderId="9" xfId="43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11" xfId="43" applyFont="1" applyBorder="1" applyAlignment="1">
      <alignment horizontal="center" vertical="center"/>
      <protection/>
    </xf>
    <xf numFmtId="0" fontId="1" fillId="0" borderId="8" xfId="43" applyFont="1" applyBorder="1" applyAlignment="1">
      <alignment horizontal="center" vertical="center"/>
      <protection/>
    </xf>
    <xf numFmtId="0" fontId="1" fillId="0" borderId="16" xfId="43" applyFont="1" applyBorder="1" applyAlignment="1">
      <alignment horizontal="center" vertical="center" wrapText="1"/>
      <protection/>
    </xf>
    <xf numFmtId="0" fontId="1" fillId="0" borderId="7" xfId="43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right" vertical="center"/>
      <protection/>
    </xf>
    <xf numFmtId="0" fontId="1" fillId="0" borderId="6" xfId="44" applyFont="1" applyBorder="1" applyAlignment="1">
      <alignment horizontal="right" vertical="center"/>
      <protection/>
    </xf>
    <xf numFmtId="38" fontId="1" fillId="0" borderId="0" xfId="17" applyFont="1" applyBorder="1" applyAlignment="1">
      <alignment horizontal="left" vertical="center"/>
    </xf>
    <xf numFmtId="38" fontId="1" fillId="0" borderId="6" xfId="17" applyFont="1" applyBorder="1" applyAlignment="1">
      <alignment horizontal="left" vertical="center"/>
    </xf>
    <xf numFmtId="38" fontId="1" fillId="0" borderId="6" xfId="17" applyFont="1" applyBorder="1" applyAlignment="1">
      <alignment horizontal="distributed" vertical="center"/>
    </xf>
    <xf numFmtId="38" fontId="1" fillId="0" borderId="37" xfId="17" applyFont="1" applyBorder="1" applyAlignment="1">
      <alignment horizontal="center" vertical="center"/>
    </xf>
    <xf numFmtId="38" fontId="1" fillId="0" borderId="40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8" fillId="0" borderId="11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14" xfId="17" applyFont="1" applyBorder="1" applyAlignment="1">
      <alignment horizontal="distributed" vertical="center"/>
    </xf>
    <xf numFmtId="0" fontId="8" fillId="0" borderId="4" xfId="45" applyFont="1" applyBorder="1" applyAlignment="1">
      <alignment horizontal="distributed" vertical="center"/>
      <protection/>
    </xf>
    <xf numFmtId="0" fontId="13" fillId="0" borderId="0" xfId="45" applyFont="1" applyBorder="1" applyAlignment="1">
      <alignment horizontal="distributed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1" fillId="0" borderId="26" xfId="45" applyFont="1" applyBorder="1" applyAlignment="1">
      <alignment horizontal="center" vertical="center"/>
      <protection/>
    </xf>
    <xf numFmtId="0" fontId="1" fillId="0" borderId="8" xfId="45" applyFont="1" applyBorder="1" applyAlignment="1">
      <alignment horizontal="center" vertical="center"/>
      <protection/>
    </xf>
    <xf numFmtId="0" fontId="1" fillId="0" borderId="10" xfId="45" applyFont="1" applyBorder="1" applyAlignment="1">
      <alignment horizontal="center" vertical="center"/>
      <protection/>
    </xf>
    <xf numFmtId="0" fontId="8" fillId="0" borderId="8" xfId="45" applyFont="1" applyBorder="1" applyAlignment="1">
      <alignment horizontal="distributed" vertical="center"/>
      <protection/>
    </xf>
    <xf numFmtId="0" fontId="8" fillId="0" borderId="10" xfId="45" applyFont="1" applyBorder="1" applyAlignment="1">
      <alignment horizontal="distributed" vertical="center"/>
      <protection/>
    </xf>
    <xf numFmtId="38" fontId="1" fillId="0" borderId="37" xfId="17" applyFont="1" applyFill="1" applyBorder="1" applyAlignment="1">
      <alignment horizontal="center"/>
    </xf>
    <xf numFmtId="38" fontId="1" fillId="0" borderId="40" xfId="17" applyFont="1" applyFill="1" applyBorder="1" applyAlignment="1">
      <alignment horizontal="center"/>
    </xf>
    <xf numFmtId="38" fontId="1" fillId="0" borderId="2" xfId="17" applyFont="1" applyFill="1" applyBorder="1" applyAlignment="1">
      <alignment horizontal="center"/>
    </xf>
    <xf numFmtId="0" fontId="8" fillId="0" borderId="11" xfId="47" applyFont="1" applyBorder="1" applyAlignment="1">
      <alignment horizontal="distributed" vertical="center"/>
      <protection/>
    </xf>
    <xf numFmtId="0" fontId="18" fillId="0" borderId="5" xfId="47" applyFont="1" applyBorder="1" applyAlignment="1">
      <alignment horizontal="distributed" vertical="center"/>
      <protection/>
    </xf>
    <xf numFmtId="0" fontId="8" fillId="0" borderId="0" xfId="47" applyFont="1" applyBorder="1" applyAlignment="1">
      <alignment horizontal="distributed" vertical="center"/>
      <protection/>
    </xf>
    <xf numFmtId="0" fontId="18" fillId="0" borderId="0" xfId="47" applyFont="1" applyBorder="1" applyAlignment="1">
      <alignment horizontal="distributed" vertical="center"/>
      <protection/>
    </xf>
    <xf numFmtId="0" fontId="1" fillId="0" borderId="11" xfId="47" applyFont="1" applyBorder="1" applyAlignment="1">
      <alignment horizontal="distributed" vertical="center"/>
      <protection/>
    </xf>
    <xf numFmtId="0" fontId="0" fillId="0" borderId="5" xfId="47" applyBorder="1" applyAlignment="1">
      <alignment horizontal="distributed" vertical="center"/>
      <protection/>
    </xf>
    <xf numFmtId="0" fontId="1" fillId="0" borderId="4" xfId="47" applyFont="1" applyBorder="1" applyAlignment="1">
      <alignment horizontal="distributed" vertical="center"/>
      <protection/>
    </xf>
    <xf numFmtId="0" fontId="1" fillId="0" borderId="0" xfId="47" applyFont="1" applyBorder="1" applyAlignment="1">
      <alignment horizontal="distributed" vertical="center"/>
      <protection/>
    </xf>
    <xf numFmtId="0" fontId="1" fillId="0" borderId="8" xfId="47" applyFont="1" applyBorder="1" applyAlignment="1">
      <alignment horizontal="distributed" vertical="center"/>
      <protection/>
    </xf>
    <xf numFmtId="0" fontId="1" fillId="0" borderId="9" xfId="47" applyFont="1" applyBorder="1" applyAlignment="1">
      <alignment horizontal="distributed" vertical="center"/>
      <protection/>
    </xf>
    <xf numFmtId="0" fontId="0" fillId="0" borderId="0" xfId="47" applyBorder="1" applyAlignment="1">
      <alignment horizontal="distributed" vertical="center"/>
      <protection/>
    </xf>
    <xf numFmtId="0" fontId="15" fillId="0" borderId="0" xfId="47" applyFont="1" applyBorder="1" applyAlignment="1">
      <alignment horizontal="distributed" vertical="center"/>
      <protection/>
    </xf>
    <xf numFmtId="0" fontId="8" fillId="0" borderId="9" xfId="47" applyFont="1" applyBorder="1" applyAlignment="1">
      <alignment horizontal="distributed" vertical="center"/>
      <protection/>
    </xf>
    <xf numFmtId="0" fontId="18" fillId="0" borderId="9" xfId="47" applyFont="1" applyBorder="1" applyAlignment="1">
      <alignment horizontal="distributed" vertical="center"/>
      <protection/>
    </xf>
    <xf numFmtId="0" fontId="1" fillId="0" borderId="13" xfId="47" applyFont="1" applyBorder="1" applyAlignment="1">
      <alignment horizontal="distributed" vertical="center"/>
      <protection/>
    </xf>
    <xf numFmtId="0" fontId="0" fillId="0" borderId="42" xfId="47" applyBorder="1" applyAlignment="1">
      <alignment horizontal="distributed" vertical="center"/>
      <protection/>
    </xf>
    <xf numFmtId="0" fontId="13" fillId="0" borderId="3" xfId="48" applyFont="1" applyBorder="1" applyAlignment="1">
      <alignment horizontal="center" vertical="center"/>
      <protection/>
    </xf>
    <xf numFmtId="0" fontId="13" fillId="0" borderId="7" xfId="48" applyFont="1" applyBorder="1" applyAlignment="1">
      <alignment horizontal="center" vertical="center"/>
      <protection/>
    </xf>
    <xf numFmtId="0" fontId="13" fillId="0" borderId="12" xfId="48" applyFont="1" applyBorder="1" applyAlignment="1">
      <alignment horizontal="distributed" vertical="center"/>
      <protection/>
    </xf>
    <xf numFmtId="38" fontId="1" fillId="0" borderId="1" xfId="17" applyFont="1" applyBorder="1" applyAlignment="1">
      <alignment horizontal="distributed" vertical="center"/>
    </xf>
    <xf numFmtId="0" fontId="13" fillId="0" borderId="4" xfId="48" applyFont="1" applyBorder="1" applyAlignment="1">
      <alignment horizontal="distributed" vertical="center"/>
      <protection/>
    </xf>
    <xf numFmtId="0" fontId="13" fillId="0" borderId="8" xfId="48" applyFont="1" applyBorder="1" applyAlignment="1">
      <alignment horizontal="distributed" vertical="center"/>
      <protection/>
    </xf>
    <xf numFmtId="38" fontId="1" fillId="0" borderId="37" xfId="17" applyFont="1" applyBorder="1" applyAlignment="1">
      <alignment horizontal="distributed" vertical="center"/>
    </xf>
    <xf numFmtId="38" fontId="1" fillId="0" borderId="40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distributed" vertical="center"/>
    </xf>
    <xf numFmtId="0" fontId="14" fillId="0" borderId="11" xfId="17" applyNumberFormat="1" applyFont="1" applyBorder="1" applyAlignment="1">
      <alignment horizontal="distributed" vertical="center"/>
    </xf>
    <xf numFmtId="0" fontId="14" fillId="0" borderId="14" xfId="17" applyNumberFormat="1" applyFont="1" applyBorder="1" applyAlignment="1">
      <alignment horizontal="distributed" vertical="center"/>
    </xf>
    <xf numFmtId="0" fontId="1" fillId="0" borderId="37" xfId="17" applyNumberFormat="1" applyFont="1" applyBorder="1" applyAlignment="1">
      <alignment horizontal="distributed" vertical="center"/>
    </xf>
    <xf numFmtId="0" fontId="13" fillId="0" borderId="40" xfId="49" applyNumberFormat="1" applyFont="1" applyBorder="1" applyAlignment="1">
      <alignment horizontal="distributed" vertical="center"/>
      <protection/>
    </xf>
    <xf numFmtId="0" fontId="13" fillId="0" borderId="54" xfId="49" applyNumberFormat="1" applyFont="1" applyBorder="1" applyAlignment="1">
      <alignment horizontal="distributed" vertical="center"/>
      <protection/>
    </xf>
    <xf numFmtId="0" fontId="13" fillId="0" borderId="2" xfId="49" applyNumberFormat="1" applyFont="1" applyBorder="1" applyAlignment="1">
      <alignment horizontal="distributed" vertical="center"/>
      <protection/>
    </xf>
    <xf numFmtId="0" fontId="1" fillId="0" borderId="17" xfId="17" applyNumberFormat="1" applyFont="1" applyBorder="1" applyAlignment="1">
      <alignment horizontal="distributed" vertical="center"/>
    </xf>
    <xf numFmtId="0" fontId="1" fillId="0" borderId="26" xfId="17" applyNumberFormat="1" applyFont="1" applyBorder="1" applyAlignment="1">
      <alignment horizontal="distributed" vertical="center"/>
    </xf>
    <xf numFmtId="0" fontId="1" fillId="0" borderId="8" xfId="17" applyNumberFormat="1" applyFont="1" applyBorder="1" applyAlignment="1">
      <alignment horizontal="distributed" vertical="center"/>
    </xf>
    <xf numFmtId="0" fontId="1" fillId="0" borderId="10" xfId="17" applyNumberFormat="1" applyFont="1" applyBorder="1" applyAlignment="1">
      <alignment horizontal="distributed" vertical="center"/>
    </xf>
    <xf numFmtId="38" fontId="1" fillId="0" borderId="4" xfId="17" applyFont="1" applyBorder="1" applyAlignment="1">
      <alignment horizontal="center" vertical="center"/>
    </xf>
    <xf numFmtId="38" fontId="1" fillId="0" borderId="8" xfId="17" applyFont="1" applyBorder="1" applyAlignment="1">
      <alignment horizontal="center" vertical="center"/>
    </xf>
    <xf numFmtId="38" fontId="14" fillId="0" borderId="4" xfId="17" applyFont="1" applyBorder="1" applyAlignment="1">
      <alignment horizontal="distributed" vertical="center"/>
    </xf>
    <xf numFmtId="0" fontId="13" fillId="0" borderId="6" xfId="50" applyFont="1" applyBorder="1" applyAlignment="1">
      <alignment horizontal="distributed" vertical="center"/>
      <protection/>
    </xf>
    <xf numFmtId="38" fontId="1" fillId="0" borderId="17" xfId="17" applyFont="1" applyBorder="1" applyAlignment="1">
      <alignment horizontal="distributed" vertical="center" wrapText="1"/>
    </xf>
    <xf numFmtId="0" fontId="0" fillId="0" borderId="26" xfId="50" applyBorder="1" applyAlignment="1">
      <alignment horizontal="distributed" vertical="center"/>
      <protection/>
    </xf>
    <xf numFmtId="0" fontId="0" fillId="0" borderId="8" xfId="50" applyBorder="1" applyAlignment="1">
      <alignment horizontal="distributed" vertical="center"/>
      <protection/>
    </xf>
    <xf numFmtId="0" fontId="0" fillId="0" borderId="10" xfId="50" applyBorder="1" applyAlignment="1">
      <alignment horizontal="distributed" vertical="center"/>
      <protection/>
    </xf>
    <xf numFmtId="38" fontId="14" fillId="0" borderId="6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left" vertical="center"/>
    </xf>
    <xf numFmtId="38" fontId="1" fillId="0" borderId="14" xfId="17" applyFont="1" applyBorder="1" applyAlignment="1">
      <alignment horizontal="left" vertical="center"/>
    </xf>
    <xf numFmtId="0" fontId="0" fillId="0" borderId="40" xfId="50" applyBorder="1" applyAlignment="1">
      <alignment horizontal="distributed" vertical="center"/>
      <protection/>
    </xf>
    <xf numFmtId="38" fontId="1" fillId="0" borderId="15" xfId="17" applyFont="1" applyBorder="1" applyAlignment="1">
      <alignment horizontal="distributed" vertical="center"/>
    </xf>
    <xf numFmtId="0" fontId="0" fillId="0" borderId="7" xfId="50" applyBorder="1" applyAlignment="1">
      <alignment horizontal="distributed" vertical="center"/>
      <protection/>
    </xf>
    <xf numFmtId="38" fontId="1" fillId="0" borderId="4" xfId="17" applyFont="1" applyBorder="1" applyAlignment="1">
      <alignment horizontal="distributed" vertical="center"/>
    </xf>
    <xf numFmtId="0" fontId="0" fillId="0" borderId="26" xfId="51" applyBorder="1" applyAlignment="1">
      <alignment horizontal="distributed" vertical="center"/>
      <protection/>
    </xf>
    <xf numFmtId="38" fontId="1" fillId="0" borderId="8" xfId="17" applyFont="1" applyBorder="1" applyAlignment="1">
      <alignment horizontal="distributed" vertical="center"/>
    </xf>
    <xf numFmtId="0" fontId="0" fillId="0" borderId="10" xfId="51" applyBorder="1" applyAlignment="1">
      <alignment horizontal="distributed" vertical="center"/>
      <protection/>
    </xf>
    <xf numFmtId="38" fontId="1" fillId="0" borderId="16" xfId="17" applyFont="1" applyFill="1" applyBorder="1" applyAlignment="1">
      <alignment horizontal="center" wrapText="1"/>
    </xf>
    <xf numFmtId="38" fontId="1" fillId="0" borderId="7" xfId="17" applyFont="1" applyFill="1" applyBorder="1" applyAlignment="1">
      <alignment horizontal="center" wrapText="1"/>
    </xf>
    <xf numFmtId="38" fontId="1" fillId="0" borderId="37" xfId="17" applyFont="1" applyFill="1" applyBorder="1" applyAlignment="1">
      <alignment horizontal="center" vertical="center" wrapText="1"/>
    </xf>
    <xf numFmtId="38" fontId="1" fillId="0" borderId="2" xfId="17" applyFont="1" applyFill="1" applyBorder="1" applyAlignment="1">
      <alignment horizontal="center" vertical="center" wrapText="1"/>
    </xf>
    <xf numFmtId="38" fontId="1" fillId="0" borderId="11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0" fontId="26" fillId="0" borderId="6" xfId="52" applyFont="1" applyBorder="1" applyAlignment="1">
      <alignment/>
      <protection/>
    </xf>
    <xf numFmtId="38" fontId="1" fillId="0" borderId="13" xfId="17" applyFont="1" applyBorder="1" applyAlignment="1">
      <alignment horizontal="center" vertical="center"/>
    </xf>
    <xf numFmtId="0" fontId="0" fillId="0" borderId="35" xfId="52" applyBorder="1" applyAlignment="1">
      <alignment horizontal="center" vertical="center"/>
      <protection/>
    </xf>
    <xf numFmtId="38" fontId="8" fillId="0" borderId="6" xfId="17" applyFont="1" applyBorder="1" applyAlignment="1">
      <alignment horizontal="distributed" vertical="center"/>
    </xf>
    <xf numFmtId="0" fontId="26" fillId="0" borderId="6" xfId="52" applyFont="1" applyBorder="1" applyAlignment="1">
      <alignment horizontal="distributed" vertical="center"/>
      <protection/>
    </xf>
    <xf numFmtId="0" fontId="0" fillId="0" borderId="3" xfId="52" applyBorder="1" applyAlignment="1">
      <alignment horizontal="center" vertical="center"/>
      <protection/>
    </xf>
    <xf numFmtId="0" fontId="0" fillId="0" borderId="7" xfId="52" applyBorder="1" applyAlignment="1">
      <alignment horizontal="center" vertical="center"/>
      <protection/>
    </xf>
    <xf numFmtId="38" fontId="9" fillId="0" borderId="17" xfId="17" applyFont="1" applyBorder="1" applyAlignment="1">
      <alignment horizontal="center" vertical="center"/>
    </xf>
    <xf numFmtId="38" fontId="9" fillId="0" borderId="26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8" fontId="1" fillId="0" borderId="26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0" fontId="0" fillId="0" borderId="42" xfId="52" applyBorder="1" applyAlignment="1">
      <alignment horizontal="center" vertical="center"/>
      <protection/>
    </xf>
    <xf numFmtId="38" fontId="1" fillId="0" borderId="13" xfId="17" applyFont="1" applyBorder="1" applyAlignment="1">
      <alignment horizontal="distributed" vertical="center"/>
    </xf>
    <xf numFmtId="0" fontId="0" fillId="0" borderId="35" xfId="52" applyBorder="1" applyAlignment="1">
      <alignment horizontal="distributed" vertical="center"/>
      <protection/>
    </xf>
    <xf numFmtId="0" fontId="1" fillId="0" borderId="8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distributed" vertical="center"/>
      <protection/>
    </xf>
    <xf numFmtId="0" fontId="15" fillId="0" borderId="26" xfId="52" applyFont="1" applyBorder="1" applyAlignment="1">
      <alignment horizontal="distributed" vertical="center"/>
      <protection/>
    </xf>
    <xf numFmtId="0" fontId="0" fillId="0" borderId="35" xfId="52" applyBorder="1" applyAlignment="1">
      <alignment vertical="center"/>
      <protection/>
    </xf>
    <xf numFmtId="38" fontId="1" fillId="0" borderId="13" xfId="17" applyFont="1" applyFill="1" applyBorder="1" applyAlignment="1">
      <alignment horizontal="distributed" vertical="center"/>
    </xf>
    <xf numFmtId="0" fontId="0" fillId="0" borderId="35" xfId="53" applyFill="1" applyBorder="1" applyAlignment="1">
      <alignment horizontal="distributed" vertical="center"/>
      <protection/>
    </xf>
    <xf numFmtId="38" fontId="9" fillId="0" borderId="15" xfId="17" applyFont="1" applyBorder="1" applyAlignment="1">
      <alignment horizontal="center" vertical="center" shrinkToFit="1"/>
    </xf>
    <xf numFmtId="38" fontId="9" fillId="0" borderId="3" xfId="17" applyFont="1" applyBorder="1" applyAlignment="1">
      <alignment horizontal="center" vertical="center" shrinkToFit="1"/>
    </xf>
    <xf numFmtId="38" fontId="9" fillId="0" borderId="7" xfId="17" applyFont="1" applyBorder="1" applyAlignment="1">
      <alignment horizontal="center" vertical="center" shrinkToFit="1"/>
    </xf>
    <xf numFmtId="38" fontId="1" fillId="0" borderId="1" xfId="17" applyFont="1" applyBorder="1" applyAlignment="1">
      <alignment horizontal="center" vertical="center"/>
    </xf>
    <xf numFmtId="0" fontId="1" fillId="0" borderId="1" xfId="53" applyFont="1" applyBorder="1" applyAlignment="1">
      <alignment horizontal="center" vertical="center"/>
      <protection/>
    </xf>
    <xf numFmtId="0" fontId="0" fillId="0" borderId="7" xfId="53" applyBorder="1" applyAlignment="1">
      <alignment horizontal="center" vertical="center"/>
      <protection/>
    </xf>
    <xf numFmtId="38" fontId="1" fillId="0" borderId="13" xfId="17" applyFont="1" applyFill="1" applyBorder="1" applyAlignment="1">
      <alignment horizontal="center" vertical="center"/>
    </xf>
    <xf numFmtId="38" fontId="1" fillId="0" borderId="42" xfId="17" applyFont="1" applyFill="1" applyBorder="1" applyAlignment="1">
      <alignment horizontal="center" vertical="center"/>
    </xf>
    <xf numFmtId="38" fontId="1" fillId="0" borderId="35" xfId="17" applyFont="1" applyFill="1" applyBorder="1" applyAlignment="1">
      <alignment horizontal="center" vertical="center"/>
    </xf>
    <xf numFmtId="0" fontId="0" fillId="0" borderId="40" xfId="53" applyFill="1" applyBorder="1" applyAlignment="1">
      <alignment horizontal="distributed" vertical="center"/>
      <protection/>
    </xf>
    <xf numFmtId="0" fontId="0" fillId="0" borderId="2" xfId="53" applyFill="1" applyBorder="1" applyAlignment="1">
      <alignment horizontal="distributed" vertical="center"/>
      <protection/>
    </xf>
    <xf numFmtId="0" fontId="0" fillId="0" borderId="35" xfId="53" applyFill="1" applyBorder="1" applyAlignment="1">
      <alignment horizontal="center" vertical="center"/>
      <protection/>
    </xf>
    <xf numFmtId="38" fontId="1" fillId="0" borderId="1" xfId="17" applyFont="1" applyBorder="1" applyAlignment="1">
      <alignment horizontal="distributed" vertical="center"/>
    </xf>
    <xf numFmtId="38" fontId="1" fillId="0" borderId="9" xfId="17" applyFont="1" applyBorder="1" applyAlignment="1">
      <alignment horizontal="right" vertical="center"/>
    </xf>
    <xf numFmtId="0" fontId="13" fillId="0" borderId="9" xfId="54" applyFont="1" applyBorder="1" applyAlignment="1">
      <alignment vertical="center"/>
      <protection/>
    </xf>
    <xf numFmtId="41" fontId="1" fillId="0" borderId="9" xfId="17" applyNumberFormat="1" applyFont="1" applyBorder="1" applyAlignment="1">
      <alignment horizontal="center" vertical="center"/>
    </xf>
    <xf numFmtId="0" fontId="0" fillId="0" borderId="9" xfId="54" applyBorder="1" applyAlignment="1">
      <alignment vertical="center"/>
      <protection/>
    </xf>
    <xf numFmtId="38" fontId="1" fillId="0" borderId="22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center" vertical="center"/>
    </xf>
    <xf numFmtId="0" fontId="0" fillId="0" borderId="0" xfId="54" applyBorder="1" applyAlignment="1">
      <alignment vertical="center"/>
      <protection/>
    </xf>
    <xf numFmtId="38" fontId="1" fillId="0" borderId="22" xfId="17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38" fontId="8" fillId="0" borderId="22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center" vertical="center"/>
    </xf>
    <xf numFmtId="0" fontId="18" fillId="0" borderId="0" xfId="54" applyFont="1" applyBorder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41" fontId="1" fillId="0" borderId="0" xfId="17" applyNumberFormat="1" applyFont="1" applyBorder="1" applyAlignment="1">
      <alignment horizontal="right" vertical="center"/>
    </xf>
    <xf numFmtId="41" fontId="15" fillId="0" borderId="0" xfId="54" applyNumberFormat="1" applyFont="1" applyBorder="1" applyAlignment="1">
      <alignment vertical="center"/>
      <protection/>
    </xf>
    <xf numFmtId="38" fontId="1" fillId="0" borderId="20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5" xfId="17" applyFont="1" applyBorder="1" applyAlignment="1">
      <alignment horizontal="center" vertical="center"/>
    </xf>
    <xf numFmtId="0" fontId="0" fillId="0" borderId="5" xfId="54" applyBorder="1" applyAlignment="1">
      <alignment vertical="center"/>
      <protection/>
    </xf>
    <xf numFmtId="0" fontId="13" fillId="0" borderId="3" xfId="54" applyFont="1" applyBorder="1" applyAlignment="1">
      <alignment horizontal="center" vertical="center" wrapText="1"/>
      <protection/>
    </xf>
    <xf numFmtId="0" fontId="13" fillId="0" borderId="7" xfId="54" applyFont="1" applyBorder="1" applyAlignment="1">
      <alignment horizontal="center" vertical="center" wrapText="1"/>
      <protection/>
    </xf>
    <xf numFmtId="38" fontId="1" fillId="0" borderId="49" xfId="17" applyFont="1" applyBorder="1" applyAlignment="1">
      <alignment horizontal="center" vertical="center"/>
    </xf>
    <xf numFmtId="38" fontId="1" fillId="0" borderId="55" xfId="17" applyFont="1" applyBorder="1" applyAlignment="1">
      <alignment horizontal="center" vertical="center"/>
    </xf>
    <xf numFmtId="38" fontId="1" fillId="0" borderId="56" xfId="17" applyFont="1" applyBorder="1" applyAlignment="1">
      <alignment horizontal="center" vertical="center" wrapText="1"/>
    </xf>
    <xf numFmtId="38" fontId="1" fillId="0" borderId="43" xfId="17" applyFont="1" applyBorder="1" applyAlignment="1">
      <alignment horizontal="center" vertical="center" wrapText="1"/>
    </xf>
    <xf numFmtId="38" fontId="1" fillId="0" borderId="44" xfId="17" applyFont="1" applyBorder="1" applyAlignment="1">
      <alignment horizontal="center" vertical="center" wrapText="1"/>
    </xf>
    <xf numFmtId="38" fontId="1" fillId="0" borderId="57" xfId="17" applyFont="1" applyBorder="1" applyAlignment="1">
      <alignment horizontal="distributed" vertical="center"/>
    </xf>
    <xf numFmtId="0" fontId="13" fillId="0" borderId="25" xfId="54" applyFont="1" applyBorder="1" applyAlignment="1">
      <alignment horizontal="distributed" vertical="center"/>
      <protection/>
    </xf>
    <xf numFmtId="0" fontId="13" fillId="0" borderId="26" xfId="54" applyFont="1" applyBorder="1" applyAlignment="1">
      <alignment horizontal="distributed" vertical="center"/>
      <protection/>
    </xf>
    <xf numFmtId="38" fontId="1" fillId="0" borderId="58" xfId="17" applyFont="1" applyBorder="1" applyAlignment="1">
      <alignment horizontal="center" vertical="center"/>
    </xf>
    <xf numFmtId="0" fontId="0" fillId="0" borderId="45" xfId="54" applyBorder="1" applyAlignment="1">
      <alignment/>
      <protection/>
    </xf>
    <xf numFmtId="0" fontId="0" fillId="0" borderId="59" xfId="54" applyBorder="1" applyAlignment="1">
      <alignment/>
      <protection/>
    </xf>
    <xf numFmtId="0" fontId="0" fillId="0" borderId="24" xfId="54" applyBorder="1" applyAlignment="1">
      <alignment/>
      <protection/>
    </xf>
    <xf numFmtId="0" fontId="1" fillId="0" borderId="60" xfId="54" applyFont="1" applyBorder="1" applyAlignment="1">
      <alignment horizontal="distributed"/>
      <protection/>
    </xf>
    <xf numFmtId="0" fontId="0" fillId="0" borderId="61" xfId="54" applyBorder="1" applyAlignment="1">
      <alignment/>
      <protection/>
    </xf>
    <xf numFmtId="0" fontId="0" fillId="0" borderId="62" xfId="54" applyBorder="1" applyAlignment="1">
      <alignment/>
      <protection/>
    </xf>
    <xf numFmtId="0" fontId="1" fillId="0" borderId="59" xfId="17" applyNumberFormat="1" applyFont="1" applyBorder="1" applyAlignment="1">
      <alignment horizontal="distributed" vertical="center"/>
    </xf>
    <xf numFmtId="0" fontId="0" fillId="0" borderId="24" xfId="54" applyNumberFormat="1" applyBorder="1" applyAlignment="1">
      <alignment horizontal="distributed" vertical="center"/>
      <protection/>
    </xf>
    <xf numFmtId="0" fontId="0" fillId="0" borderId="9" xfId="54" applyNumberFormat="1" applyBorder="1" applyAlignment="1">
      <alignment horizontal="distributed" vertical="center"/>
      <protection/>
    </xf>
    <xf numFmtId="38" fontId="9" fillId="0" borderId="0" xfId="17" applyFont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Border="1" applyAlignment="1">
      <alignment horizontal="left" vertical="center"/>
    </xf>
    <xf numFmtId="38" fontId="1" fillId="0" borderId="48" xfId="17" applyFont="1" applyBorder="1" applyAlignment="1">
      <alignment horizontal="center" vertical="center"/>
    </xf>
    <xf numFmtId="38" fontId="1" fillId="0" borderId="63" xfId="17" applyFont="1" applyBorder="1" applyAlignment="1">
      <alignment horizontal="center" vertical="center"/>
    </xf>
    <xf numFmtId="0" fontId="1" fillId="0" borderId="63" xfId="54" applyFont="1" applyBorder="1" applyAlignment="1">
      <alignment horizontal="center"/>
      <protection/>
    </xf>
    <xf numFmtId="0" fontId="1" fillId="0" borderId="50" xfId="54" applyFont="1" applyBorder="1" applyAlignment="1">
      <alignment horizontal="center"/>
      <protection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64" xfId="17" applyFont="1" applyFill="1" applyBorder="1" applyAlignment="1">
      <alignment horizontal="center"/>
    </xf>
    <xf numFmtId="38" fontId="1" fillId="0" borderId="65" xfId="17" applyFont="1" applyFill="1" applyBorder="1" applyAlignment="1">
      <alignment/>
    </xf>
    <xf numFmtId="38" fontId="1" fillId="0" borderId="66" xfId="17" applyFont="1" applyFill="1" applyBorder="1" applyAlignment="1">
      <alignment/>
    </xf>
    <xf numFmtId="38" fontId="1" fillId="0" borderId="66" xfId="17" applyFont="1" applyFill="1" applyBorder="1" applyAlignment="1">
      <alignment horizontal="center"/>
    </xf>
    <xf numFmtId="0" fontId="1" fillId="0" borderId="66" xfId="46" applyFont="1" applyFill="1" applyBorder="1" applyAlignment="1">
      <alignment horizontal="center"/>
      <protection/>
    </xf>
    <xf numFmtId="0" fontId="1" fillId="0" borderId="66" xfId="46" applyFont="1" applyFill="1" applyBorder="1">
      <alignment/>
      <protection/>
    </xf>
    <xf numFmtId="38" fontId="1" fillId="0" borderId="67" xfId="17" applyFont="1" applyFill="1" applyBorder="1" applyAlignment="1">
      <alignment horizontal="center"/>
    </xf>
    <xf numFmtId="38" fontId="1" fillId="0" borderId="68" xfId="17" applyFont="1" applyFill="1" applyBorder="1" applyAlignment="1">
      <alignment horizontal="center"/>
    </xf>
    <xf numFmtId="38" fontId="1" fillId="0" borderId="69" xfId="17" applyFont="1" applyFill="1" applyBorder="1" applyAlignment="1">
      <alignment horizontal="center"/>
    </xf>
    <xf numFmtId="38" fontId="1" fillId="0" borderId="70" xfId="17" applyFont="1" applyFill="1" applyBorder="1" applyAlignment="1">
      <alignment horizontal="center"/>
    </xf>
    <xf numFmtId="38" fontId="1" fillId="0" borderId="71" xfId="17" applyFont="1" applyFill="1" applyBorder="1" applyAlignment="1">
      <alignment horizontal="center"/>
    </xf>
    <xf numFmtId="38" fontId="1" fillId="0" borderId="71" xfId="17" applyFont="1" applyFill="1" applyBorder="1" applyAlignment="1">
      <alignment/>
    </xf>
    <xf numFmtId="38" fontId="1" fillId="0" borderId="72" xfId="17" applyFont="1" applyFill="1" applyBorder="1" applyAlignment="1">
      <alignment horizontal="center"/>
    </xf>
    <xf numFmtId="38" fontId="1" fillId="0" borderId="73" xfId="17" applyFont="1" applyFill="1" applyBorder="1" applyAlignment="1">
      <alignment/>
    </xf>
    <xf numFmtId="38" fontId="1" fillId="0" borderId="74" xfId="17" applyFont="1" applyFill="1" applyBorder="1" applyAlignment="1">
      <alignment/>
    </xf>
    <xf numFmtId="204" fontId="1" fillId="0" borderId="74" xfId="17" applyNumberFormat="1" applyFont="1" applyFill="1" applyBorder="1" applyAlignment="1" quotePrefix="1">
      <alignment horizontal="center"/>
    </xf>
    <xf numFmtId="38" fontId="1" fillId="0" borderId="74" xfId="17" applyFont="1" applyFill="1" applyBorder="1" applyAlignment="1">
      <alignment horizontal="center"/>
    </xf>
    <xf numFmtId="38" fontId="1" fillId="0" borderId="70" xfId="17" applyFont="1" applyFill="1" applyBorder="1" applyAlignment="1">
      <alignment horizontal="distributed" vertical="center"/>
    </xf>
    <xf numFmtId="38" fontId="1" fillId="0" borderId="71" xfId="17" applyFont="1" applyFill="1" applyBorder="1" applyAlignment="1">
      <alignment horizontal="right" shrinkToFit="1"/>
    </xf>
    <xf numFmtId="38" fontId="1" fillId="0" borderId="75" xfId="17" applyFont="1" applyFill="1" applyBorder="1" applyAlignment="1">
      <alignment horizontal="right" shrinkToFit="1"/>
    </xf>
    <xf numFmtId="38" fontId="1" fillId="0" borderId="75" xfId="17" applyFont="1" applyFill="1" applyBorder="1" applyAlignment="1">
      <alignment/>
    </xf>
    <xf numFmtId="38" fontId="8" fillId="0" borderId="0" xfId="17" applyFont="1" applyFill="1" applyAlignment="1">
      <alignment/>
    </xf>
    <xf numFmtId="38" fontId="8" fillId="0" borderId="70" xfId="17" applyFont="1" applyFill="1" applyBorder="1" applyAlignment="1">
      <alignment horizontal="distributed" vertical="center"/>
    </xf>
    <xf numFmtId="38" fontId="8" fillId="0" borderId="71" xfId="17" applyFont="1" applyFill="1" applyBorder="1" applyAlignment="1">
      <alignment horizontal="right" shrinkToFit="1"/>
    </xf>
    <xf numFmtId="38" fontId="14" fillId="0" borderId="70" xfId="17" applyFont="1" applyFill="1" applyBorder="1" applyAlignment="1">
      <alignment horizontal="distributed" vertical="center"/>
    </xf>
    <xf numFmtId="38" fontId="14" fillId="0" borderId="71" xfId="17" applyFont="1" applyFill="1" applyBorder="1" applyAlignment="1">
      <alignment horizontal="right" shrinkToFit="1"/>
    </xf>
    <xf numFmtId="38" fontId="14" fillId="0" borderId="0" xfId="17" applyFont="1" applyFill="1" applyBorder="1" applyAlignment="1">
      <alignment/>
    </xf>
    <xf numFmtId="38" fontId="1" fillId="0" borderId="72" xfId="17" applyFont="1" applyFill="1" applyBorder="1" applyAlignment="1">
      <alignment horizontal="distributed" vertical="center"/>
    </xf>
    <xf numFmtId="38" fontId="1" fillId="0" borderId="74" xfId="17" applyFont="1" applyFill="1" applyBorder="1" applyAlignment="1">
      <alignment horizontal="right" shrinkToFit="1"/>
    </xf>
    <xf numFmtId="38" fontId="1" fillId="0" borderId="73" xfId="17" applyFont="1" applyFill="1" applyBorder="1" applyAlignment="1">
      <alignment horizontal="right" shrinkToFit="1"/>
    </xf>
    <xf numFmtId="38" fontId="1" fillId="0" borderId="67" xfId="17" applyFont="1" applyFill="1" applyBorder="1" applyAlignment="1">
      <alignment horizontal="center" vertical="center"/>
    </xf>
    <xf numFmtId="38" fontId="1" fillId="0" borderId="68" xfId="17" applyFont="1" applyFill="1" applyBorder="1" applyAlignment="1">
      <alignment horizontal="center" vertical="center"/>
    </xf>
    <xf numFmtId="38" fontId="1" fillId="0" borderId="69" xfId="17" applyFont="1" applyFill="1" applyBorder="1" applyAlignment="1">
      <alignment horizontal="center" vertical="center"/>
    </xf>
    <xf numFmtId="38" fontId="1" fillId="0" borderId="71" xfId="17" applyFont="1" applyFill="1" applyBorder="1" applyAlignment="1">
      <alignment horizontal="center" vertical="center" wrapText="1"/>
    </xf>
    <xf numFmtId="38" fontId="1" fillId="0" borderId="70" xfId="17" applyFont="1" applyFill="1" applyBorder="1" applyAlignment="1">
      <alignment horizontal="center" vertical="center" wrapText="1"/>
    </xf>
    <xf numFmtId="38" fontId="1" fillId="0" borderId="71" xfId="17" applyFont="1" applyFill="1" applyBorder="1" applyAlignment="1">
      <alignment horizontal="center" vertical="center"/>
    </xf>
    <xf numFmtId="38" fontId="1" fillId="0" borderId="74" xfId="17" applyFont="1" applyFill="1" applyBorder="1" applyAlignment="1">
      <alignment horizontal="center" vertical="center" wrapText="1"/>
    </xf>
    <xf numFmtId="38" fontId="1" fillId="0" borderId="72" xfId="17" applyFont="1" applyFill="1" applyBorder="1" applyAlignment="1">
      <alignment horizontal="center" vertical="center" wrapText="1"/>
    </xf>
    <xf numFmtId="38" fontId="1" fillId="0" borderId="76" xfId="17" applyFont="1" applyFill="1" applyBorder="1" applyAlignment="1">
      <alignment horizontal="right" shrinkToFit="1"/>
    </xf>
    <xf numFmtId="38" fontId="1" fillId="0" borderId="77" xfId="17" applyFont="1" applyFill="1" applyBorder="1" applyAlignment="1">
      <alignment horizontal="right" shrinkToFit="1"/>
    </xf>
    <xf numFmtId="38" fontId="8" fillId="0" borderId="77" xfId="17" applyFont="1" applyFill="1" applyBorder="1" applyAlignment="1">
      <alignment horizontal="right" shrinkToFit="1"/>
    </xf>
    <xf numFmtId="38" fontId="1" fillId="0" borderId="78" xfId="17" applyFont="1" applyFill="1" applyBorder="1" applyAlignment="1">
      <alignment horizontal="right" shrinkToFit="1"/>
    </xf>
  </cellXfs>
  <cellStyles count="4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2-h04" xfId="21"/>
    <cellStyle name="標準_02-05-h04" xfId="22"/>
    <cellStyle name="標準_02-20-h04" xfId="23"/>
    <cellStyle name="標準_03-01-h04" xfId="24"/>
    <cellStyle name="標準_04-01-h04" xfId="25"/>
    <cellStyle name="標準_04-02-h04" xfId="26"/>
    <cellStyle name="標準_04-12-h04" xfId="27"/>
    <cellStyle name="標準_05-03-h04" xfId="28"/>
    <cellStyle name="標準_05-06-h04" xfId="29"/>
    <cellStyle name="標準_06-01-h04" xfId="30"/>
    <cellStyle name="標準_06-05-h04" xfId="31"/>
    <cellStyle name="標準_07-04-h04" xfId="32"/>
    <cellStyle name="標準_07-06-h04" xfId="33"/>
    <cellStyle name="標準_08-02-h04" xfId="34"/>
    <cellStyle name="標準_09-03-h04" xfId="35"/>
    <cellStyle name="標準_09-07-h04" xfId="36"/>
    <cellStyle name="標準_09-09-h04" xfId="37"/>
    <cellStyle name="標準_10-06-h04" xfId="38"/>
    <cellStyle name="標準_10-07-h04" xfId="39"/>
    <cellStyle name="標準_10-12-h04" xfId="40"/>
    <cellStyle name="標準_11-01-h04" xfId="41"/>
    <cellStyle name="標準_11-06-h04" xfId="42"/>
    <cellStyle name="標準_12-01-h04" xfId="43"/>
    <cellStyle name="標準_12-12-h04" xfId="44"/>
    <cellStyle name="標準_13-01-h04" xfId="45"/>
    <cellStyle name="標準_13-02-h04" xfId="46"/>
    <cellStyle name="標準_14-07-h04" xfId="47"/>
    <cellStyle name="標準_15-13-h04" xfId="48"/>
    <cellStyle name="標準_15-14-h04" xfId="49"/>
    <cellStyle name="標準_16-06-h04" xfId="50"/>
    <cellStyle name="標準_17-04-h04" xfId="51"/>
    <cellStyle name="標準_18-02-h04" xfId="52"/>
    <cellStyle name="標準_18-03-h04" xfId="53"/>
    <cellStyle name="標準_20-02-h04" xfId="54"/>
    <cellStyle name="標準_20-05-h04" xfId="55"/>
    <cellStyle name="標準_nenkan-S23-000" xfId="56"/>
    <cellStyle name="Followed Hyperlink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209550</xdr:rowOff>
    </xdr:from>
    <xdr:to>
      <xdr:col>7</xdr:col>
      <xdr:colOff>104775</xdr:colOff>
      <xdr:row>4</xdr:row>
      <xdr:rowOff>676275</xdr:rowOff>
    </xdr:to>
    <xdr:sp>
      <xdr:nvSpPr>
        <xdr:cNvPr id="1" name="AutoShape 1"/>
        <xdr:cNvSpPr>
          <a:spLocks/>
        </xdr:cNvSpPr>
      </xdr:nvSpPr>
      <xdr:spPr>
        <a:xfrm>
          <a:off x="6172200" y="885825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790575</xdr:colOff>
      <xdr:row>4</xdr:row>
      <xdr:rowOff>219075</xdr:rowOff>
    </xdr:from>
    <xdr:to>
      <xdr:col>7</xdr:col>
      <xdr:colOff>866775</xdr:colOff>
      <xdr:row>4</xdr:row>
      <xdr:rowOff>676275</xdr:rowOff>
    </xdr:to>
    <xdr:sp>
      <xdr:nvSpPr>
        <xdr:cNvPr id="2" name="AutoShape 2"/>
        <xdr:cNvSpPr>
          <a:spLocks/>
        </xdr:cNvSpPr>
      </xdr:nvSpPr>
      <xdr:spPr>
        <a:xfrm>
          <a:off x="6934200" y="895350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809625</xdr:colOff>
      <xdr:row>4</xdr:row>
      <xdr:rowOff>209550</xdr:rowOff>
    </xdr:from>
    <xdr:to>
      <xdr:col>8</xdr:col>
      <xdr:colOff>885825</xdr:colOff>
      <xdr:row>4</xdr:row>
      <xdr:rowOff>666750</xdr:rowOff>
    </xdr:to>
    <xdr:sp>
      <xdr:nvSpPr>
        <xdr:cNvPr id="3" name="AutoShape 3"/>
        <xdr:cNvSpPr>
          <a:spLocks/>
        </xdr:cNvSpPr>
      </xdr:nvSpPr>
      <xdr:spPr>
        <a:xfrm>
          <a:off x="7877175" y="885825"/>
          <a:ext cx="7620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200025</xdr:rowOff>
    </xdr:from>
    <xdr:to>
      <xdr:col>8</xdr:col>
      <xdr:colOff>95250</xdr:colOff>
      <xdr:row>4</xdr:row>
      <xdr:rowOff>666750</xdr:rowOff>
    </xdr:to>
    <xdr:sp>
      <xdr:nvSpPr>
        <xdr:cNvPr id="4" name="AutoShape 4"/>
        <xdr:cNvSpPr>
          <a:spLocks/>
        </xdr:cNvSpPr>
      </xdr:nvSpPr>
      <xdr:spPr>
        <a:xfrm>
          <a:off x="7086600" y="87630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13</xdr:row>
      <xdr:rowOff>28575</xdr:rowOff>
    </xdr:from>
    <xdr:to>
      <xdr:col>2</xdr:col>
      <xdr:colOff>19050</xdr:colOff>
      <xdr:row>38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90550" y="2343150"/>
          <a:ext cx="161925" cy="423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28575</xdr:rowOff>
    </xdr:from>
    <xdr:to>
      <xdr:col>4</xdr:col>
      <xdr:colOff>142875</xdr:colOff>
      <xdr:row>34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076325" y="5095875"/>
          <a:ext cx="16192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95775" y="7267575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10</xdr:col>
      <xdr:colOff>0</xdr:colOff>
      <xdr:row>48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648450" y="7267575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19</xdr:row>
      <xdr:rowOff>19050</xdr:rowOff>
    </xdr:from>
    <xdr:to>
      <xdr:col>9</xdr:col>
      <xdr:colOff>1476375</xdr:colOff>
      <xdr:row>20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686425" y="3638550"/>
          <a:ext cx="7334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66675</xdr:rowOff>
    </xdr:from>
    <xdr:to>
      <xdr:col>3</xdr:col>
      <xdr:colOff>152400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0" y="82867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76200</xdr:rowOff>
    </xdr:from>
    <xdr:to>
      <xdr:col>3</xdr:col>
      <xdr:colOff>752475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2409825" y="838200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81025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81025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4.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1576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1430</v>
      </c>
      <c r="C3" s="1"/>
      <c r="E3" s="1"/>
      <c r="F3" s="1"/>
    </row>
    <row r="4" spans="2:6" ht="12" customHeight="1">
      <c r="B4" s="3" t="s">
        <v>1551</v>
      </c>
      <c r="C4" s="1" t="s">
        <v>1374</v>
      </c>
      <c r="E4" s="1"/>
      <c r="F4" s="1"/>
    </row>
    <row r="5" spans="2:3" ht="26.25" customHeight="1">
      <c r="B5" s="3" t="s">
        <v>1552</v>
      </c>
      <c r="C5" s="5" t="s">
        <v>1380</v>
      </c>
    </row>
    <row r="6" spans="2:6" ht="12" customHeight="1">
      <c r="B6" s="3" t="s">
        <v>1437</v>
      </c>
      <c r="C6" s="5" t="s">
        <v>1381</v>
      </c>
      <c r="E6" s="1"/>
      <c r="F6" s="1"/>
    </row>
    <row r="7" spans="2:6" ht="12" customHeight="1">
      <c r="B7" s="3"/>
      <c r="C7" s="5" t="s">
        <v>1450</v>
      </c>
      <c r="E7" s="1"/>
      <c r="F7" s="1"/>
    </row>
    <row r="8" spans="2:6" ht="12" customHeight="1">
      <c r="B8" s="3"/>
      <c r="C8" s="5" t="s">
        <v>1382</v>
      </c>
      <c r="E8" s="1"/>
      <c r="F8" s="1"/>
    </row>
    <row r="9" spans="2:6" ht="12" customHeight="1">
      <c r="B9" s="3"/>
      <c r="C9" s="5" t="s">
        <v>1451</v>
      </c>
      <c r="E9" s="1"/>
      <c r="F9" s="1"/>
    </row>
    <row r="10" spans="2:6" ht="12" customHeight="1">
      <c r="B10" s="3"/>
      <c r="C10" s="5" t="s">
        <v>1452</v>
      </c>
      <c r="E10" s="1"/>
      <c r="F10" s="1"/>
    </row>
    <row r="11" spans="2:6" ht="12" customHeight="1">
      <c r="B11" s="3"/>
      <c r="C11" s="5" t="s">
        <v>1453</v>
      </c>
      <c r="E11" s="1"/>
      <c r="F11" s="1"/>
    </row>
    <row r="12" spans="2:6" ht="12" customHeight="1">
      <c r="B12" s="3" t="s">
        <v>1553</v>
      </c>
      <c r="C12" s="4" t="s">
        <v>1578</v>
      </c>
      <c r="E12" s="1"/>
      <c r="F12" s="1"/>
    </row>
    <row r="13" spans="2:3" ht="12" customHeight="1">
      <c r="B13" s="3" t="s">
        <v>1554</v>
      </c>
      <c r="C13" s="5" t="s">
        <v>1387</v>
      </c>
    </row>
    <row r="14" spans="2:3" ht="12" customHeight="1">
      <c r="B14" s="3"/>
      <c r="C14" s="5" t="s">
        <v>1715</v>
      </c>
    </row>
    <row r="15" spans="2:3" ht="12" customHeight="1">
      <c r="B15" s="3"/>
      <c r="C15" s="5" t="s">
        <v>1555</v>
      </c>
    </row>
    <row r="16" spans="2:3" ht="12" customHeight="1">
      <c r="B16" s="3"/>
      <c r="C16" s="5" t="s">
        <v>1383</v>
      </c>
    </row>
    <row r="17" spans="2:3" ht="12" customHeight="1">
      <c r="B17" s="3"/>
      <c r="C17" s="5" t="s">
        <v>1713</v>
      </c>
    </row>
    <row r="18" spans="2:3" ht="24.75" customHeight="1">
      <c r="B18" s="3" t="s">
        <v>1556</v>
      </c>
      <c r="C18" s="5" t="s">
        <v>1384</v>
      </c>
    </row>
    <row r="19" spans="2:3" ht="24" customHeight="1">
      <c r="B19" s="3" t="s">
        <v>1557</v>
      </c>
      <c r="C19" s="5" t="s">
        <v>1714</v>
      </c>
    </row>
    <row r="20" spans="2:3" ht="12" customHeight="1">
      <c r="B20" s="1"/>
      <c r="C20" s="5"/>
    </row>
    <row r="21" spans="2:6" ht="12" customHeight="1">
      <c r="B21" s="1"/>
      <c r="C21" s="1" t="s">
        <v>1577</v>
      </c>
      <c r="F21" s="1"/>
    </row>
    <row r="22" spans="2:6" ht="12">
      <c r="B22" s="1"/>
      <c r="C22" s="1" t="s">
        <v>1391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1431</v>
      </c>
      <c r="C25" s="1" t="s">
        <v>743</v>
      </c>
      <c r="D25" s="1"/>
    </row>
    <row r="26" ht="12">
      <c r="C26" s="6"/>
    </row>
    <row r="27" ht="12">
      <c r="B27" s="2" t="s">
        <v>1441</v>
      </c>
    </row>
    <row r="28" spans="2:3" ht="12">
      <c r="B28" s="2">
        <v>1</v>
      </c>
      <c r="C28" s="6" t="s">
        <v>710</v>
      </c>
    </row>
    <row r="29" spans="2:3" ht="12">
      <c r="B29" s="2">
        <v>2</v>
      </c>
      <c r="C29" s="2" t="s">
        <v>1585</v>
      </c>
    </row>
    <row r="30" spans="2:3" ht="12">
      <c r="B30" s="2">
        <v>3</v>
      </c>
      <c r="C30" s="2" t="s">
        <v>1593</v>
      </c>
    </row>
    <row r="32" ht="12">
      <c r="B32" s="2" t="s">
        <v>1442</v>
      </c>
    </row>
    <row r="33" spans="2:3" ht="12">
      <c r="B33" s="2">
        <v>4</v>
      </c>
      <c r="C33" s="2" t="s">
        <v>1379</v>
      </c>
    </row>
    <row r="35" ht="12">
      <c r="B35" s="2" t="s">
        <v>1443</v>
      </c>
    </row>
    <row r="36" spans="2:3" ht="12">
      <c r="B36" s="2">
        <v>5</v>
      </c>
      <c r="C36" s="2" t="s">
        <v>711</v>
      </c>
    </row>
    <row r="37" spans="2:3" ht="12">
      <c r="B37" s="2">
        <v>6</v>
      </c>
      <c r="C37" s="8" t="s">
        <v>1596</v>
      </c>
    </row>
    <row r="38" spans="2:3" ht="12">
      <c r="B38" s="2">
        <v>7</v>
      </c>
      <c r="C38" s="2" t="s">
        <v>1605</v>
      </c>
    </row>
    <row r="39" ht="12">
      <c r="C39" s="8"/>
    </row>
    <row r="40" ht="12">
      <c r="B40" s="2" t="s">
        <v>1444</v>
      </c>
    </row>
    <row r="41" spans="2:3" ht="12">
      <c r="B41" s="2">
        <v>8</v>
      </c>
      <c r="C41" s="2" t="s">
        <v>726</v>
      </c>
    </row>
    <row r="42" spans="2:3" ht="12">
      <c r="B42" s="2">
        <v>9</v>
      </c>
      <c r="C42" s="6" t="s">
        <v>1336</v>
      </c>
    </row>
    <row r="43" ht="12">
      <c r="C43" s="6"/>
    </row>
    <row r="44" ht="12">
      <c r="B44" s="2" t="s">
        <v>1445</v>
      </c>
    </row>
    <row r="45" spans="2:3" ht="12">
      <c r="B45" s="2">
        <v>10</v>
      </c>
      <c r="C45" s="7" t="s">
        <v>1632</v>
      </c>
    </row>
    <row r="46" spans="2:3" ht="12">
      <c r="B46" s="2">
        <v>11</v>
      </c>
      <c r="C46" s="2" t="s">
        <v>1628</v>
      </c>
    </row>
    <row r="47" ht="12">
      <c r="C47" s="6"/>
    </row>
    <row r="48" ht="12">
      <c r="B48" s="2" t="s">
        <v>1429</v>
      </c>
    </row>
    <row r="49" spans="2:3" ht="24" customHeight="1">
      <c r="B49" s="2">
        <v>12</v>
      </c>
      <c r="C49" s="7" t="s">
        <v>1637</v>
      </c>
    </row>
    <row r="50" spans="2:3" ht="12">
      <c r="B50" s="2">
        <v>13</v>
      </c>
      <c r="C50" s="9" t="s">
        <v>1638</v>
      </c>
    </row>
    <row r="52" ht="12">
      <c r="B52" s="2" t="s">
        <v>1446</v>
      </c>
    </row>
    <row r="53" spans="2:3" ht="12">
      <c r="B53" s="2">
        <v>14</v>
      </c>
      <c r="C53" s="2" t="s">
        <v>742</v>
      </c>
    </row>
    <row r="55" ht="12">
      <c r="B55" s="2" t="s">
        <v>1339</v>
      </c>
    </row>
    <row r="56" spans="2:3" ht="12">
      <c r="B56" s="2">
        <v>15</v>
      </c>
      <c r="C56" s="2" t="s">
        <v>1656</v>
      </c>
    </row>
    <row r="57" ht="12">
      <c r="C57" s="2" t="s">
        <v>1659</v>
      </c>
    </row>
    <row r="58" spans="2:3" ht="12">
      <c r="B58" s="2">
        <v>16</v>
      </c>
      <c r="C58" s="2" t="s">
        <v>1346</v>
      </c>
    </row>
    <row r="59" spans="2:3" ht="12">
      <c r="B59" s="2">
        <v>17</v>
      </c>
      <c r="C59" s="2" t="s">
        <v>1653</v>
      </c>
    </row>
    <row r="61" ht="12">
      <c r="B61" s="2" t="s">
        <v>1348</v>
      </c>
    </row>
    <row r="62" ht="12">
      <c r="C62" s="2" t="s">
        <v>1665</v>
      </c>
    </row>
    <row r="63" spans="2:3" ht="12">
      <c r="B63" s="2">
        <v>18</v>
      </c>
      <c r="C63" s="2" t="s">
        <v>1561</v>
      </c>
    </row>
    <row r="64" ht="12">
      <c r="C64" s="2" t="s">
        <v>1667</v>
      </c>
    </row>
    <row r="65" spans="2:3" ht="12">
      <c r="B65" s="2">
        <v>19</v>
      </c>
      <c r="C65" s="2" t="s">
        <v>1561</v>
      </c>
    </row>
    <row r="66" ht="12">
      <c r="C66" s="2" t="s">
        <v>1671</v>
      </c>
    </row>
    <row r="67" spans="2:3" ht="12">
      <c r="B67" s="2">
        <v>20</v>
      </c>
      <c r="C67" s="2" t="s">
        <v>1567</v>
      </c>
    </row>
    <row r="69" ht="12">
      <c r="B69" s="2" t="s">
        <v>1354</v>
      </c>
    </row>
    <row r="70" spans="2:3" ht="12">
      <c r="B70" s="2">
        <v>21</v>
      </c>
      <c r="C70" s="2" t="s">
        <v>1729</v>
      </c>
    </row>
    <row r="71" spans="2:3" ht="12">
      <c r="B71" s="2">
        <v>22</v>
      </c>
      <c r="C71" s="2" t="s">
        <v>1678</v>
      </c>
    </row>
    <row r="73" ht="12">
      <c r="B73" s="2" t="s">
        <v>1448</v>
      </c>
    </row>
    <row r="74" spans="2:3" ht="12">
      <c r="B74" s="2">
        <v>23</v>
      </c>
      <c r="C74" s="2" t="s">
        <v>1419</v>
      </c>
    </row>
    <row r="75" spans="2:3" ht="12">
      <c r="B75" s="2">
        <v>24</v>
      </c>
      <c r="C75" s="2" t="s">
        <v>1698</v>
      </c>
    </row>
    <row r="77" ht="12">
      <c r="B77" s="2" t="s">
        <v>1427</v>
      </c>
    </row>
    <row r="78" ht="12">
      <c r="C78" s="2" t="s">
        <v>1457</v>
      </c>
    </row>
    <row r="79" spans="2:3" ht="12">
      <c r="B79" s="2">
        <v>25</v>
      </c>
      <c r="C79" s="2" t="s">
        <v>1421</v>
      </c>
    </row>
    <row r="80" spans="2:3" ht="12">
      <c r="B80" s="2">
        <v>26</v>
      </c>
      <c r="C80" s="2" t="s">
        <v>1458</v>
      </c>
    </row>
    <row r="82" ht="12">
      <c r="B82" s="2" t="s">
        <v>1355</v>
      </c>
    </row>
    <row r="83" spans="2:3" ht="11.25" customHeight="1">
      <c r="B83" s="2">
        <v>27</v>
      </c>
      <c r="C83" s="2" t="s">
        <v>1467</v>
      </c>
    </row>
    <row r="85" ht="12">
      <c r="B85" s="2" t="s">
        <v>1406</v>
      </c>
    </row>
    <row r="86" spans="2:3" ht="12">
      <c r="B86" s="2">
        <v>28</v>
      </c>
      <c r="C86" s="2" t="s">
        <v>1482</v>
      </c>
    </row>
    <row r="87" spans="2:3" ht="12">
      <c r="B87" s="2">
        <v>29</v>
      </c>
      <c r="C87" s="2" t="s">
        <v>1476</v>
      </c>
    </row>
    <row r="89" ht="12">
      <c r="B89" s="2" t="s">
        <v>1428</v>
      </c>
    </row>
    <row r="90" ht="12">
      <c r="C90" s="2" t="s">
        <v>1733</v>
      </c>
    </row>
    <row r="91" spans="2:3" ht="12">
      <c r="B91" s="2">
        <v>30</v>
      </c>
      <c r="C91" s="2" t="s">
        <v>1413</v>
      </c>
    </row>
    <row r="92" spans="2:3" ht="12">
      <c r="B92" s="2">
        <v>31</v>
      </c>
      <c r="C92" s="10" t="s">
        <v>1484</v>
      </c>
    </row>
    <row r="94" ht="12">
      <c r="B94" s="2" t="s">
        <v>1417</v>
      </c>
    </row>
    <row r="95" spans="2:3" ht="12">
      <c r="B95" s="2">
        <v>32</v>
      </c>
      <c r="C95" s="2" t="s">
        <v>1519</v>
      </c>
    </row>
    <row r="96" spans="2:3" ht="12">
      <c r="B96" s="2">
        <v>33</v>
      </c>
      <c r="C96" s="2" t="s">
        <v>1525</v>
      </c>
    </row>
    <row r="98" ht="12">
      <c r="B98" s="2" t="s">
        <v>741</v>
      </c>
    </row>
    <row r="99" spans="2:3" ht="12">
      <c r="B99" s="2">
        <v>34</v>
      </c>
      <c r="C99" s="2" t="s">
        <v>1529</v>
      </c>
    </row>
    <row r="100" spans="2:3" ht="12">
      <c r="B100" s="2">
        <v>35</v>
      </c>
      <c r="C100" s="2" t="s">
        <v>1530</v>
      </c>
    </row>
    <row r="102" ht="12">
      <c r="B102" s="2" t="s">
        <v>1449</v>
      </c>
    </row>
    <row r="103" ht="12">
      <c r="C103" s="2" t="s">
        <v>1404</v>
      </c>
    </row>
    <row r="104" spans="2:3" ht="12">
      <c r="B104" s="2">
        <v>36</v>
      </c>
      <c r="C104" s="2" t="s">
        <v>1542</v>
      </c>
    </row>
    <row r="106" ht="12">
      <c r="B106" s="2" t="s">
        <v>1727</v>
      </c>
    </row>
    <row r="107" ht="12">
      <c r="C107" s="2" t="s">
        <v>1728</v>
      </c>
    </row>
    <row r="108" spans="2:3" ht="12">
      <c r="B108" s="2">
        <v>37</v>
      </c>
      <c r="C108" s="2" t="s">
        <v>1544</v>
      </c>
    </row>
    <row r="109" ht="12">
      <c r="C109" s="2" t="s">
        <v>1545</v>
      </c>
    </row>
    <row r="110" spans="2:3" ht="12">
      <c r="B110" s="2">
        <v>38</v>
      </c>
      <c r="C110" s="2" t="s">
        <v>1740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65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9.875" style="17" customWidth="1"/>
    <col min="3" max="3" width="9.50390625" style="17" customWidth="1"/>
    <col min="4" max="4" width="10.125" style="17" customWidth="1"/>
    <col min="5" max="5" width="10.25390625" style="17" customWidth="1"/>
    <col min="6" max="11" width="10.125" style="17" customWidth="1"/>
    <col min="12" max="12" width="10.25390625" style="17" customWidth="1"/>
    <col min="13" max="13" width="10.00390625" style="17" customWidth="1"/>
    <col min="14" max="14" width="9.50390625" style="17" customWidth="1"/>
    <col min="15" max="15" width="10.50390625" style="17" customWidth="1"/>
    <col min="16" max="16" width="10.00390625" style="17" customWidth="1"/>
    <col min="17" max="19" width="12.125" style="17" customWidth="1"/>
    <col min="20" max="16384" width="9.00390625" style="17" customWidth="1"/>
  </cols>
  <sheetData>
    <row r="2" ht="14.25">
      <c r="B2" s="18" t="s">
        <v>953</v>
      </c>
    </row>
    <row r="3" spans="3:19" ht="12.75" thickBot="1"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318"/>
      <c r="S3" s="320" t="s">
        <v>945</v>
      </c>
    </row>
    <row r="4" spans="2:19" ht="13.5" customHeight="1" thickTop="1">
      <c r="B4" s="1234" t="s">
        <v>853</v>
      </c>
      <c r="C4" s="321" t="s">
        <v>936</v>
      </c>
      <c r="D4" s="321"/>
      <c r="E4" s="321"/>
      <c r="F4" s="321"/>
      <c r="G4" s="321"/>
      <c r="H4" s="321" t="s">
        <v>937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2"/>
    </row>
    <row r="5" spans="2:19" ht="13.5" customHeight="1">
      <c r="B5" s="1235"/>
      <c r="C5" s="1232" t="s">
        <v>819</v>
      </c>
      <c r="D5" s="1232" t="s">
        <v>938</v>
      </c>
      <c r="E5" s="1233" t="s">
        <v>946</v>
      </c>
      <c r="F5" s="1232" t="s">
        <v>939</v>
      </c>
      <c r="G5" s="1232" t="s">
        <v>940</v>
      </c>
      <c r="H5" s="1232" t="s">
        <v>819</v>
      </c>
      <c r="I5" s="323" t="s">
        <v>947</v>
      </c>
      <c r="J5" s="323"/>
      <c r="K5" s="323"/>
      <c r="L5" s="324" t="s">
        <v>941</v>
      </c>
      <c r="M5" s="324"/>
      <c r="N5" s="324"/>
      <c r="O5" s="324" t="s">
        <v>942</v>
      </c>
      <c r="P5" s="324"/>
      <c r="Q5" s="324"/>
      <c r="R5" s="1237" t="s">
        <v>948</v>
      </c>
      <c r="S5" s="322" t="s">
        <v>943</v>
      </c>
    </row>
    <row r="6" spans="2:19" ht="13.5" customHeight="1">
      <c r="B6" s="1235"/>
      <c r="C6" s="1232"/>
      <c r="D6" s="1232"/>
      <c r="E6" s="1233"/>
      <c r="F6" s="1232"/>
      <c r="G6" s="1232"/>
      <c r="H6" s="1232"/>
      <c r="I6" s="1232" t="s">
        <v>819</v>
      </c>
      <c r="J6" s="1232" t="s">
        <v>949</v>
      </c>
      <c r="K6" s="1232" t="s">
        <v>950</v>
      </c>
      <c r="L6" s="1232" t="s">
        <v>819</v>
      </c>
      <c r="M6" s="1232" t="s">
        <v>949</v>
      </c>
      <c r="N6" s="1232" t="s">
        <v>950</v>
      </c>
      <c r="O6" s="1232" t="s">
        <v>819</v>
      </c>
      <c r="P6" s="1232" t="s">
        <v>949</v>
      </c>
      <c r="Q6" s="1232" t="s">
        <v>950</v>
      </c>
      <c r="R6" s="1235"/>
      <c r="S6" s="322" t="s">
        <v>944</v>
      </c>
    </row>
    <row r="7" spans="2:19" ht="13.5" customHeight="1">
      <c r="B7" s="1236"/>
      <c r="C7" s="1232"/>
      <c r="D7" s="1232"/>
      <c r="E7" s="1233"/>
      <c r="F7" s="1232"/>
      <c r="G7" s="1232"/>
      <c r="H7" s="1232"/>
      <c r="I7" s="1232"/>
      <c r="J7" s="1232"/>
      <c r="K7" s="1232"/>
      <c r="L7" s="1232"/>
      <c r="M7" s="1232"/>
      <c r="N7" s="1232"/>
      <c r="O7" s="1232"/>
      <c r="P7" s="1232"/>
      <c r="Q7" s="1232"/>
      <c r="R7" s="1238"/>
      <c r="S7" s="325"/>
    </row>
    <row r="8" spans="2:19" s="326" customFormat="1" ht="19.5" customHeight="1">
      <c r="B8" s="25" t="s">
        <v>744</v>
      </c>
      <c r="C8" s="327">
        <f aca="true" t="shared" si="0" ref="C8:Q8">SUM(C14:C63)</f>
        <v>646565</v>
      </c>
      <c r="D8" s="327">
        <f t="shared" si="0"/>
        <v>334456</v>
      </c>
      <c r="E8" s="327">
        <f t="shared" si="0"/>
        <v>6157</v>
      </c>
      <c r="F8" s="327">
        <f t="shared" si="0"/>
        <v>46835</v>
      </c>
      <c r="G8" s="328">
        <f t="shared" si="0"/>
        <v>259117</v>
      </c>
      <c r="H8" s="327">
        <f t="shared" si="0"/>
        <v>643699</v>
      </c>
      <c r="I8" s="327">
        <f t="shared" si="0"/>
        <v>624521</v>
      </c>
      <c r="J8" s="327">
        <f t="shared" si="0"/>
        <v>198477</v>
      </c>
      <c r="K8" s="327">
        <f t="shared" si="0"/>
        <v>426044</v>
      </c>
      <c r="L8" s="327">
        <f t="shared" si="0"/>
        <v>180949</v>
      </c>
      <c r="M8" s="327">
        <f t="shared" si="0"/>
        <v>179874</v>
      </c>
      <c r="N8" s="327">
        <f t="shared" si="0"/>
        <v>1075</v>
      </c>
      <c r="O8" s="327">
        <f t="shared" si="0"/>
        <v>443572</v>
      </c>
      <c r="P8" s="327">
        <f t="shared" si="0"/>
        <v>18603</v>
      </c>
      <c r="Q8" s="327">
        <f t="shared" si="0"/>
        <v>424969</v>
      </c>
      <c r="R8" s="327">
        <v>19178</v>
      </c>
      <c r="S8" s="329">
        <f>SUM(S14:S63)</f>
        <v>2263</v>
      </c>
    </row>
    <row r="9" spans="2:19" s="326" customFormat="1" ht="13.5" customHeight="1">
      <c r="B9" s="25" t="s">
        <v>753</v>
      </c>
      <c r="C9" s="327">
        <f aca="true" t="shared" si="1" ref="C9:Q9">C14+C20+C21+C22+C25+C26+C27+C30+C31+C32+C33+C34+C35+C36</f>
        <v>166768</v>
      </c>
      <c r="D9" s="327">
        <f t="shared" si="1"/>
        <v>71740</v>
      </c>
      <c r="E9" s="327">
        <f t="shared" si="1"/>
        <v>1223</v>
      </c>
      <c r="F9" s="327">
        <f t="shared" si="1"/>
        <v>10754</v>
      </c>
      <c r="G9" s="330">
        <f t="shared" si="1"/>
        <v>83051</v>
      </c>
      <c r="H9" s="327">
        <f t="shared" si="1"/>
        <v>166612</v>
      </c>
      <c r="I9" s="327">
        <f t="shared" si="1"/>
        <v>163086</v>
      </c>
      <c r="J9" s="327">
        <f t="shared" si="1"/>
        <v>51932</v>
      </c>
      <c r="K9" s="327">
        <f t="shared" si="1"/>
        <v>111154</v>
      </c>
      <c r="L9" s="327">
        <f t="shared" si="1"/>
        <v>46743</v>
      </c>
      <c r="M9" s="327">
        <f t="shared" si="1"/>
        <v>46397</v>
      </c>
      <c r="N9" s="327">
        <f t="shared" si="1"/>
        <v>346</v>
      </c>
      <c r="O9" s="327">
        <f t="shared" si="1"/>
        <v>116343</v>
      </c>
      <c r="P9" s="327">
        <f t="shared" si="1"/>
        <v>5535</v>
      </c>
      <c r="Q9" s="327">
        <f t="shared" si="1"/>
        <v>110808</v>
      </c>
      <c r="R9" s="327">
        <v>3526</v>
      </c>
      <c r="S9" s="331">
        <f>S14+S20+S21+S22+S25+S26+S27+S30+S31+S32+S33+S34+S35+S36</f>
        <v>143</v>
      </c>
    </row>
    <row r="10" spans="2:19" s="326" customFormat="1" ht="13.5" customHeight="1">
      <c r="B10" s="25" t="s">
        <v>755</v>
      </c>
      <c r="C10" s="327">
        <f aca="true" t="shared" si="2" ref="C10:S10">C19+C38+C39+C40+C41+C42+C43+C44</f>
        <v>139286</v>
      </c>
      <c r="D10" s="327">
        <f t="shared" si="2"/>
        <v>103807</v>
      </c>
      <c r="E10" s="327">
        <f t="shared" si="2"/>
        <v>6</v>
      </c>
      <c r="F10" s="327">
        <f t="shared" si="2"/>
        <v>2972</v>
      </c>
      <c r="G10" s="330">
        <f t="shared" si="2"/>
        <v>32501</v>
      </c>
      <c r="H10" s="327">
        <f t="shared" si="2"/>
        <v>138639</v>
      </c>
      <c r="I10" s="327">
        <f t="shared" si="2"/>
        <v>135866</v>
      </c>
      <c r="J10" s="327">
        <f t="shared" si="2"/>
        <v>49011</v>
      </c>
      <c r="K10" s="327">
        <f t="shared" si="2"/>
        <v>86855</v>
      </c>
      <c r="L10" s="327">
        <f t="shared" si="2"/>
        <v>46634</v>
      </c>
      <c r="M10" s="327">
        <f t="shared" si="2"/>
        <v>46461</v>
      </c>
      <c r="N10" s="327">
        <f t="shared" si="2"/>
        <v>173</v>
      </c>
      <c r="O10" s="327">
        <f t="shared" si="2"/>
        <v>89232</v>
      </c>
      <c r="P10" s="327">
        <f t="shared" si="2"/>
        <v>2550</v>
      </c>
      <c r="Q10" s="327">
        <f t="shared" si="2"/>
        <v>86682</v>
      </c>
      <c r="R10" s="327">
        <f t="shared" si="2"/>
        <v>2773</v>
      </c>
      <c r="S10" s="331">
        <f t="shared" si="2"/>
        <v>697</v>
      </c>
    </row>
    <row r="11" spans="2:19" s="326" customFormat="1" ht="13.5" customHeight="1">
      <c r="B11" s="25" t="s">
        <v>757</v>
      </c>
      <c r="C11" s="327">
        <f aca="true" t="shared" si="3" ref="C11:S11">C15+C24+C28+C46+C47+C48+C49+C50</f>
        <v>187833</v>
      </c>
      <c r="D11" s="327">
        <f t="shared" si="3"/>
        <v>74859</v>
      </c>
      <c r="E11" s="327">
        <f t="shared" si="3"/>
        <v>4394</v>
      </c>
      <c r="F11" s="327">
        <f t="shared" si="3"/>
        <v>26115</v>
      </c>
      <c r="G11" s="330">
        <f t="shared" si="3"/>
        <v>82465</v>
      </c>
      <c r="H11" s="327">
        <f t="shared" si="3"/>
        <v>186084</v>
      </c>
      <c r="I11" s="327">
        <f t="shared" si="3"/>
        <v>180310</v>
      </c>
      <c r="J11" s="327">
        <f t="shared" si="3"/>
        <v>47245</v>
      </c>
      <c r="K11" s="327">
        <f t="shared" si="3"/>
        <v>133065</v>
      </c>
      <c r="L11" s="327">
        <f t="shared" si="3"/>
        <v>38274</v>
      </c>
      <c r="M11" s="327">
        <f t="shared" si="3"/>
        <v>37951</v>
      </c>
      <c r="N11" s="327">
        <f t="shared" si="3"/>
        <v>323</v>
      </c>
      <c r="O11" s="327">
        <f t="shared" si="3"/>
        <v>142036</v>
      </c>
      <c r="P11" s="327">
        <f t="shared" si="3"/>
        <v>9294</v>
      </c>
      <c r="Q11" s="327">
        <f t="shared" si="3"/>
        <v>132742</v>
      </c>
      <c r="R11" s="327">
        <f t="shared" si="3"/>
        <v>5774</v>
      </c>
      <c r="S11" s="331">
        <f t="shared" si="3"/>
        <v>1202</v>
      </c>
    </row>
    <row r="12" spans="2:19" s="326" customFormat="1" ht="13.5" customHeight="1">
      <c r="B12" s="25" t="s">
        <v>759</v>
      </c>
      <c r="C12" s="327">
        <f aca="true" t="shared" si="4" ref="C12:S12">C16+C17+C52+C53+C54+C55+C56+C57+C58+C59+C60+C61+C62+C63</f>
        <v>152678</v>
      </c>
      <c r="D12" s="327">
        <f t="shared" si="4"/>
        <v>84050</v>
      </c>
      <c r="E12" s="327">
        <f t="shared" si="4"/>
        <v>534</v>
      </c>
      <c r="F12" s="327">
        <f t="shared" si="4"/>
        <v>6994</v>
      </c>
      <c r="G12" s="330">
        <f t="shared" si="4"/>
        <v>61100</v>
      </c>
      <c r="H12" s="327">
        <f t="shared" si="4"/>
        <v>152364</v>
      </c>
      <c r="I12" s="327">
        <f t="shared" si="4"/>
        <v>145259</v>
      </c>
      <c r="J12" s="327">
        <f t="shared" si="4"/>
        <v>50289</v>
      </c>
      <c r="K12" s="327">
        <f t="shared" si="4"/>
        <v>94970</v>
      </c>
      <c r="L12" s="327">
        <f t="shared" si="4"/>
        <v>49298</v>
      </c>
      <c r="M12" s="327">
        <f t="shared" si="4"/>
        <v>49065</v>
      </c>
      <c r="N12" s="327">
        <f t="shared" si="4"/>
        <v>233</v>
      </c>
      <c r="O12" s="327">
        <f t="shared" si="4"/>
        <v>95961</v>
      </c>
      <c r="P12" s="327">
        <f t="shared" si="4"/>
        <v>1224</v>
      </c>
      <c r="Q12" s="327">
        <f t="shared" si="4"/>
        <v>94737</v>
      </c>
      <c r="R12" s="327">
        <f t="shared" si="4"/>
        <v>7105</v>
      </c>
      <c r="S12" s="331">
        <f t="shared" si="4"/>
        <v>221</v>
      </c>
    </row>
    <row r="13" spans="2:19" ht="6" customHeight="1">
      <c r="B13" s="29"/>
      <c r="C13" s="332"/>
      <c r="D13" s="332"/>
      <c r="E13" s="332"/>
      <c r="F13" s="332"/>
      <c r="G13" s="333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4"/>
    </row>
    <row r="14" spans="2:19" ht="13.5" customHeight="1">
      <c r="B14" s="29" t="s">
        <v>762</v>
      </c>
      <c r="C14" s="332">
        <v>20845</v>
      </c>
      <c r="D14" s="332">
        <v>8077</v>
      </c>
      <c r="E14" s="332">
        <v>147</v>
      </c>
      <c r="F14" s="332">
        <v>1622</v>
      </c>
      <c r="G14" s="333">
        <v>10999</v>
      </c>
      <c r="H14" s="332">
        <v>20843</v>
      </c>
      <c r="I14" s="332">
        <v>20563</v>
      </c>
      <c r="J14" s="332">
        <v>6529</v>
      </c>
      <c r="K14" s="332">
        <v>14034</v>
      </c>
      <c r="L14" s="332">
        <v>5507</v>
      </c>
      <c r="M14" s="332">
        <v>5463</v>
      </c>
      <c r="N14" s="332">
        <v>44</v>
      </c>
      <c r="O14" s="332">
        <v>15056</v>
      </c>
      <c r="P14" s="332">
        <v>1066</v>
      </c>
      <c r="Q14" s="332">
        <v>13990</v>
      </c>
      <c r="R14" s="332">
        <v>280</v>
      </c>
      <c r="S14" s="70">
        <v>2</v>
      </c>
    </row>
    <row r="15" spans="2:19" ht="13.5" customHeight="1">
      <c r="B15" s="29" t="s">
        <v>764</v>
      </c>
      <c r="C15" s="332">
        <v>42128</v>
      </c>
      <c r="D15" s="332">
        <v>9869</v>
      </c>
      <c r="E15" s="332">
        <v>325</v>
      </c>
      <c r="F15" s="332">
        <v>2363</v>
      </c>
      <c r="G15" s="333">
        <v>29571</v>
      </c>
      <c r="H15" s="332">
        <v>41639</v>
      </c>
      <c r="I15" s="332">
        <v>40653</v>
      </c>
      <c r="J15" s="332">
        <v>12061</v>
      </c>
      <c r="K15" s="332">
        <v>28592</v>
      </c>
      <c r="L15" s="332">
        <v>8638</v>
      </c>
      <c r="M15" s="332">
        <v>8384</v>
      </c>
      <c r="N15" s="332">
        <v>254</v>
      </c>
      <c r="O15" s="332">
        <v>32015</v>
      </c>
      <c r="P15" s="332">
        <v>3677</v>
      </c>
      <c r="Q15" s="332">
        <v>28338</v>
      </c>
      <c r="R15" s="332">
        <v>986</v>
      </c>
      <c r="S15" s="70">
        <v>205</v>
      </c>
    </row>
    <row r="16" spans="2:19" ht="13.5" customHeight="1">
      <c r="B16" s="29" t="s">
        <v>765</v>
      </c>
      <c r="C16" s="332">
        <v>10252</v>
      </c>
      <c r="D16" s="332">
        <v>517</v>
      </c>
      <c r="E16" s="332">
        <v>259</v>
      </c>
      <c r="F16" s="332">
        <v>973</v>
      </c>
      <c r="G16" s="333">
        <v>8503</v>
      </c>
      <c r="H16" s="332">
        <v>10248</v>
      </c>
      <c r="I16" s="332">
        <v>9582</v>
      </c>
      <c r="J16" s="332">
        <v>6011</v>
      </c>
      <c r="K16" s="332">
        <v>3571</v>
      </c>
      <c r="L16" s="332">
        <v>6008</v>
      </c>
      <c r="M16" s="332">
        <v>5966</v>
      </c>
      <c r="N16" s="332">
        <v>42</v>
      </c>
      <c r="O16" s="332">
        <v>3574</v>
      </c>
      <c r="P16" s="332">
        <v>45</v>
      </c>
      <c r="Q16" s="332">
        <v>3529</v>
      </c>
      <c r="R16" s="332">
        <v>666</v>
      </c>
      <c r="S16" s="70">
        <v>1</v>
      </c>
    </row>
    <row r="17" spans="2:19" ht="13.5" customHeight="1">
      <c r="B17" s="29" t="s">
        <v>767</v>
      </c>
      <c r="C17" s="332">
        <v>2469</v>
      </c>
      <c r="D17" s="332">
        <v>505</v>
      </c>
      <c r="E17" s="332">
        <v>0</v>
      </c>
      <c r="F17" s="332">
        <v>265</v>
      </c>
      <c r="G17" s="333">
        <v>1699</v>
      </c>
      <c r="H17" s="332">
        <v>2453</v>
      </c>
      <c r="I17" s="332">
        <v>2194</v>
      </c>
      <c r="J17" s="332">
        <v>1967</v>
      </c>
      <c r="K17" s="332">
        <v>227</v>
      </c>
      <c r="L17" s="332">
        <v>1733</v>
      </c>
      <c r="M17" s="332">
        <v>1732</v>
      </c>
      <c r="N17" s="332">
        <v>1</v>
      </c>
      <c r="O17" s="332">
        <v>461</v>
      </c>
      <c r="P17" s="332">
        <v>235</v>
      </c>
      <c r="Q17" s="332">
        <v>226</v>
      </c>
      <c r="R17" s="332">
        <v>259</v>
      </c>
      <c r="S17" s="70">
        <v>3</v>
      </c>
    </row>
    <row r="18" spans="2:19" ht="6" customHeight="1">
      <c r="B18" s="29"/>
      <c r="C18" s="332"/>
      <c r="D18" s="332"/>
      <c r="E18" s="332"/>
      <c r="F18" s="332"/>
      <c r="G18" s="333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70"/>
    </row>
    <row r="19" spans="2:19" ht="13.5" customHeight="1">
      <c r="B19" s="29" t="s">
        <v>770</v>
      </c>
      <c r="C19" s="332">
        <v>12559</v>
      </c>
      <c r="D19" s="332">
        <v>8002</v>
      </c>
      <c r="E19" s="332">
        <v>0</v>
      </c>
      <c r="F19" s="332">
        <v>267</v>
      </c>
      <c r="G19" s="333">
        <v>4290</v>
      </c>
      <c r="H19" s="332">
        <v>12475</v>
      </c>
      <c r="I19" s="332">
        <v>12234</v>
      </c>
      <c r="J19" s="332">
        <v>3617</v>
      </c>
      <c r="K19" s="332">
        <v>8617</v>
      </c>
      <c r="L19" s="332">
        <v>3425</v>
      </c>
      <c r="M19" s="332">
        <v>3420</v>
      </c>
      <c r="N19" s="332">
        <v>5</v>
      </c>
      <c r="O19" s="332">
        <v>8809</v>
      </c>
      <c r="P19" s="332">
        <v>197</v>
      </c>
      <c r="Q19" s="332">
        <v>8612</v>
      </c>
      <c r="R19" s="332">
        <v>241</v>
      </c>
      <c r="S19" s="70">
        <v>133</v>
      </c>
    </row>
    <row r="20" spans="2:19" ht="13.5" customHeight="1">
      <c r="B20" s="29" t="s">
        <v>772</v>
      </c>
      <c r="C20" s="332">
        <v>6948</v>
      </c>
      <c r="D20" s="332">
        <v>2238</v>
      </c>
      <c r="E20" s="332">
        <v>0</v>
      </c>
      <c r="F20" s="332">
        <v>1811</v>
      </c>
      <c r="G20" s="333">
        <v>2899</v>
      </c>
      <c r="H20" s="332">
        <v>6918</v>
      </c>
      <c r="I20" s="332">
        <v>6756</v>
      </c>
      <c r="J20" s="332">
        <v>2206</v>
      </c>
      <c r="K20" s="332">
        <v>4550</v>
      </c>
      <c r="L20" s="332">
        <v>1838</v>
      </c>
      <c r="M20" s="332">
        <v>1814</v>
      </c>
      <c r="N20" s="332">
        <v>24</v>
      </c>
      <c r="O20" s="332">
        <v>4918</v>
      </c>
      <c r="P20" s="332">
        <v>392</v>
      </c>
      <c r="Q20" s="332">
        <v>4526</v>
      </c>
      <c r="R20" s="332">
        <v>162</v>
      </c>
      <c r="S20" s="70">
        <v>30</v>
      </c>
    </row>
    <row r="21" spans="2:19" ht="13.5" customHeight="1">
      <c r="B21" s="29" t="s">
        <v>774</v>
      </c>
      <c r="C21" s="332">
        <v>16239</v>
      </c>
      <c r="D21" s="332">
        <v>4549</v>
      </c>
      <c r="E21" s="332">
        <v>383</v>
      </c>
      <c r="F21" s="332">
        <v>713</v>
      </c>
      <c r="G21" s="333">
        <v>10594</v>
      </c>
      <c r="H21" s="332">
        <v>16233</v>
      </c>
      <c r="I21" s="332">
        <v>15937</v>
      </c>
      <c r="J21" s="332">
        <v>6428</v>
      </c>
      <c r="K21" s="332">
        <v>9509</v>
      </c>
      <c r="L21" s="332">
        <v>5586</v>
      </c>
      <c r="M21" s="332">
        <v>5567</v>
      </c>
      <c r="N21" s="332">
        <v>19</v>
      </c>
      <c r="O21" s="332">
        <v>10351</v>
      </c>
      <c r="P21" s="332">
        <v>861</v>
      </c>
      <c r="Q21" s="332">
        <v>9490</v>
      </c>
      <c r="R21" s="332">
        <v>296</v>
      </c>
      <c r="S21" s="70">
        <v>6</v>
      </c>
    </row>
    <row r="22" spans="2:19" ht="13.5" customHeight="1">
      <c r="B22" s="29" t="s">
        <v>775</v>
      </c>
      <c r="C22" s="332">
        <v>10812</v>
      </c>
      <c r="D22" s="332">
        <v>4265</v>
      </c>
      <c r="E22" s="332">
        <v>73</v>
      </c>
      <c r="F22" s="332">
        <v>873</v>
      </c>
      <c r="G22" s="333">
        <v>5601</v>
      </c>
      <c r="H22" s="332">
        <v>10768</v>
      </c>
      <c r="I22" s="332">
        <v>10486</v>
      </c>
      <c r="J22" s="332">
        <v>3760</v>
      </c>
      <c r="K22" s="332">
        <v>6726</v>
      </c>
      <c r="L22" s="332">
        <v>3517</v>
      </c>
      <c r="M22" s="332">
        <v>3464</v>
      </c>
      <c r="N22" s="332">
        <v>53</v>
      </c>
      <c r="O22" s="332">
        <v>6969</v>
      </c>
      <c r="P22" s="332">
        <v>296</v>
      </c>
      <c r="Q22" s="332">
        <v>6673</v>
      </c>
      <c r="R22" s="332">
        <v>282</v>
      </c>
      <c r="S22" s="70">
        <v>31</v>
      </c>
    </row>
    <row r="23" spans="2:19" ht="6" customHeight="1">
      <c r="B23" s="29"/>
      <c r="C23" s="332"/>
      <c r="D23" s="332"/>
      <c r="E23" s="332"/>
      <c r="F23" s="332"/>
      <c r="G23" s="333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70"/>
    </row>
    <row r="24" spans="2:19" ht="13.5" customHeight="1">
      <c r="B24" s="29" t="s">
        <v>778</v>
      </c>
      <c r="C24" s="332">
        <v>14003</v>
      </c>
      <c r="D24" s="332">
        <v>8305</v>
      </c>
      <c r="E24" s="332">
        <v>98</v>
      </c>
      <c r="F24" s="332">
        <v>280</v>
      </c>
      <c r="G24" s="333">
        <v>5320</v>
      </c>
      <c r="H24" s="332">
        <v>13743</v>
      </c>
      <c r="I24" s="332">
        <v>13502</v>
      </c>
      <c r="J24" s="332">
        <v>2233</v>
      </c>
      <c r="K24" s="332">
        <v>11269</v>
      </c>
      <c r="L24" s="332">
        <v>1791</v>
      </c>
      <c r="M24" s="332">
        <v>1780</v>
      </c>
      <c r="N24" s="332">
        <v>11</v>
      </c>
      <c r="O24" s="332">
        <v>11711</v>
      </c>
      <c r="P24" s="332">
        <v>453</v>
      </c>
      <c r="Q24" s="332">
        <v>11258</v>
      </c>
      <c r="R24" s="332">
        <v>241</v>
      </c>
      <c r="S24" s="70">
        <v>253</v>
      </c>
    </row>
    <row r="25" spans="2:19" ht="13.5" customHeight="1">
      <c r="B25" s="29" t="s">
        <v>780</v>
      </c>
      <c r="C25" s="332">
        <v>3771</v>
      </c>
      <c r="D25" s="332">
        <v>223</v>
      </c>
      <c r="E25" s="332">
        <v>111</v>
      </c>
      <c r="F25" s="332">
        <v>567</v>
      </c>
      <c r="G25" s="333">
        <v>2870</v>
      </c>
      <c r="H25" s="332">
        <v>3771</v>
      </c>
      <c r="I25" s="332">
        <v>3671</v>
      </c>
      <c r="J25" s="332">
        <v>1431</v>
      </c>
      <c r="K25" s="332">
        <v>2240</v>
      </c>
      <c r="L25" s="332">
        <v>1306</v>
      </c>
      <c r="M25" s="332">
        <v>1265</v>
      </c>
      <c r="N25" s="332">
        <v>41</v>
      </c>
      <c r="O25" s="332">
        <v>2365</v>
      </c>
      <c r="P25" s="332">
        <v>166</v>
      </c>
      <c r="Q25" s="332">
        <v>2199</v>
      </c>
      <c r="R25" s="332">
        <v>100</v>
      </c>
      <c r="S25" s="70">
        <v>0</v>
      </c>
    </row>
    <row r="26" spans="2:19" ht="13.5" customHeight="1">
      <c r="B26" s="29" t="s">
        <v>782</v>
      </c>
      <c r="C26" s="332">
        <v>13261</v>
      </c>
      <c r="D26" s="332">
        <v>2988</v>
      </c>
      <c r="E26" s="332">
        <v>291</v>
      </c>
      <c r="F26" s="332">
        <v>1335</v>
      </c>
      <c r="G26" s="333">
        <v>8647</v>
      </c>
      <c r="H26" s="332">
        <v>13261</v>
      </c>
      <c r="I26" s="332">
        <v>13015</v>
      </c>
      <c r="J26" s="332">
        <v>3339</v>
      </c>
      <c r="K26" s="332">
        <v>9676</v>
      </c>
      <c r="L26" s="332">
        <v>2838</v>
      </c>
      <c r="M26" s="332">
        <v>2814</v>
      </c>
      <c r="N26" s="332">
        <v>24</v>
      </c>
      <c r="O26" s="332">
        <v>10177</v>
      </c>
      <c r="P26" s="332">
        <v>525</v>
      </c>
      <c r="Q26" s="332">
        <v>9652</v>
      </c>
      <c r="R26" s="332">
        <v>246</v>
      </c>
      <c r="S26" s="70">
        <v>0</v>
      </c>
    </row>
    <row r="27" spans="2:19" ht="13.5" customHeight="1">
      <c r="B27" s="29" t="s">
        <v>784</v>
      </c>
      <c r="C27" s="332">
        <v>25961</v>
      </c>
      <c r="D27" s="332">
        <v>15747</v>
      </c>
      <c r="E27" s="332">
        <v>132</v>
      </c>
      <c r="F27" s="332">
        <v>1039</v>
      </c>
      <c r="G27" s="333">
        <v>9043</v>
      </c>
      <c r="H27" s="332">
        <v>25945</v>
      </c>
      <c r="I27" s="332">
        <v>25721</v>
      </c>
      <c r="J27" s="332">
        <v>8145</v>
      </c>
      <c r="K27" s="332">
        <v>17576</v>
      </c>
      <c r="L27" s="332">
        <v>7899</v>
      </c>
      <c r="M27" s="332">
        <v>7872</v>
      </c>
      <c r="N27" s="332">
        <v>27</v>
      </c>
      <c r="O27" s="332">
        <v>17822</v>
      </c>
      <c r="P27" s="332">
        <v>273</v>
      </c>
      <c r="Q27" s="332">
        <v>17549</v>
      </c>
      <c r="R27" s="332">
        <v>224</v>
      </c>
      <c r="S27" s="70">
        <v>16</v>
      </c>
    </row>
    <row r="28" spans="2:19" ht="13.5" customHeight="1">
      <c r="B28" s="29" t="s">
        <v>786</v>
      </c>
      <c r="C28" s="332">
        <v>9477</v>
      </c>
      <c r="D28" s="332">
        <v>409</v>
      </c>
      <c r="E28" s="332">
        <v>238</v>
      </c>
      <c r="F28" s="332">
        <v>1657</v>
      </c>
      <c r="G28" s="333">
        <v>7173</v>
      </c>
      <c r="H28" s="332">
        <v>9475</v>
      </c>
      <c r="I28" s="332">
        <v>9208</v>
      </c>
      <c r="J28" s="332">
        <v>4555</v>
      </c>
      <c r="K28" s="332">
        <v>4653</v>
      </c>
      <c r="L28" s="332">
        <v>3934</v>
      </c>
      <c r="M28" s="332">
        <v>3920</v>
      </c>
      <c r="N28" s="332">
        <v>14</v>
      </c>
      <c r="O28" s="332">
        <v>5274</v>
      </c>
      <c r="P28" s="332">
        <v>635</v>
      </c>
      <c r="Q28" s="332">
        <v>4639</v>
      </c>
      <c r="R28" s="332">
        <v>267</v>
      </c>
      <c r="S28" s="70">
        <v>0</v>
      </c>
    </row>
    <row r="29" spans="2:19" ht="6" customHeight="1">
      <c r="B29" s="29"/>
      <c r="C29" s="332"/>
      <c r="D29" s="332"/>
      <c r="E29" s="332"/>
      <c r="F29" s="332"/>
      <c r="G29" s="333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70"/>
    </row>
    <row r="30" spans="2:19" ht="13.5" customHeight="1">
      <c r="B30" s="29" t="s">
        <v>789</v>
      </c>
      <c r="C30" s="332">
        <v>3379</v>
      </c>
      <c r="D30" s="332">
        <v>289</v>
      </c>
      <c r="E30" s="332">
        <v>0</v>
      </c>
      <c r="F30" s="332">
        <v>303</v>
      </c>
      <c r="G30" s="333">
        <v>2787</v>
      </c>
      <c r="H30" s="332">
        <v>3328</v>
      </c>
      <c r="I30" s="332">
        <v>3202</v>
      </c>
      <c r="J30" s="332">
        <v>1620</v>
      </c>
      <c r="K30" s="332">
        <v>1582</v>
      </c>
      <c r="L30" s="332">
        <v>1542</v>
      </c>
      <c r="M30" s="332">
        <v>1515</v>
      </c>
      <c r="N30" s="332">
        <v>27</v>
      </c>
      <c r="O30" s="332">
        <v>1660</v>
      </c>
      <c r="P30" s="332">
        <v>105</v>
      </c>
      <c r="Q30" s="332">
        <v>1555</v>
      </c>
      <c r="R30" s="332">
        <v>126</v>
      </c>
      <c r="S30" s="70">
        <v>51</v>
      </c>
    </row>
    <row r="31" spans="2:19" ht="13.5" customHeight="1">
      <c r="B31" s="29" t="s">
        <v>791</v>
      </c>
      <c r="C31" s="332">
        <v>1002</v>
      </c>
      <c r="D31" s="332">
        <v>0</v>
      </c>
      <c r="E31" s="332">
        <v>0</v>
      </c>
      <c r="F31" s="332">
        <v>26</v>
      </c>
      <c r="G31" s="333">
        <v>976</v>
      </c>
      <c r="H31" s="332">
        <v>1002</v>
      </c>
      <c r="I31" s="332">
        <v>953</v>
      </c>
      <c r="J31" s="332">
        <v>412</v>
      </c>
      <c r="K31" s="332">
        <v>541</v>
      </c>
      <c r="L31" s="332">
        <v>307</v>
      </c>
      <c r="M31" s="332">
        <v>304</v>
      </c>
      <c r="N31" s="332">
        <v>3</v>
      </c>
      <c r="O31" s="332">
        <v>646</v>
      </c>
      <c r="P31" s="332">
        <v>108</v>
      </c>
      <c r="Q31" s="332">
        <v>538</v>
      </c>
      <c r="R31" s="332">
        <v>49</v>
      </c>
      <c r="S31" s="70">
        <v>0</v>
      </c>
    </row>
    <row r="32" spans="2:19" ht="13.5" customHeight="1">
      <c r="B32" s="29" t="s">
        <v>745</v>
      </c>
      <c r="C32" s="332">
        <v>1405</v>
      </c>
      <c r="D32" s="332">
        <v>0</v>
      </c>
      <c r="E32" s="332">
        <v>0</v>
      </c>
      <c r="F32" s="332">
        <v>118</v>
      </c>
      <c r="G32" s="333">
        <v>1287</v>
      </c>
      <c r="H32" s="332">
        <v>1405</v>
      </c>
      <c r="I32" s="332">
        <v>1364</v>
      </c>
      <c r="J32" s="332">
        <v>787</v>
      </c>
      <c r="K32" s="332">
        <v>577</v>
      </c>
      <c r="L32" s="332">
        <v>338</v>
      </c>
      <c r="M32" s="332">
        <v>334</v>
      </c>
      <c r="N32" s="332">
        <v>4</v>
      </c>
      <c r="O32" s="332">
        <v>1026</v>
      </c>
      <c r="P32" s="332">
        <v>453</v>
      </c>
      <c r="Q32" s="332">
        <v>573</v>
      </c>
      <c r="R32" s="332">
        <v>41</v>
      </c>
      <c r="S32" s="70">
        <v>0</v>
      </c>
    </row>
    <row r="33" spans="2:19" ht="13.5" customHeight="1">
      <c r="B33" s="29" t="s">
        <v>746</v>
      </c>
      <c r="C33" s="332">
        <v>32511</v>
      </c>
      <c r="D33" s="332">
        <v>19294</v>
      </c>
      <c r="E33" s="332">
        <v>27</v>
      </c>
      <c r="F33" s="332">
        <v>1362</v>
      </c>
      <c r="G33" s="333">
        <v>11828</v>
      </c>
      <c r="H33" s="332">
        <v>32505</v>
      </c>
      <c r="I33" s="332">
        <v>31498</v>
      </c>
      <c r="J33" s="332">
        <v>7883</v>
      </c>
      <c r="K33" s="332">
        <v>23615</v>
      </c>
      <c r="L33" s="332">
        <v>7536</v>
      </c>
      <c r="M33" s="332">
        <v>7513</v>
      </c>
      <c r="N33" s="332">
        <v>23</v>
      </c>
      <c r="O33" s="332">
        <v>23962</v>
      </c>
      <c r="P33" s="332">
        <v>370</v>
      </c>
      <c r="Q33" s="332">
        <v>23592</v>
      </c>
      <c r="R33" s="332">
        <v>1133</v>
      </c>
      <c r="S33" s="70">
        <v>6</v>
      </c>
    </row>
    <row r="34" spans="2:19" ht="13.5" customHeight="1">
      <c r="B34" s="29" t="s">
        <v>747</v>
      </c>
      <c r="C34" s="332">
        <v>14350</v>
      </c>
      <c r="D34" s="332">
        <v>8464</v>
      </c>
      <c r="E34" s="332">
        <v>38</v>
      </c>
      <c r="F34" s="332">
        <v>453</v>
      </c>
      <c r="G34" s="333">
        <v>5395</v>
      </c>
      <c r="H34" s="332">
        <v>14350</v>
      </c>
      <c r="I34" s="332">
        <v>14161</v>
      </c>
      <c r="J34" s="332">
        <v>3667</v>
      </c>
      <c r="K34" s="332">
        <v>10494</v>
      </c>
      <c r="L34" s="332">
        <v>3072</v>
      </c>
      <c r="M34" s="332">
        <v>3043</v>
      </c>
      <c r="N34" s="332">
        <v>29</v>
      </c>
      <c r="O34" s="332">
        <v>11089</v>
      </c>
      <c r="P34" s="332">
        <v>624</v>
      </c>
      <c r="Q34" s="332">
        <v>10465</v>
      </c>
      <c r="R34" s="332">
        <v>189</v>
      </c>
      <c r="S34" s="70">
        <v>0</v>
      </c>
    </row>
    <row r="35" spans="2:19" ht="13.5" customHeight="1">
      <c r="B35" s="29" t="s">
        <v>749</v>
      </c>
      <c r="C35" s="332">
        <v>12125</v>
      </c>
      <c r="D35" s="332">
        <v>4292</v>
      </c>
      <c r="E35" s="332">
        <v>4</v>
      </c>
      <c r="F35" s="332">
        <v>305</v>
      </c>
      <c r="G35" s="333">
        <v>7524</v>
      </c>
      <c r="H35" s="332">
        <v>12125</v>
      </c>
      <c r="I35" s="332">
        <v>11771</v>
      </c>
      <c r="J35" s="332">
        <v>4440</v>
      </c>
      <c r="K35" s="332">
        <v>7331</v>
      </c>
      <c r="L35" s="332">
        <v>4197</v>
      </c>
      <c r="M35" s="332">
        <v>4173</v>
      </c>
      <c r="N35" s="332">
        <v>24</v>
      </c>
      <c r="O35" s="332">
        <v>7574</v>
      </c>
      <c r="P35" s="332">
        <v>267</v>
      </c>
      <c r="Q35" s="332">
        <v>7307</v>
      </c>
      <c r="R35" s="332">
        <v>354</v>
      </c>
      <c r="S35" s="70">
        <v>0</v>
      </c>
    </row>
    <row r="36" spans="2:19" ht="13.5" customHeight="1">
      <c r="B36" s="29" t="s">
        <v>751</v>
      </c>
      <c r="C36" s="332">
        <v>4159</v>
      </c>
      <c r="D36" s="332">
        <v>1314</v>
      </c>
      <c r="E36" s="332">
        <v>17</v>
      </c>
      <c r="F36" s="332">
        <v>227</v>
      </c>
      <c r="G36" s="333">
        <v>2601</v>
      </c>
      <c r="H36" s="332">
        <v>4158</v>
      </c>
      <c r="I36" s="332">
        <v>3988</v>
      </c>
      <c r="J36" s="332">
        <v>1285</v>
      </c>
      <c r="K36" s="332">
        <v>2703</v>
      </c>
      <c r="L36" s="332">
        <v>1260</v>
      </c>
      <c r="M36" s="332">
        <v>1256</v>
      </c>
      <c r="N36" s="332">
        <v>4</v>
      </c>
      <c r="O36" s="332">
        <v>2728</v>
      </c>
      <c r="P36" s="332">
        <v>29</v>
      </c>
      <c r="Q36" s="332">
        <v>2699</v>
      </c>
      <c r="R36" s="332">
        <v>170</v>
      </c>
      <c r="S36" s="70">
        <v>1</v>
      </c>
    </row>
    <row r="37" spans="2:19" ht="6" customHeight="1">
      <c r="B37" s="29"/>
      <c r="C37" s="332"/>
      <c r="D37" s="332"/>
      <c r="E37" s="332"/>
      <c r="F37" s="332"/>
      <c r="G37" s="333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70"/>
    </row>
    <row r="38" spans="2:19" ht="13.5" customHeight="1">
      <c r="B38" s="29" t="s">
        <v>752</v>
      </c>
      <c r="C38" s="332">
        <v>12581</v>
      </c>
      <c r="D38" s="332">
        <v>6827</v>
      </c>
      <c r="E38" s="332">
        <v>0</v>
      </c>
      <c r="F38" s="332">
        <v>49</v>
      </c>
      <c r="G38" s="333">
        <v>5705</v>
      </c>
      <c r="H38" s="332">
        <v>12569</v>
      </c>
      <c r="I38" s="332">
        <v>12295</v>
      </c>
      <c r="J38" s="332">
        <v>5199</v>
      </c>
      <c r="K38" s="332">
        <v>7096</v>
      </c>
      <c r="L38" s="332">
        <v>4952</v>
      </c>
      <c r="M38" s="332">
        <v>4942</v>
      </c>
      <c r="N38" s="332">
        <v>10</v>
      </c>
      <c r="O38" s="332">
        <v>7343</v>
      </c>
      <c r="P38" s="332">
        <v>257</v>
      </c>
      <c r="Q38" s="332">
        <v>7086</v>
      </c>
      <c r="R38" s="332">
        <v>274</v>
      </c>
      <c r="S38" s="70">
        <v>12</v>
      </c>
    </row>
    <row r="39" spans="2:19" ht="13.5" customHeight="1">
      <c r="B39" s="29" t="s">
        <v>754</v>
      </c>
      <c r="C39" s="332">
        <v>26243</v>
      </c>
      <c r="D39" s="332">
        <v>20807</v>
      </c>
      <c r="E39" s="332">
        <v>0</v>
      </c>
      <c r="F39" s="332">
        <v>122</v>
      </c>
      <c r="G39" s="333">
        <v>5314</v>
      </c>
      <c r="H39" s="332">
        <v>26212</v>
      </c>
      <c r="I39" s="332">
        <v>25862</v>
      </c>
      <c r="J39" s="332">
        <v>9999</v>
      </c>
      <c r="K39" s="332">
        <v>15863</v>
      </c>
      <c r="L39" s="332">
        <v>9831</v>
      </c>
      <c r="M39" s="332">
        <v>9782</v>
      </c>
      <c r="N39" s="332">
        <v>49</v>
      </c>
      <c r="O39" s="332">
        <v>16031</v>
      </c>
      <c r="P39" s="332">
        <v>217</v>
      </c>
      <c r="Q39" s="332">
        <v>15814</v>
      </c>
      <c r="R39" s="332">
        <v>350</v>
      </c>
      <c r="S39" s="70">
        <v>32</v>
      </c>
    </row>
    <row r="40" spans="2:19" ht="13.5" customHeight="1">
      <c r="B40" s="29" t="s">
        <v>756</v>
      </c>
      <c r="C40" s="332">
        <v>8399</v>
      </c>
      <c r="D40" s="332">
        <v>5013</v>
      </c>
      <c r="E40" s="332">
        <v>0</v>
      </c>
      <c r="F40" s="332">
        <v>386</v>
      </c>
      <c r="G40" s="333">
        <v>3000</v>
      </c>
      <c r="H40" s="332">
        <v>8374</v>
      </c>
      <c r="I40" s="332">
        <v>8102</v>
      </c>
      <c r="J40" s="332">
        <v>2989</v>
      </c>
      <c r="K40" s="332">
        <v>5113</v>
      </c>
      <c r="L40" s="332">
        <v>2829</v>
      </c>
      <c r="M40" s="332">
        <v>2806</v>
      </c>
      <c r="N40" s="332">
        <v>23</v>
      </c>
      <c r="O40" s="332">
        <v>5273</v>
      </c>
      <c r="P40" s="332">
        <v>183</v>
      </c>
      <c r="Q40" s="332">
        <v>5090</v>
      </c>
      <c r="R40" s="332">
        <v>272</v>
      </c>
      <c r="S40" s="70">
        <v>25</v>
      </c>
    </row>
    <row r="41" spans="2:19" ht="13.5" customHeight="1">
      <c r="B41" s="29" t="s">
        <v>758</v>
      </c>
      <c r="C41" s="332">
        <v>32482</v>
      </c>
      <c r="D41" s="332">
        <v>25884</v>
      </c>
      <c r="E41" s="332">
        <v>0</v>
      </c>
      <c r="F41" s="332">
        <v>737</v>
      </c>
      <c r="G41" s="333">
        <v>5861</v>
      </c>
      <c r="H41" s="332">
        <v>32440</v>
      </c>
      <c r="I41" s="332">
        <v>31904</v>
      </c>
      <c r="J41" s="332">
        <v>13202</v>
      </c>
      <c r="K41" s="332">
        <v>18702</v>
      </c>
      <c r="L41" s="332">
        <v>12078</v>
      </c>
      <c r="M41" s="332">
        <v>12036</v>
      </c>
      <c r="N41" s="332">
        <v>42</v>
      </c>
      <c r="O41" s="332">
        <v>19826</v>
      </c>
      <c r="P41" s="332">
        <v>1166</v>
      </c>
      <c r="Q41" s="332">
        <v>18660</v>
      </c>
      <c r="R41" s="332">
        <v>536</v>
      </c>
      <c r="S41" s="70">
        <v>42</v>
      </c>
    </row>
    <row r="42" spans="2:19" ht="13.5" customHeight="1">
      <c r="B42" s="29" t="s">
        <v>760</v>
      </c>
      <c r="C42" s="332">
        <v>17499</v>
      </c>
      <c r="D42" s="332">
        <v>14776</v>
      </c>
      <c r="E42" s="332">
        <v>0</v>
      </c>
      <c r="F42" s="332">
        <v>796</v>
      </c>
      <c r="G42" s="333">
        <v>1927</v>
      </c>
      <c r="H42" s="332">
        <v>17464</v>
      </c>
      <c r="I42" s="332">
        <v>16901</v>
      </c>
      <c r="J42" s="332">
        <v>2720</v>
      </c>
      <c r="K42" s="332">
        <v>14181</v>
      </c>
      <c r="L42" s="332">
        <v>2629</v>
      </c>
      <c r="M42" s="332">
        <v>2627</v>
      </c>
      <c r="N42" s="332">
        <v>2</v>
      </c>
      <c r="O42" s="332">
        <v>14272</v>
      </c>
      <c r="P42" s="332">
        <v>93</v>
      </c>
      <c r="Q42" s="332">
        <v>14179</v>
      </c>
      <c r="R42" s="332">
        <v>563</v>
      </c>
      <c r="S42" s="70">
        <v>35</v>
      </c>
    </row>
    <row r="43" spans="2:19" ht="13.5" customHeight="1">
      <c r="B43" s="29" t="s">
        <v>761</v>
      </c>
      <c r="C43" s="332">
        <v>8158</v>
      </c>
      <c r="D43" s="332">
        <v>5048</v>
      </c>
      <c r="E43" s="332">
        <v>0</v>
      </c>
      <c r="F43" s="332">
        <v>132</v>
      </c>
      <c r="G43" s="333">
        <v>2978</v>
      </c>
      <c r="H43" s="332">
        <v>7983</v>
      </c>
      <c r="I43" s="332">
        <v>7846</v>
      </c>
      <c r="J43" s="332">
        <v>3988</v>
      </c>
      <c r="K43" s="332">
        <v>3858</v>
      </c>
      <c r="L43" s="332">
        <v>3920</v>
      </c>
      <c r="M43" s="332">
        <v>3912</v>
      </c>
      <c r="N43" s="332">
        <v>8</v>
      </c>
      <c r="O43" s="332">
        <v>3926</v>
      </c>
      <c r="P43" s="332">
        <v>76</v>
      </c>
      <c r="Q43" s="332">
        <v>3850</v>
      </c>
      <c r="R43" s="332">
        <v>137</v>
      </c>
      <c r="S43" s="70">
        <v>175</v>
      </c>
    </row>
    <row r="44" spans="2:19" ht="13.5" customHeight="1">
      <c r="B44" s="29" t="s">
        <v>763</v>
      </c>
      <c r="C44" s="332">
        <v>21365</v>
      </c>
      <c r="D44" s="332">
        <v>17450</v>
      </c>
      <c r="E44" s="332">
        <v>6</v>
      </c>
      <c r="F44" s="332">
        <v>483</v>
      </c>
      <c r="G44" s="333">
        <v>3426</v>
      </c>
      <c r="H44" s="332">
        <v>21122</v>
      </c>
      <c r="I44" s="332">
        <v>20722</v>
      </c>
      <c r="J44" s="332">
        <v>7297</v>
      </c>
      <c r="K44" s="332">
        <v>13425</v>
      </c>
      <c r="L44" s="332">
        <v>6970</v>
      </c>
      <c r="M44" s="332">
        <v>6936</v>
      </c>
      <c r="N44" s="332">
        <v>34</v>
      </c>
      <c r="O44" s="332">
        <v>13752</v>
      </c>
      <c r="P44" s="332">
        <v>361</v>
      </c>
      <c r="Q44" s="332">
        <v>13391</v>
      </c>
      <c r="R44" s="332">
        <v>400</v>
      </c>
      <c r="S44" s="70">
        <v>243</v>
      </c>
    </row>
    <row r="45" spans="2:19" ht="6" customHeight="1">
      <c r="B45" s="29"/>
      <c r="C45" s="332"/>
      <c r="D45" s="332"/>
      <c r="E45" s="332"/>
      <c r="F45" s="332"/>
      <c r="G45" s="333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70"/>
    </row>
    <row r="46" spans="2:19" ht="13.5" customHeight="1">
      <c r="B46" s="29" t="s">
        <v>766</v>
      </c>
      <c r="C46" s="332">
        <v>10299</v>
      </c>
      <c r="D46" s="332">
        <v>1712</v>
      </c>
      <c r="E46" s="332">
        <v>328</v>
      </c>
      <c r="F46" s="332">
        <v>2356</v>
      </c>
      <c r="G46" s="333">
        <v>5903</v>
      </c>
      <c r="H46" s="332">
        <v>10154</v>
      </c>
      <c r="I46" s="332">
        <v>9997</v>
      </c>
      <c r="J46" s="332">
        <v>3960</v>
      </c>
      <c r="K46" s="332">
        <v>6037</v>
      </c>
      <c r="L46" s="332">
        <v>2970</v>
      </c>
      <c r="M46" s="332">
        <v>2966</v>
      </c>
      <c r="N46" s="332">
        <v>4</v>
      </c>
      <c r="O46" s="332">
        <v>7027</v>
      </c>
      <c r="P46" s="332">
        <v>994</v>
      </c>
      <c r="Q46" s="332">
        <v>6033</v>
      </c>
      <c r="R46" s="332">
        <v>157</v>
      </c>
      <c r="S46" s="70">
        <v>0</v>
      </c>
    </row>
    <row r="47" spans="2:19" ht="13.5" customHeight="1">
      <c r="B47" s="29" t="s">
        <v>768</v>
      </c>
      <c r="C47" s="332">
        <v>7936</v>
      </c>
      <c r="D47" s="332">
        <v>267</v>
      </c>
      <c r="E47" s="332">
        <v>410</v>
      </c>
      <c r="F47" s="332">
        <v>680</v>
      </c>
      <c r="G47" s="333">
        <v>6579</v>
      </c>
      <c r="H47" s="332">
        <v>7857</v>
      </c>
      <c r="I47" s="332">
        <v>7683</v>
      </c>
      <c r="J47" s="332">
        <v>2619</v>
      </c>
      <c r="K47" s="332">
        <v>5064</v>
      </c>
      <c r="L47" s="332">
        <v>1408</v>
      </c>
      <c r="M47" s="332">
        <v>1408</v>
      </c>
      <c r="N47" s="332">
        <v>0</v>
      </c>
      <c r="O47" s="332">
        <v>6275</v>
      </c>
      <c r="P47" s="332">
        <v>1211</v>
      </c>
      <c r="Q47" s="332">
        <v>5064</v>
      </c>
      <c r="R47" s="332">
        <v>174</v>
      </c>
      <c r="S47" s="70">
        <v>52</v>
      </c>
    </row>
    <row r="48" spans="2:19" ht="13.5" customHeight="1">
      <c r="B48" s="29" t="s">
        <v>769</v>
      </c>
      <c r="C48" s="332">
        <v>66293</v>
      </c>
      <c r="D48" s="332">
        <v>47254</v>
      </c>
      <c r="E48" s="332">
        <v>225</v>
      </c>
      <c r="F48" s="332">
        <v>7716</v>
      </c>
      <c r="G48" s="333">
        <v>11098</v>
      </c>
      <c r="H48" s="332">
        <v>65676</v>
      </c>
      <c r="I48" s="332">
        <v>63117</v>
      </c>
      <c r="J48" s="332">
        <v>11410</v>
      </c>
      <c r="K48" s="332">
        <v>51707</v>
      </c>
      <c r="L48" s="332">
        <v>9741</v>
      </c>
      <c r="M48" s="332">
        <v>9716</v>
      </c>
      <c r="N48" s="332">
        <v>25</v>
      </c>
      <c r="O48" s="332">
        <v>53376</v>
      </c>
      <c r="P48" s="332">
        <v>1694</v>
      </c>
      <c r="Q48" s="332">
        <v>51682</v>
      </c>
      <c r="R48" s="332">
        <v>2559</v>
      </c>
      <c r="S48" s="70">
        <v>512</v>
      </c>
    </row>
    <row r="49" spans="2:19" ht="13.5" customHeight="1">
      <c r="B49" s="29" t="s">
        <v>771</v>
      </c>
      <c r="C49" s="332">
        <v>10315</v>
      </c>
      <c r="D49" s="332">
        <v>884</v>
      </c>
      <c r="E49" s="332">
        <v>944</v>
      </c>
      <c r="F49" s="332">
        <v>1717</v>
      </c>
      <c r="G49" s="333">
        <v>6770</v>
      </c>
      <c r="H49" s="332">
        <v>10247</v>
      </c>
      <c r="I49" s="332">
        <v>10002</v>
      </c>
      <c r="J49" s="332">
        <v>5445</v>
      </c>
      <c r="K49" s="332">
        <v>4557</v>
      </c>
      <c r="L49" s="332">
        <v>5264</v>
      </c>
      <c r="M49" s="332">
        <v>5258</v>
      </c>
      <c r="N49" s="332">
        <v>6</v>
      </c>
      <c r="O49" s="332">
        <v>4738</v>
      </c>
      <c r="P49" s="332">
        <v>187</v>
      </c>
      <c r="Q49" s="332">
        <v>4551</v>
      </c>
      <c r="R49" s="332">
        <v>245</v>
      </c>
      <c r="S49" s="70">
        <v>155</v>
      </c>
    </row>
    <row r="50" spans="2:19" ht="13.5" customHeight="1">
      <c r="B50" s="29" t="s">
        <v>773</v>
      </c>
      <c r="C50" s="332">
        <v>27382</v>
      </c>
      <c r="D50" s="332">
        <v>6159</v>
      </c>
      <c r="E50" s="332">
        <v>1826</v>
      </c>
      <c r="F50" s="332">
        <v>9346</v>
      </c>
      <c r="G50" s="333">
        <v>10051</v>
      </c>
      <c r="H50" s="332">
        <v>27293</v>
      </c>
      <c r="I50" s="332">
        <v>26148</v>
      </c>
      <c r="J50" s="332">
        <v>4962</v>
      </c>
      <c r="K50" s="332">
        <v>21186</v>
      </c>
      <c r="L50" s="332">
        <v>4528</v>
      </c>
      <c r="M50" s="332">
        <v>4519</v>
      </c>
      <c r="N50" s="332">
        <v>9</v>
      </c>
      <c r="O50" s="332">
        <v>21620</v>
      </c>
      <c r="P50" s="332">
        <v>443</v>
      </c>
      <c r="Q50" s="332">
        <v>21177</v>
      </c>
      <c r="R50" s="332">
        <v>1145</v>
      </c>
      <c r="S50" s="70">
        <v>25</v>
      </c>
    </row>
    <row r="51" spans="2:19" ht="6" customHeight="1">
      <c r="B51" s="29"/>
      <c r="C51" s="332"/>
      <c r="D51" s="332"/>
      <c r="E51" s="332"/>
      <c r="F51" s="332"/>
      <c r="G51" s="333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70"/>
    </row>
    <row r="52" spans="2:19" ht="13.5" customHeight="1">
      <c r="B52" s="29" t="s">
        <v>776</v>
      </c>
      <c r="C52" s="332">
        <v>14227</v>
      </c>
      <c r="D52" s="332">
        <v>9837</v>
      </c>
      <c r="E52" s="332">
        <v>0</v>
      </c>
      <c r="F52" s="332">
        <v>431</v>
      </c>
      <c r="G52" s="333">
        <v>3959</v>
      </c>
      <c r="H52" s="332">
        <v>14228</v>
      </c>
      <c r="I52" s="332">
        <v>13576</v>
      </c>
      <c r="J52" s="332">
        <v>3789</v>
      </c>
      <c r="K52" s="332">
        <v>9787</v>
      </c>
      <c r="L52" s="332">
        <v>3724</v>
      </c>
      <c r="M52" s="332">
        <v>3721</v>
      </c>
      <c r="N52" s="332">
        <v>3</v>
      </c>
      <c r="O52" s="332">
        <v>9852</v>
      </c>
      <c r="P52" s="332">
        <v>68</v>
      </c>
      <c r="Q52" s="332">
        <v>9784</v>
      </c>
      <c r="R52" s="332">
        <v>652</v>
      </c>
      <c r="S52" s="70">
        <v>0</v>
      </c>
    </row>
    <row r="53" spans="2:19" ht="13.5" customHeight="1">
      <c r="B53" s="29" t="s">
        <v>777</v>
      </c>
      <c r="C53" s="332">
        <v>0</v>
      </c>
      <c r="D53" s="332">
        <v>0</v>
      </c>
      <c r="E53" s="332">
        <v>0</v>
      </c>
      <c r="F53" s="332">
        <v>0</v>
      </c>
      <c r="G53" s="333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70">
        <v>0</v>
      </c>
    </row>
    <row r="54" spans="2:19" ht="13.5" customHeight="1">
      <c r="B54" s="29" t="s">
        <v>779</v>
      </c>
      <c r="C54" s="332">
        <v>1076</v>
      </c>
      <c r="D54" s="332">
        <v>379</v>
      </c>
      <c r="E54" s="332">
        <v>0</v>
      </c>
      <c r="F54" s="332">
        <v>138</v>
      </c>
      <c r="G54" s="333">
        <v>559</v>
      </c>
      <c r="H54" s="332">
        <v>1076</v>
      </c>
      <c r="I54" s="332">
        <v>1053</v>
      </c>
      <c r="J54" s="332">
        <v>674</v>
      </c>
      <c r="K54" s="332">
        <v>379</v>
      </c>
      <c r="L54" s="332">
        <v>667</v>
      </c>
      <c r="M54" s="332">
        <v>666</v>
      </c>
      <c r="N54" s="332">
        <v>1</v>
      </c>
      <c r="O54" s="332">
        <v>386</v>
      </c>
      <c r="P54" s="332">
        <v>8</v>
      </c>
      <c r="Q54" s="332">
        <v>378</v>
      </c>
      <c r="R54" s="332">
        <v>23</v>
      </c>
      <c r="S54" s="70">
        <v>0</v>
      </c>
    </row>
    <row r="55" spans="2:19" ht="13.5" customHeight="1">
      <c r="B55" s="29" t="s">
        <v>781</v>
      </c>
      <c r="C55" s="332">
        <v>4301</v>
      </c>
      <c r="D55" s="332">
        <v>1834</v>
      </c>
      <c r="E55" s="332">
        <v>0</v>
      </c>
      <c r="F55" s="332">
        <v>241</v>
      </c>
      <c r="G55" s="333">
        <v>2226</v>
      </c>
      <c r="H55" s="332">
        <v>4300</v>
      </c>
      <c r="I55" s="332">
        <v>3652</v>
      </c>
      <c r="J55" s="332">
        <v>1803</v>
      </c>
      <c r="K55" s="332">
        <v>1849</v>
      </c>
      <c r="L55" s="332">
        <v>1784</v>
      </c>
      <c r="M55" s="332">
        <v>1776</v>
      </c>
      <c r="N55" s="332">
        <v>8</v>
      </c>
      <c r="O55" s="332">
        <v>1868</v>
      </c>
      <c r="P55" s="332">
        <v>27</v>
      </c>
      <c r="Q55" s="332">
        <v>1841</v>
      </c>
      <c r="R55" s="332">
        <v>648</v>
      </c>
      <c r="S55" s="70">
        <v>1</v>
      </c>
    </row>
    <row r="56" spans="2:19" ht="13.5" customHeight="1">
      <c r="B56" s="29" t="s">
        <v>783</v>
      </c>
      <c r="C56" s="332">
        <v>3840</v>
      </c>
      <c r="D56" s="332">
        <v>1627</v>
      </c>
      <c r="E56" s="332">
        <v>0</v>
      </c>
      <c r="F56" s="332">
        <v>252</v>
      </c>
      <c r="G56" s="333">
        <v>1961</v>
      </c>
      <c r="H56" s="332">
        <v>3810</v>
      </c>
      <c r="I56" s="332">
        <v>3725</v>
      </c>
      <c r="J56" s="332">
        <v>1782</v>
      </c>
      <c r="K56" s="332">
        <v>1943</v>
      </c>
      <c r="L56" s="332">
        <v>1769</v>
      </c>
      <c r="M56" s="332">
        <v>1765</v>
      </c>
      <c r="N56" s="332">
        <v>4</v>
      </c>
      <c r="O56" s="332">
        <v>1956</v>
      </c>
      <c r="P56" s="332">
        <v>17</v>
      </c>
      <c r="Q56" s="332">
        <v>1939</v>
      </c>
      <c r="R56" s="332">
        <v>85</v>
      </c>
      <c r="S56" s="70">
        <v>0</v>
      </c>
    </row>
    <row r="57" spans="2:19" ht="13.5" customHeight="1">
      <c r="B57" s="29" t="s">
        <v>785</v>
      </c>
      <c r="C57" s="332">
        <v>0</v>
      </c>
      <c r="D57" s="332">
        <v>0</v>
      </c>
      <c r="E57" s="332">
        <v>0</v>
      </c>
      <c r="F57" s="332">
        <v>0</v>
      </c>
      <c r="G57" s="333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70">
        <v>0</v>
      </c>
    </row>
    <row r="58" spans="2:19" ht="13.5" customHeight="1">
      <c r="B58" s="29" t="s">
        <v>787</v>
      </c>
      <c r="C58" s="332">
        <v>49085</v>
      </c>
      <c r="D58" s="332">
        <v>35164</v>
      </c>
      <c r="E58" s="332">
        <v>128</v>
      </c>
      <c r="F58" s="332">
        <v>2799</v>
      </c>
      <c r="G58" s="333">
        <v>10994</v>
      </c>
      <c r="H58" s="332">
        <v>49072</v>
      </c>
      <c r="I58" s="332">
        <v>47432</v>
      </c>
      <c r="J58" s="332">
        <v>6080</v>
      </c>
      <c r="K58" s="332">
        <v>41352</v>
      </c>
      <c r="L58" s="332">
        <v>5551</v>
      </c>
      <c r="M58" s="332">
        <v>5485</v>
      </c>
      <c r="N58" s="332">
        <v>66</v>
      </c>
      <c r="O58" s="332">
        <v>41881</v>
      </c>
      <c r="P58" s="332">
        <v>595</v>
      </c>
      <c r="Q58" s="332">
        <v>41286</v>
      </c>
      <c r="R58" s="332">
        <v>1640</v>
      </c>
      <c r="S58" s="70">
        <v>27</v>
      </c>
    </row>
    <row r="59" spans="2:19" ht="13.5" customHeight="1">
      <c r="B59" s="29" t="s">
        <v>788</v>
      </c>
      <c r="C59" s="332">
        <v>22726</v>
      </c>
      <c r="D59" s="332">
        <v>6640</v>
      </c>
      <c r="E59" s="332">
        <v>147</v>
      </c>
      <c r="F59" s="332">
        <v>697</v>
      </c>
      <c r="G59" s="333">
        <v>15242</v>
      </c>
      <c r="H59" s="332">
        <v>22705</v>
      </c>
      <c r="I59" s="332">
        <v>21848</v>
      </c>
      <c r="J59" s="332">
        <v>9377</v>
      </c>
      <c r="K59" s="332">
        <v>12471</v>
      </c>
      <c r="L59" s="332">
        <v>9386</v>
      </c>
      <c r="M59" s="332">
        <v>9320</v>
      </c>
      <c r="N59" s="332">
        <v>66</v>
      </c>
      <c r="O59" s="332">
        <v>12462</v>
      </c>
      <c r="P59" s="332">
        <v>57</v>
      </c>
      <c r="Q59" s="332">
        <v>12405</v>
      </c>
      <c r="R59" s="332">
        <v>857</v>
      </c>
      <c r="S59" s="70">
        <v>0</v>
      </c>
    </row>
    <row r="60" spans="2:19" ht="13.5" customHeight="1">
      <c r="B60" s="29" t="s">
        <v>790</v>
      </c>
      <c r="C60" s="332">
        <v>10975</v>
      </c>
      <c r="D60" s="332">
        <v>5605</v>
      </c>
      <c r="E60" s="332">
        <v>0</v>
      </c>
      <c r="F60" s="332">
        <v>432</v>
      </c>
      <c r="G60" s="333">
        <v>4938</v>
      </c>
      <c r="H60" s="332">
        <v>10911</v>
      </c>
      <c r="I60" s="332">
        <v>9818</v>
      </c>
      <c r="J60" s="332">
        <v>5112</v>
      </c>
      <c r="K60" s="332">
        <v>4706</v>
      </c>
      <c r="L60" s="332">
        <v>5099</v>
      </c>
      <c r="M60" s="332">
        <v>5079</v>
      </c>
      <c r="N60" s="332">
        <v>20</v>
      </c>
      <c r="O60" s="332">
        <v>4719</v>
      </c>
      <c r="P60" s="332">
        <v>33</v>
      </c>
      <c r="Q60" s="332">
        <v>4686</v>
      </c>
      <c r="R60" s="332">
        <v>1093</v>
      </c>
      <c r="S60" s="70">
        <v>54</v>
      </c>
    </row>
    <row r="61" spans="2:19" ht="13.5" customHeight="1">
      <c r="B61" s="29" t="s">
        <v>792</v>
      </c>
      <c r="C61" s="332">
        <v>17022</v>
      </c>
      <c r="D61" s="332">
        <v>11916</v>
      </c>
      <c r="E61" s="332">
        <v>0</v>
      </c>
      <c r="F61" s="332">
        <v>334</v>
      </c>
      <c r="G61" s="333">
        <v>4772</v>
      </c>
      <c r="H61" s="332">
        <v>16864</v>
      </c>
      <c r="I61" s="332">
        <v>16253</v>
      </c>
      <c r="J61" s="332">
        <v>6642</v>
      </c>
      <c r="K61" s="332">
        <v>9611</v>
      </c>
      <c r="L61" s="332">
        <v>6629</v>
      </c>
      <c r="M61" s="332">
        <v>6610</v>
      </c>
      <c r="N61" s="332">
        <v>19</v>
      </c>
      <c r="O61" s="332">
        <v>9624</v>
      </c>
      <c r="P61" s="332">
        <v>32</v>
      </c>
      <c r="Q61" s="332">
        <v>9592</v>
      </c>
      <c r="R61" s="332">
        <v>611</v>
      </c>
      <c r="S61" s="70">
        <v>128</v>
      </c>
    </row>
    <row r="62" spans="2:19" ht="13.5" customHeight="1">
      <c r="B62" s="29" t="s">
        <v>793</v>
      </c>
      <c r="C62" s="332">
        <v>2154</v>
      </c>
      <c r="D62" s="332">
        <v>230</v>
      </c>
      <c r="E62" s="332">
        <v>0</v>
      </c>
      <c r="F62" s="332">
        <v>233</v>
      </c>
      <c r="G62" s="333">
        <v>1691</v>
      </c>
      <c r="H62" s="332">
        <v>2153</v>
      </c>
      <c r="I62" s="332">
        <v>2012</v>
      </c>
      <c r="J62" s="332">
        <v>1567</v>
      </c>
      <c r="K62" s="332">
        <v>445</v>
      </c>
      <c r="L62" s="332">
        <v>1523</v>
      </c>
      <c r="M62" s="332">
        <v>1523</v>
      </c>
      <c r="N62" s="332">
        <v>0</v>
      </c>
      <c r="O62" s="332">
        <v>489</v>
      </c>
      <c r="P62" s="332">
        <v>44</v>
      </c>
      <c r="Q62" s="332">
        <v>445</v>
      </c>
      <c r="R62" s="332">
        <v>141</v>
      </c>
      <c r="S62" s="70">
        <v>0</v>
      </c>
    </row>
    <row r="63" spans="2:19" ht="13.5" customHeight="1">
      <c r="B63" s="116" t="s">
        <v>794</v>
      </c>
      <c r="C63" s="335">
        <v>14551</v>
      </c>
      <c r="D63" s="335">
        <v>9796</v>
      </c>
      <c r="E63" s="335">
        <v>0</v>
      </c>
      <c r="F63" s="335">
        <v>199</v>
      </c>
      <c r="G63" s="336">
        <v>4556</v>
      </c>
      <c r="H63" s="335">
        <v>14544</v>
      </c>
      <c r="I63" s="335">
        <v>14114</v>
      </c>
      <c r="J63" s="335">
        <v>5485</v>
      </c>
      <c r="K63" s="335">
        <v>8629</v>
      </c>
      <c r="L63" s="335">
        <v>5425</v>
      </c>
      <c r="M63" s="335">
        <v>5422</v>
      </c>
      <c r="N63" s="335">
        <v>3</v>
      </c>
      <c r="O63" s="335">
        <v>8689</v>
      </c>
      <c r="P63" s="335">
        <v>63</v>
      </c>
      <c r="Q63" s="335">
        <v>8626</v>
      </c>
      <c r="R63" s="335">
        <v>430</v>
      </c>
      <c r="S63" s="73">
        <v>7</v>
      </c>
    </row>
    <row r="64" ht="12">
      <c r="B64" s="39" t="s">
        <v>951</v>
      </c>
    </row>
    <row r="65" ht="12">
      <c r="B65" s="326" t="s">
        <v>952</v>
      </c>
    </row>
  </sheetData>
  <mergeCells count="17">
    <mergeCell ref="I6:I7"/>
    <mergeCell ref="J6:J7"/>
    <mergeCell ref="K6:K7"/>
    <mergeCell ref="L6:L7"/>
    <mergeCell ref="M6:M7"/>
    <mergeCell ref="N6:N7"/>
    <mergeCell ref="R5:R7"/>
    <mergeCell ref="Q6:Q7"/>
    <mergeCell ref="O6:O7"/>
    <mergeCell ref="P6:P7"/>
    <mergeCell ref="H5:H7"/>
    <mergeCell ref="G5:G7"/>
    <mergeCell ref="E5:E7"/>
    <mergeCell ref="B4:B7"/>
    <mergeCell ref="C5:C7"/>
    <mergeCell ref="D5:D7"/>
    <mergeCell ref="F5:F7"/>
  </mergeCells>
  <printOptions/>
  <pageMargins left="0.75" right="0.75" top="1" bottom="1" header="0.512" footer="0.512"/>
  <pageSetup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A1" sqref="A1"/>
    </sheetView>
  </sheetViews>
  <sheetFormatPr defaultColWidth="9.00390625" defaultRowHeight="13.5"/>
  <cols>
    <col min="1" max="1" width="2.625" style="337" customWidth="1"/>
    <col min="2" max="2" width="14.25390625" style="337" customWidth="1"/>
    <col min="3" max="9" width="8.125" style="337" customWidth="1"/>
    <col min="10" max="15" width="6.125" style="337" customWidth="1"/>
    <col min="16" max="16384" width="9.00390625" style="337" customWidth="1"/>
  </cols>
  <sheetData>
    <row r="2" ht="18" customHeight="1">
      <c r="B2" s="338" t="s">
        <v>1010</v>
      </c>
    </row>
    <row r="3" ht="18" customHeight="1">
      <c r="B3" s="338" t="s">
        <v>985</v>
      </c>
    </row>
    <row r="4" ht="12.75" thickBot="1"/>
    <row r="5" spans="2:15" ht="18" customHeight="1" thickTop="1">
      <c r="B5" s="339"/>
      <c r="C5" s="1229" t="s">
        <v>954</v>
      </c>
      <c r="D5" s="1208" t="s">
        <v>955</v>
      </c>
      <c r="E5" s="1201"/>
      <c r="F5" s="1201"/>
      <c r="G5" s="1201"/>
      <c r="H5" s="1201"/>
      <c r="I5" s="1202"/>
      <c r="J5" s="1208" t="s">
        <v>956</v>
      </c>
      <c r="K5" s="1201"/>
      <c r="L5" s="1201"/>
      <c r="M5" s="1201"/>
      <c r="N5" s="1201"/>
      <c r="O5" s="1202"/>
    </row>
    <row r="6" spans="2:15" ht="18" customHeight="1">
      <c r="B6" s="340" t="s">
        <v>852</v>
      </c>
      <c r="C6" s="1230"/>
      <c r="D6" s="341" t="s">
        <v>957</v>
      </c>
      <c r="E6" s="341" t="s">
        <v>958</v>
      </c>
      <c r="F6" s="341" t="s">
        <v>959</v>
      </c>
      <c r="G6" s="341" t="s">
        <v>959</v>
      </c>
      <c r="H6" s="341" t="s">
        <v>960</v>
      </c>
      <c r="I6" s="341" t="s">
        <v>961</v>
      </c>
      <c r="J6" s="342" t="s">
        <v>986</v>
      </c>
      <c r="K6" s="343">
        <v>30</v>
      </c>
      <c r="L6" s="343">
        <v>90</v>
      </c>
      <c r="M6" s="343">
        <v>150</v>
      </c>
      <c r="N6" s="343">
        <v>200</v>
      </c>
      <c r="O6" s="343">
        <v>250</v>
      </c>
    </row>
    <row r="7" spans="2:15" ht="18" customHeight="1">
      <c r="B7" s="340" t="s">
        <v>962</v>
      </c>
      <c r="C7" s="1206" t="s">
        <v>987</v>
      </c>
      <c r="D7" s="344"/>
      <c r="E7" s="344"/>
      <c r="F7" s="344" t="s">
        <v>963</v>
      </c>
      <c r="G7" s="344" t="s">
        <v>964</v>
      </c>
      <c r="H7" s="344"/>
      <c r="I7" s="344" t="s">
        <v>965</v>
      </c>
      <c r="J7" s="345"/>
      <c r="K7" s="344" t="s">
        <v>988</v>
      </c>
      <c r="L7" s="57" t="s">
        <v>966</v>
      </c>
      <c r="M7" s="57" t="s">
        <v>966</v>
      </c>
      <c r="N7" s="57" t="s">
        <v>966</v>
      </c>
      <c r="O7" s="344"/>
    </row>
    <row r="8" spans="2:15" ht="18" customHeight="1">
      <c r="B8" s="346" t="s">
        <v>967</v>
      </c>
      <c r="C8" s="1207"/>
      <c r="D8" s="347" t="s">
        <v>968</v>
      </c>
      <c r="E8" s="347" t="s">
        <v>969</v>
      </c>
      <c r="F8" s="347" t="s">
        <v>970</v>
      </c>
      <c r="G8" s="347" t="s">
        <v>970</v>
      </c>
      <c r="H8" s="347" t="s">
        <v>968</v>
      </c>
      <c r="I8" s="347" t="s">
        <v>971</v>
      </c>
      <c r="J8" s="348" t="s">
        <v>989</v>
      </c>
      <c r="K8" s="347">
        <v>89</v>
      </c>
      <c r="L8" s="349">
        <v>149</v>
      </c>
      <c r="M8" s="349">
        <v>199</v>
      </c>
      <c r="N8" s="349">
        <v>249</v>
      </c>
      <c r="O8" s="347" t="s">
        <v>972</v>
      </c>
    </row>
    <row r="9" spans="2:15" ht="15" customHeight="1">
      <c r="B9" s="57" t="s">
        <v>990</v>
      </c>
      <c r="C9" s="350">
        <f>SUM(D9:I9)</f>
        <v>661</v>
      </c>
      <c r="D9" s="351">
        <v>641</v>
      </c>
      <c r="E9" s="351">
        <v>7</v>
      </c>
      <c r="F9" s="351">
        <v>0</v>
      </c>
      <c r="G9" s="351">
        <v>3</v>
      </c>
      <c r="H9" s="351">
        <v>7</v>
      </c>
      <c r="I9" s="351">
        <v>3</v>
      </c>
      <c r="J9" s="351">
        <v>1</v>
      </c>
      <c r="K9" s="351">
        <v>255</v>
      </c>
      <c r="L9" s="351">
        <v>256</v>
      </c>
      <c r="M9" s="351">
        <v>113</v>
      </c>
      <c r="N9" s="351">
        <v>27</v>
      </c>
      <c r="O9" s="352">
        <v>9</v>
      </c>
    </row>
    <row r="10" spans="2:15" ht="15" customHeight="1">
      <c r="B10" s="353" t="s">
        <v>991</v>
      </c>
      <c r="C10" s="354">
        <f>SUM(D10:I10)</f>
        <v>661</v>
      </c>
      <c r="D10" s="355">
        <v>638</v>
      </c>
      <c r="E10" s="355">
        <v>8</v>
      </c>
      <c r="F10" s="355">
        <v>1</v>
      </c>
      <c r="G10" s="355">
        <v>7</v>
      </c>
      <c r="H10" s="355">
        <v>5</v>
      </c>
      <c r="I10" s="355">
        <v>2</v>
      </c>
      <c r="J10" s="355">
        <v>0</v>
      </c>
      <c r="K10" s="355">
        <v>140</v>
      </c>
      <c r="L10" s="355">
        <v>225</v>
      </c>
      <c r="M10" s="355">
        <v>140</v>
      </c>
      <c r="N10" s="355">
        <v>122</v>
      </c>
      <c r="O10" s="356">
        <v>34</v>
      </c>
    </row>
    <row r="11" spans="2:15" ht="15" customHeight="1">
      <c r="B11" s="57" t="s">
        <v>992</v>
      </c>
      <c r="C11" s="354">
        <f>SUM(D11:I11)</f>
        <v>647</v>
      </c>
      <c r="D11" s="355">
        <v>620</v>
      </c>
      <c r="E11" s="355">
        <v>8</v>
      </c>
      <c r="F11" s="355">
        <v>0</v>
      </c>
      <c r="G11" s="355">
        <v>5</v>
      </c>
      <c r="H11" s="355">
        <v>11</v>
      </c>
      <c r="I11" s="355">
        <v>3</v>
      </c>
      <c r="J11" s="355">
        <v>7</v>
      </c>
      <c r="K11" s="355">
        <v>222</v>
      </c>
      <c r="L11" s="355">
        <v>230</v>
      </c>
      <c r="M11" s="355">
        <v>107</v>
      </c>
      <c r="N11" s="355">
        <v>67</v>
      </c>
      <c r="O11" s="356">
        <v>14</v>
      </c>
    </row>
    <row r="12" spans="2:15" ht="15" customHeight="1">
      <c r="B12" s="353" t="s">
        <v>993</v>
      </c>
      <c r="C12" s="354">
        <f>SUM(D12:I12)</f>
        <v>615</v>
      </c>
      <c r="D12" s="355">
        <v>585</v>
      </c>
      <c r="E12" s="355">
        <v>8</v>
      </c>
      <c r="F12" s="355">
        <v>0</v>
      </c>
      <c r="G12" s="355">
        <v>6</v>
      </c>
      <c r="H12" s="355">
        <v>13</v>
      </c>
      <c r="I12" s="355">
        <v>3</v>
      </c>
      <c r="J12" s="355">
        <v>9</v>
      </c>
      <c r="K12" s="355">
        <v>240</v>
      </c>
      <c r="L12" s="355">
        <v>214</v>
      </c>
      <c r="M12" s="355">
        <v>101</v>
      </c>
      <c r="N12" s="355">
        <v>37</v>
      </c>
      <c r="O12" s="356">
        <v>14</v>
      </c>
    </row>
    <row r="13" spans="1:15" s="363" customFormat="1" ht="15" customHeight="1">
      <c r="A13" s="357"/>
      <c r="B13" s="358" t="s">
        <v>994</v>
      </c>
      <c r="C13" s="359">
        <f>SUM(D13:I13)</f>
        <v>566</v>
      </c>
      <c r="D13" s="360">
        <f aca="true" t="shared" si="0" ref="D13:O13">SUM(D16:D29)</f>
        <v>535</v>
      </c>
      <c r="E13" s="360">
        <f t="shared" si="0"/>
        <v>7</v>
      </c>
      <c r="F13" s="360">
        <f t="shared" si="0"/>
        <v>0</v>
      </c>
      <c r="G13" s="360">
        <f t="shared" si="0"/>
        <v>5</v>
      </c>
      <c r="H13" s="360">
        <f t="shared" si="0"/>
        <v>16</v>
      </c>
      <c r="I13" s="360">
        <f t="shared" si="0"/>
        <v>3</v>
      </c>
      <c r="J13" s="360">
        <f t="shared" si="0"/>
        <v>12</v>
      </c>
      <c r="K13" s="361">
        <f t="shared" si="0"/>
        <v>238</v>
      </c>
      <c r="L13" s="360">
        <f t="shared" si="0"/>
        <v>213</v>
      </c>
      <c r="M13" s="360">
        <f t="shared" si="0"/>
        <v>68</v>
      </c>
      <c r="N13" s="360">
        <f t="shared" si="0"/>
        <v>22</v>
      </c>
      <c r="O13" s="362">
        <f t="shared" si="0"/>
        <v>13</v>
      </c>
    </row>
    <row r="14" spans="1:15" ht="9.75" customHeight="1">
      <c r="A14" s="364"/>
      <c r="B14" s="365"/>
      <c r="C14" s="366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</row>
    <row r="15" spans="2:15" ht="24" customHeight="1">
      <c r="B15" s="369" t="s">
        <v>973</v>
      </c>
      <c r="C15" s="354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2:15" ht="13.5" customHeight="1">
      <c r="B16" s="344" t="s">
        <v>974</v>
      </c>
      <c r="C16" s="354">
        <f aca="true" t="shared" si="1" ref="C16:C29">SUM(D16:I16)</f>
        <v>28</v>
      </c>
      <c r="D16" s="355">
        <v>28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70">
        <v>24</v>
      </c>
      <c r="L16" s="355">
        <v>4</v>
      </c>
      <c r="M16" s="355">
        <v>0</v>
      </c>
      <c r="N16" s="355">
        <v>0</v>
      </c>
      <c r="O16" s="356">
        <v>0</v>
      </c>
    </row>
    <row r="17" spans="2:15" ht="13.5" customHeight="1">
      <c r="B17" s="344" t="s">
        <v>995</v>
      </c>
      <c r="C17" s="354">
        <f t="shared" si="1"/>
        <v>1</v>
      </c>
      <c r="D17" s="355">
        <v>1</v>
      </c>
      <c r="E17" s="355">
        <v>0</v>
      </c>
      <c r="F17" s="355">
        <v>0</v>
      </c>
      <c r="G17" s="355">
        <v>0</v>
      </c>
      <c r="H17" s="355">
        <v>0</v>
      </c>
      <c r="I17" s="355">
        <v>0</v>
      </c>
      <c r="J17" s="355">
        <v>0</v>
      </c>
      <c r="K17" s="355">
        <v>1</v>
      </c>
      <c r="L17" s="355">
        <v>0</v>
      </c>
      <c r="M17" s="355">
        <v>0</v>
      </c>
      <c r="N17" s="355">
        <v>0</v>
      </c>
      <c r="O17" s="356">
        <v>0</v>
      </c>
    </row>
    <row r="18" spans="2:15" ht="13.5" customHeight="1">
      <c r="B18" s="344" t="s">
        <v>996</v>
      </c>
      <c r="C18" s="354">
        <f t="shared" si="1"/>
        <v>122</v>
      </c>
      <c r="D18" s="355">
        <v>111</v>
      </c>
      <c r="E18" s="355">
        <v>1</v>
      </c>
      <c r="F18" s="355">
        <v>0</v>
      </c>
      <c r="G18" s="355">
        <v>1</v>
      </c>
      <c r="H18" s="355">
        <v>9</v>
      </c>
      <c r="I18" s="355">
        <v>0</v>
      </c>
      <c r="J18" s="355">
        <v>11</v>
      </c>
      <c r="K18" s="355">
        <v>85</v>
      </c>
      <c r="L18" s="355">
        <v>24</v>
      </c>
      <c r="M18" s="355">
        <v>2</v>
      </c>
      <c r="N18" s="355">
        <v>0</v>
      </c>
      <c r="O18" s="356">
        <v>0</v>
      </c>
    </row>
    <row r="19" spans="2:15" ht="13.5" customHeight="1">
      <c r="B19" s="371" t="s">
        <v>997</v>
      </c>
      <c r="C19" s="354">
        <f t="shared" si="1"/>
        <v>234</v>
      </c>
      <c r="D19" s="355">
        <v>234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v>104</v>
      </c>
      <c r="L19" s="355">
        <v>106</v>
      </c>
      <c r="M19" s="355">
        <v>21</v>
      </c>
      <c r="N19" s="355">
        <v>3</v>
      </c>
      <c r="O19" s="356">
        <v>0</v>
      </c>
    </row>
    <row r="20" spans="2:15" ht="13.5" customHeight="1">
      <c r="B20" s="371" t="s">
        <v>998</v>
      </c>
      <c r="C20" s="354">
        <f t="shared" si="1"/>
        <v>81</v>
      </c>
      <c r="D20" s="355">
        <v>80</v>
      </c>
      <c r="E20" s="355">
        <v>0</v>
      </c>
      <c r="F20" s="355">
        <v>0</v>
      </c>
      <c r="G20" s="355">
        <v>0</v>
      </c>
      <c r="H20" s="355">
        <v>1</v>
      </c>
      <c r="I20" s="355">
        <v>0</v>
      </c>
      <c r="J20" s="355">
        <v>0</v>
      </c>
      <c r="K20" s="355">
        <v>12</v>
      </c>
      <c r="L20" s="355">
        <v>41</v>
      </c>
      <c r="M20" s="355">
        <v>25</v>
      </c>
      <c r="N20" s="355">
        <v>3</v>
      </c>
      <c r="O20" s="356">
        <v>0</v>
      </c>
    </row>
    <row r="21" spans="2:15" ht="13.5" customHeight="1">
      <c r="B21" s="371" t="s">
        <v>999</v>
      </c>
      <c r="C21" s="354">
        <f t="shared" si="1"/>
        <v>43</v>
      </c>
      <c r="D21" s="355">
        <v>43</v>
      </c>
      <c r="E21" s="355">
        <v>0</v>
      </c>
      <c r="F21" s="355">
        <v>0</v>
      </c>
      <c r="G21" s="355">
        <v>0</v>
      </c>
      <c r="H21" s="355">
        <v>0</v>
      </c>
      <c r="I21" s="355">
        <v>0</v>
      </c>
      <c r="J21" s="355">
        <v>0</v>
      </c>
      <c r="K21" s="355">
        <v>3</v>
      </c>
      <c r="L21" s="355">
        <v>17</v>
      </c>
      <c r="M21" s="355">
        <v>12</v>
      </c>
      <c r="N21" s="355">
        <v>8</v>
      </c>
      <c r="O21" s="356">
        <v>3</v>
      </c>
    </row>
    <row r="22" spans="2:15" ht="13.5" customHeight="1">
      <c r="B22" s="371" t="s">
        <v>1000</v>
      </c>
      <c r="C22" s="354">
        <f t="shared" si="1"/>
        <v>28</v>
      </c>
      <c r="D22" s="355">
        <v>26</v>
      </c>
      <c r="E22" s="355">
        <v>1</v>
      </c>
      <c r="F22" s="355">
        <v>0</v>
      </c>
      <c r="G22" s="355">
        <v>1</v>
      </c>
      <c r="H22" s="355">
        <v>0</v>
      </c>
      <c r="I22" s="355">
        <v>0</v>
      </c>
      <c r="J22" s="355">
        <v>0</v>
      </c>
      <c r="K22" s="355">
        <v>1</v>
      </c>
      <c r="L22" s="355">
        <v>17</v>
      </c>
      <c r="M22" s="355">
        <v>6</v>
      </c>
      <c r="N22" s="355">
        <v>3</v>
      </c>
      <c r="O22" s="356">
        <v>1</v>
      </c>
    </row>
    <row r="23" spans="2:15" ht="13.5" customHeight="1">
      <c r="B23" s="371" t="s">
        <v>1001</v>
      </c>
      <c r="C23" s="354">
        <f t="shared" si="1"/>
        <v>2</v>
      </c>
      <c r="D23" s="355">
        <v>2</v>
      </c>
      <c r="E23" s="355">
        <v>0</v>
      </c>
      <c r="F23" s="355">
        <v>0</v>
      </c>
      <c r="G23" s="355">
        <v>0</v>
      </c>
      <c r="H23" s="355">
        <v>0</v>
      </c>
      <c r="I23" s="355">
        <v>0</v>
      </c>
      <c r="J23" s="355">
        <v>0</v>
      </c>
      <c r="K23" s="355">
        <v>0</v>
      </c>
      <c r="L23" s="355">
        <v>1</v>
      </c>
      <c r="M23" s="355">
        <v>0</v>
      </c>
      <c r="N23" s="355">
        <v>1</v>
      </c>
      <c r="O23" s="356">
        <v>0</v>
      </c>
    </row>
    <row r="24" spans="2:15" ht="13.5" customHeight="1">
      <c r="B24" s="371" t="s">
        <v>1002</v>
      </c>
      <c r="C24" s="354">
        <f t="shared" si="1"/>
        <v>5</v>
      </c>
      <c r="D24" s="355">
        <v>5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2</v>
      </c>
      <c r="O24" s="356">
        <v>3</v>
      </c>
    </row>
    <row r="25" spans="2:15" ht="13.5" customHeight="1">
      <c r="B25" s="371" t="s">
        <v>1003</v>
      </c>
      <c r="C25" s="354">
        <f t="shared" si="1"/>
        <v>3</v>
      </c>
      <c r="D25" s="355">
        <v>1</v>
      </c>
      <c r="E25" s="355">
        <v>2</v>
      </c>
      <c r="F25" s="355">
        <v>0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1</v>
      </c>
      <c r="O25" s="356">
        <v>2</v>
      </c>
    </row>
    <row r="26" spans="2:15" ht="13.5" customHeight="1">
      <c r="B26" s="371" t="s">
        <v>1004</v>
      </c>
      <c r="C26" s="354">
        <f t="shared" si="1"/>
        <v>2</v>
      </c>
      <c r="D26" s="355">
        <v>0</v>
      </c>
      <c r="E26" s="355">
        <v>1</v>
      </c>
      <c r="F26" s="355">
        <v>0</v>
      </c>
      <c r="G26" s="355">
        <v>0</v>
      </c>
      <c r="H26" s="355">
        <v>0</v>
      </c>
      <c r="I26" s="355">
        <v>1</v>
      </c>
      <c r="J26" s="355">
        <v>0</v>
      </c>
      <c r="K26" s="355">
        <v>1</v>
      </c>
      <c r="L26" s="355">
        <v>0</v>
      </c>
      <c r="M26" s="355">
        <v>0</v>
      </c>
      <c r="N26" s="355">
        <v>0</v>
      </c>
      <c r="O26" s="356">
        <v>1</v>
      </c>
    </row>
    <row r="27" spans="2:15" ht="13.5" customHeight="1">
      <c r="B27" s="371" t="s">
        <v>1005</v>
      </c>
      <c r="C27" s="354">
        <f t="shared" si="1"/>
        <v>2</v>
      </c>
      <c r="D27" s="355">
        <v>0</v>
      </c>
      <c r="E27" s="355">
        <v>1</v>
      </c>
      <c r="F27" s="355">
        <v>0</v>
      </c>
      <c r="G27" s="355">
        <v>0</v>
      </c>
      <c r="H27" s="355">
        <v>0</v>
      </c>
      <c r="I27" s="355">
        <v>1</v>
      </c>
      <c r="J27" s="355">
        <v>0</v>
      </c>
      <c r="K27" s="355">
        <v>0</v>
      </c>
      <c r="L27" s="355">
        <v>0</v>
      </c>
      <c r="M27" s="355">
        <v>0</v>
      </c>
      <c r="N27" s="355">
        <v>1</v>
      </c>
      <c r="O27" s="356">
        <v>1</v>
      </c>
    </row>
    <row r="28" spans="2:15" ht="13.5" customHeight="1">
      <c r="B28" s="344" t="s">
        <v>975</v>
      </c>
      <c r="C28" s="354">
        <f t="shared" si="1"/>
        <v>12</v>
      </c>
      <c r="D28" s="355">
        <v>4</v>
      </c>
      <c r="E28" s="355">
        <v>1</v>
      </c>
      <c r="F28" s="355">
        <v>0</v>
      </c>
      <c r="G28" s="355">
        <v>2</v>
      </c>
      <c r="H28" s="355">
        <v>5</v>
      </c>
      <c r="I28" s="355">
        <v>0</v>
      </c>
      <c r="J28" s="355">
        <v>1</v>
      </c>
      <c r="K28" s="355">
        <v>6</v>
      </c>
      <c r="L28" s="355">
        <v>3</v>
      </c>
      <c r="M28" s="355">
        <v>2</v>
      </c>
      <c r="N28" s="355">
        <v>0</v>
      </c>
      <c r="O28" s="356">
        <v>0</v>
      </c>
    </row>
    <row r="29" spans="2:15" ht="13.5" customHeight="1">
      <c r="B29" s="344" t="s">
        <v>976</v>
      </c>
      <c r="C29" s="354">
        <f t="shared" si="1"/>
        <v>3</v>
      </c>
      <c r="D29" s="355">
        <v>0</v>
      </c>
      <c r="E29" s="355">
        <v>0</v>
      </c>
      <c r="F29" s="355">
        <v>0</v>
      </c>
      <c r="G29" s="355">
        <v>1</v>
      </c>
      <c r="H29" s="355">
        <v>1</v>
      </c>
      <c r="I29" s="355">
        <v>1</v>
      </c>
      <c r="J29" s="355">
        <v>0</v>
      </c>
      <c r="K29" s="355">
        <v>1</v>
      </c>
      <c r="L29" s="355">
        <v>0</v>
      </c>
      <c r="M29" s="355">
        <v>0</v>
      </c>
      <c r="N29" s="355">
        <v>0</v>
      </c>
      <c r="O29" s="356">
        <v>2</v>
      </c>
    </row>
    <row r="30" spans="2:15" ht="9.75" customHeight="1">
      <c r="B30" s="344"/>
      <c r="C30" s="354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6"/>
    </row>
    <row r="31" spans="2:15" ht="19.5" customHeight="1">
      <c r="B31" s="369" t="s">
        <v>977</v>
      </c>
      <c r="C31" s="354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6"/>
    </row>
    <row r="32" spans="2:15" ht="13.5" customHeight="1">
      <c r="B32" s="344" t="s">
        <v>1006</v>
      </c>
      <c r="C32" s="354">
        <f aca="true" t="shared" si="2" ref="C32:C40">SUM(D32:I32)</f>
        <v>57</v>
      </c>
      <c r="D32" s="355">
        <v>55</v>
      </c>
      <c r="E32" s="355">
        <v>1</v>
      </c>
      <c r="F32" s="355">
        <v>0</v>
      </c>
      <c r="G32" s="355">
        <v>1</v>
      </c>
      <c r="H32" s="355">
        <v>0</v>
      </c>
      <c r="I32" s="355">
        <v>0</v>
      </c>
      <c r="J32" s="355">
        <v>0</v>
      </c>
      <c r="K32" s="355">
        <v>31</v>
      </c>
      <c r="L32" s="355">
        <v>15</v>
      </c>
      <c r="M32" s="355">
        <v>7</v>
      </c>
      <c r="N32" s="355">
        <v>4</v>
      </c>
      <c r="O32" s="356">
        <v>0</v>
      </c>
    </row>
    <row r="33" spans="2:15" ht="13.5" customHeight="1">
      <c r="B33" s="344" t="s">
        <v>1007</v>
      </c>
      <c r="C33" s="354">
        <f t="shared" si="2"/>
        <v>10</v>
      </c>
      <c r="D33" s="355">
        <v>9</v>
      </c>
      <c r="E33" s="355">
        <v>0</v>
      </c>
      <c r="F33" s="355">
        <v>0</v>
      </c>
      <c r="G33" s="355">
        <v>0</v>
      </c>
      <c r="H33" s="355">
        <v>1</v>
      </c>
      <c r="I33" s="355">
        <v>0</v>
      </c>
      <c r="J33" s="355">
        <v>0</v>
      </c>
      <c r="K33" s="355">
        <v>7</v>
      </c>
      <c r="L33" s="355">
        <v>1</v>
      </c>
      <c r="M33" s="355">
        <v>1</v>
      </c>
      <c r="N33" s="355">
        <v>1</v>
      </c>
      <c r="O33" s="356">
        <v>0</v>
      </c>
    </row>
    <row r="34" spans="2:15" ht="13.5" customHeight="1">
      <c r="B34" s="344" t="s">
        <v>978</v>
      </c>
      <c r="C34" s="354">
        <f t="shared" si="2"/>
        <v>106</v>
      </c>
      <c r="D34" s="355">
        <v>102</v>
      </c>
      <c r="E34" s="355">
        <v>3</v>
      </c>
      <c r="F34" s="355">
        <v>0</v>
      </c>
      <c r="G34" s="355">
        <v>0</v>
      </c>
      <c r="H34" s="355">
        <v>1</v>
      </c>
      <c r="I34" s="355">
        <v>0</v>
      </c>
      <c r="J34" s="355">
        <v>0</v>
      </c>
      <c r="K34" s="355">
        <v>34</v>
      </c>
      <c r="L34" s="355">
        <v>43</v>
      </c>
      <c r="M34" s="355">
        <v>24</v>
      </c>
      <c r="N34" s="355">
        <v>2</v>
      </c>
      <c r="O34" s="356">
        <v>3</v>
      </c>
    </row>
    <row r="35" spans="2:15" ht="13.5" customHeight="1">
      <c r="B35" s="344" t="s">
        <v>979</v>
      </c>
      <c r="C35" s="354">
        <f t="shared" si="2"/>
        <v>117</v>
      </c>
      <c r="D35" s="355">
        <v>113</v>
      </c>
      <c r="E35" s="355">
        <v>0</v>
      </c>
      <c r="F35" s="355">
        <v>0</v>
      </c>
      <c r="G35" s="355">
        <v>1</v>
      </c>
      <c r="H35" s="355">
        <v>3</v>
      </c>
      <c r="I35" s="355">
        <v>0</v>
      </c>
      <c r="J35" s="355">
        <v>1</v>
      </c>
      <c r="K35" s="355">
        <v>39</v>
      </c>
      <c r="L35" s="355">
        <v>38</v>
      </c>
      <c r="M35" s="355">
        <v>23</v>
      </c>
      <c r="N35" s="355">
        <v>11</v>
      </c>
      <c r="O35" s="356">
        <v>5</v>
      </c>
    </row>
    <row r="36" spans="2:15" ht="13.5" customHeight="1">
      <c r="B36" s="344" t="s">
        <v>980</v>
      </c>
      <c r="C36" s="354">
        <f t="shared" si="2"/>
        <v>48</v>
      </c>
      <c r="D36" s="355">
        <v>42</v>
      </c>
      <c r="E36" s="355">
        <v>2</v>
      </c>
      <c r="F36" s="355">
        <v>0</v>
      </c>
      <c r="G36" s="355">
        <v>0</v>
      </c>
      <c r="H36" s="355">
        <v>2</v>
      </c>
      <c r="I36" s="355">
        <v>2</v>
      </c>
      <c r="J36" s="355">
        <v>3</v>
      </c>
      <c r="K36" s="355">
        <v>29</v>
      </c>
      <c r="L36" s="355">
        <v>12</v>
      </c>
      <c r="M36" s="355">
        <v>1</v>
      </c>
      <c r="N36" s="355">
        <v>2</v>
      </c>
      <c r="O36" s="356">
        <v>1</v>
      </c>
    </row>
    <row r="37" spans="2:15" ht="13.5" customHeight="1">
      <c r="B37" s="344" t="s">
        <v>981</v>
      </c>
      <c r="C37" s="354">
        <f t="shared" si="2"/>
        <v>39</v>
      </c>
      <c r="D37" s="355">
        <v>37</v>
      </c>
      <c r="E37" s="355">
        <v>0</v>
      </c>
      <c r="F37" s="355">
        <v>0</v>
      </c>
      <c r="G37" s="355">
        <v>0</v>
      </c>
      <c r="H37" s="355">
        <v>2</v>
      </c>
      <c r="I37" s="355">
        <v>0</v>
      </c>
      <c r="J37" s="355">
        <v>1</v>
      </c>
      <c r="K37" s="355">
        <v>17</v>
      </c>
      <c r="L37" s="355">
        <v>19</v>
      </c>
      <c r="M37" s="355">
        <v>2</v>
      </c>
      <c r="N37" s="355">
        <v>0</v>
      </c>
      <c r="O37" s="356">
        <v>0</v>
      </c>
    </row>
    <row r="38" spans="2:15" ht="13.5" customHeight="1">
      <c r="B38" s="344" t="s">
        <v>982</v>
      </c>
      <c r="C38" s="354">
        <f t="shared" si="2"/>
        <v>57</v>
      </c>
      <c r="D38" s="355">
        <v>52</v>
      </c>
      <c r="E38" s="355">
        <v>1</v>
      </c>
      <c r="F38" s="355">
        <v>0</v>
      </c>
      <c r="G38" s="355">
        <v>0</v>
      </c>
      <c r="H38" s="355">
        <v>3</v>
      </c>
      <c r="I38" s="355">
        <v>1</v>
      </c>
      <c r="J38" s="355">
        <v>3</v>
      </c>
      <c r="K38" s="355">
        <v>16</v>
      </c>
      <c r="L38" s="355">
        <v>29</v>
      </c>
      <c r="M38" s="355">
        <v>4</v>
      </c>
      <c r="N38" s="355">
        <v>1</v>
      </c>
      <c r="O38" s="356">
        <v>4</v>
      </c>
    </row>
    <row r="39" spans="2:15" ht="13.5" customHeight="1">
      <c r="B39" s="344" t="s">
        <v>983</v>
      </c>
      <c r="C39" s="354">
        <f t="shared" si="2"/>
        <v>38</v>
      </c>
      <c r="D39" s="355">
        <v>37</v>
      </c>
      <c r="E39" s="355">
        <v>0</v>
      </c>
      <c r="F39" s="355">
        <v>0</v>
      </c>
      <c r="G39" s="355">
        <v>1</v>
      </c>
      <c r="H39" s="370">
        <v>0</v>
      </c>
      <c r="I39" s="355">
        <v>0</v>
      </c>
      <c r="J39" s="355">
        <v>1</v>
      </c>
      <c r="K39" s="355">
        <v>23</v>
      </c>
      <c r="L39" s="355">
        <v>13</v>
      </c>
      <c r="M39" s="355">
        <v>1</v>
      </c>
      <c r="N39" s="355">
        <v>0</v>
      </c>
      <c r="O39" s="356">
        <v>0</v>
      </c>
    </row>
    <row r="40" spans="2:15" ht="13.5" customHeight="1">
      <c r="B40" s="347" t="s">
        <v>984</v>
      </c>
      <c r="C40" s="372">
        <f t="shared" si="2"/>
        <v>94</v>
      </c>
      <c r="D40" s="373">
        <v>88</v>
      </c>
      <c r="E40" s="373">
        <v>0</v>
      </c>
      <c r="F40" s="373">
        <v>0</v>
      </c>
      <c r="G40" s="373">
        <v>2</v>
      </c>
      <c r="H40" s="373">
        <v>4</v>
      </c>
      <c r="I40" s="373">
        <v>0</v>
      </c>
      <c r="J40" s="373">
        <v>3</v>
      </c>
      <c r="K40" s="373">
        <v>42</v>
      </c>
      <c r="L40" s="373">
        <v>43</v>
      </c>
      <c r="M40" s="373">
        <v>5</v>
      </c>
      <c r="N40" s="373">
        <v>1</v>
      </c>
      <c r="O40" s="374">
        <v>0</v>
      </c>
    </row>
    <row r="41" spans="2:15" ht="13.5" customHeight="1">
      <c r="B41" s="375" t="s">
        <v>1008</v>
      </c>
      <c r="C41" s="375"/>
      <c r="D41" s="375"/>
      <c r="E41" s="375"/>
      <c r="F41" s="375"/>
      <c r="G41" s="375"/>
      <c r="H41" s="375"/>
      <c r="I41" s="375"/>
      <c r="J41" s="375"/>
      <c r="K41" s="376"/>
      <c r="L41" s="376"/>
      <c r="M41" s="376"/>
      <c r="N41" s="376"/>
      <c r="O41" s="376"/>
    </row>
    <row r="42" ht="12">
      <c r="B42" s="337" t="s">
        <v>1009</v>
      </c>
    </row>
  </sheetData>
  <mergeCells count="4">
    <mergeCell ref="C5:C6"/>
    <mergeCell ref="C7:C8"/>
    <mergeCell ref="D5:I5"/>
    <mergeCell ref="J5:O5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00390625" defaultRowHeight="15" customHeight="1"/>
  <cols>
    <col min="1" max="2" width="3.125" style="377" customWidth="1"/>
    <col min="3" max="3" width="14.625" style="377" customWidth="1"/>
    <col min="4" max="9" width="10.125" style="377" customWidth="1"/>
    <col min="10" max="16384" width="9.00390625" style="377" customWidth="1"/>
  </cols>
  <sheetData>
    <row r="1" ht="12" customHeight="1"/>
    <row r="2" spans="1:2" ht="15" customHeight="1">
      <c r="A2" s="378"/>
      <c r="B2" s="378" t="s">
        <v>1035</v>
      </c>
    </row>
    <row r="3" spans="1:9" ht="15" customHeight="1" thickBot="1">
      <c r="A3" s="378"/>
      <c r="I3" s="379" t="s">
        <v>1011</v>
      </c>
    </row>
    <row r="4" spans="1:9" ht="21" customHeight="1" thickTop="1">
      <c r="A4" s="378"/>
      <c r="B4" s="1315" t="s">
        <v>1012</v>
      </c>
      <c r="C4" s="1315"/>
      <c r="D4" s="380" t="s">
        <v>1013</v>
      </c>
      <c r="E4" s="380">
        <v>63</v>
      </c>
      <c r="F4" s="380" t="s">
        <v>1014</v>
      </c>
      <c r="G4" s="381">
        <v>2</v>
      </c>
      <c r="H4" s="382">
        <v>3</v>
      </c>
      <c r="I4" s="382">
        <v>4</v>
      </c>
    </row>
    <row r="5" spans="2:9" s="383" customFormat="1" ht="15" customHeight="1">
      <c r="B5" s="1205" t="s">
        <v>819</v>
      </c>
      <c r="C5" s="1205"/>
      <c r="D5" s="384">
        <f aca="true" t="shared" si="0" ref="D5:I5">D6+D17+D21+D25</f>
        <v>9705.7</v>
      </c>
      <c r="E5" s="385">
        <f t="shared" si="0"/>
        <v>8091.499999999999</v>
      </c>
      <c r="F5" s="385">
        <f t="shared" si="0"/>
        <v>10264.099999999999</v>
      </c>
      <c r="G5" s="385">
        <f t="shared" si="0"/>
        <v>8676.900000000001</v>
      </c>
      <c r="H5" s="385">
        <f t="shared" si="0"/>
        <v>10826.5</v>
      </c>
      <c r="I5" s="386">
        <f t="shared" si="0"/>
        <v>9955</v>
      </c>
    </row>
    <row r="6" spans="2:9" ht="15" customHeight="1">
      <c r="B6" s="1316" t="s">
        <v>1015</v>
      </c>
      <c r="C6" s="1316"/>
      <c r="D6" s="387">
        <f aca="true" t="shared" si="1" ref="D6:I6">SUM(D7:D16)</f>
        <v>3541.8</v>
      </c>
      <c r="E6" s="388">
        <f t="shared" si="1"/>
        <v>3425.3</v>
      </c>
      <c r="F6" s="388">
        <f t="shared" si="1"/>
        <v>4441.9</v>
      </c>
      <c r="G6" s="388">
        <f t="shared" si="1"/>
        <v>4122.2</v>
      </c>
      <c r="H6" s="388">
        <f t="shared" si="1"/>
        <v>6124.6</v>
      </c>
      <c r="I6" s="389">
        <f t="shared" si="1"/>
        <v>3556.9999999999995</v>
      </c>
    </row>
    <row r="7" spans="2:9" ht="15" customHeight="1">
      <c r="B7" s="390"/>
      <c r="C7" s="391" t="s">
        <v>1016</v>
      </c>
      <c r="D7" s="387">
        <v>614.1</v>
      </c>
      <c r="E7" s="388">
        <v>431.8</v>
      </c>
      <c r="F7" s="388">
        <v>283</v>
      </c>
      <c r="G7" s="388">
        <v>306.5</v>
      </c>
      <c r="H7" s="388">
        <v>393</v>
      </c>
      <c r="I7" s="389">
        <v>371.9</v>
      </c>
    </row>
    <row r="8" spans="2:9" ht="15" customHeight="1">
      <c r="B8" s="392"/>
      <c r="C8" s="393" t="s">
        <v>1017</v>
      </c>
      <c r="D8" s="387">
        <v>90.5</v>
      </c>
      <c r="E8" s="388">
        <v>83.5</v>
      </c>
      <c r="F8" s="388">
        <v>138.7</v>
      </c>
      <c r="G8" s="388">
        <v>129.1</v>
      </c>
      <c r="H8" s="388">
        <v>136.1</v>
      </c>
      <c r="I8" s="389">
        <v>195.8</v>
      </c>
    </row>
    <row r="9" spans="2:9" ht="15" customHeight="1">
      <c r="B9" s="392"/>
      <c r="C9" s="393" t="s">
        <v>1018</v>
      </c>
      <c r="D9" s="387">
        <v>316.7</v>
      </c>
      <c r="E9" s="388">
        <v>266.3</v>
      </c>
      <c r="F9" s="388">
        <v>257.3</v>
      </c>
      <c r="G9" s="388">
        <v>258</v>
      </c>
      <c r="H9" s="388">
        <v>248.8</v>
      </c>
      <c r="I9" s="389">
        <v>289.4</v>
      </c>
    </row>
    <row r="10" spans="2:9" ht="15" customHeight="1">
      <c r="B10" s="392"/>
      <c r="C10" s="393" t="s">
        <v>1019</v>
      </c>
      <c r="D10" s="387">
        <v>140.2</v>
      </c>
      <c r="E10" s="388">
        <v>502.9</v>
      </c>
      <c r="F10" s="388">
        <v>709.8</v>
      </c>
      <c r="G10" s="388">
        <v>492.3</v>
      </c>
      <c r="H10" s="388">
        <v>202.7</v>
      </c>
      <c r="I10" s="389">
        <v>123.8</v>
      </c>
    </row>
    <row r="11" spans="2:9" ht="15" customHeight="1">
      <c r="B11" s="392"/>
      <c r="C11" s="393" t="s">
        <v>1020</v>
      </c>
      <c r="D11" s="387">
        <v>411.7</v>
      </c>
      <c r="E11" s="388">
        <v>558.6</v>
      </c>
      <c r="F11" s="388">
        <v>1100.1</v>
      </c>
      <c r="G11" s="388">
        <v>730.6</v>
      </c>
      <c r="H11" s="388">
        <v>1446</v>
      </c>
      <c r="I11" s="389">
        <v>1028.3</v>
      </c>
    </row>
    <row r="12" spans="2:9" ht="15" customHeight="1">
      <c r="B12" s="392"/>
      <c r="C12" s="393" t="s">
        <v>1021</v>
      </c>
      <c r="D12" s="387">
        <v>316.5</v>
      </c>
      <c r="E12" s="388">
        <v>203.7</v>
      </c>
      <c r="F12" s="388">
        <v>176.4</v>
      </c>
      <c r="G12" s="388">
        <v>141.2</v>
      </c>
      <c r="H12" s="388">
        <v>107.7</v>
      </c>
      <c r="I12" s="389">
        <v>104.4</v>
      </c>
    </row>
    <row r="13" spans="2:9" ht="15" customHeight="1">
      <c r="B13" s="392"/>
      <c r="C13" s="393" t="s">
        <v>1022</v>
      </c>
      <c r="D13" s="387">
        <v>97.4</v>
      </c>
      <c r="E13" s="388">
        <v>58.5</v>
      </c>
      <c r="F13" s="388">
        <v>36.3</v>
      </c>
      <c r="G13" s="388">
        <v>23.9</v>
      </c>
      <c r="H13" s="388">
        <v>26.8</v>
      </c>
      <c r="I13" s="389">
        <v>31.1</v>
      </c>
    </row>
    <row r="14" spans="2:9" ht="15" customHeight="1">
      <c r="B14" s="392"/>
      <c r="C14" s="393" t="s">
        <v>1023</v>
      </c>
      <c r="D14" s="387">
        <v>75.4</v>
      </c>
      <c r="E14" s="388">
        <v>54</v>
      </c>
      <c r="F14" s="388">
        <v>82.7</v>
      </c>
      <c r="G14" s="388">
        <v>159.1</v>
      </c>
      <c r="H14" s="388">
        <v>200.6</v>
      </c>
      <c r="I14" s="389">
        <v>161.5</v>
      </c>
    </row>
    <row r="15" spans="2:9" ht="15" customHeight="1">
      <c r="B15" s="392"/>
      <c r="C15" s="393" t="s">
        <v>1024</v>
      </c>
      <c r="D15" s="387">
        <v>139.4</v>
      </c>
      <c r="E15" s="388">
        <v>96</v>
      </c>
      <c r="F15" s="388">
        <v>119.6</v>
      </c>
      <c r="G15" s="388">
        <v>86.2</v>
      </c>
      <c r="H15" s="388">
        <v>108.5</v>
      </c>
      <c r="I15" s="389">
        <v>138.7</v>
      </c>
    </row>
    <row r="16" spans="2:9" ht="15" customHeight="1">
      <c r="B16" s="392"/>
      <c r="C16" s="393" t="s">
        <v>931</v>
      </c>
      <c r="D16" s="387">
        <v>1339.9</v>
      </c>
      <c r="E16" s="388">
        <v>1170</v>
      </c>
      <c r="F16" s="388">
        <v>1538</v>
      </c>
      <c r="G16" s="388">
        <v>1795.3</v>
      </c>
      <c r="H16" s="388">
        <v>3254.4</v>
      </c>
      <c r="I16" s="389">
        <v>1112.1</v>
      </c>
    </row>
    <row r="17" spans="2:9" ht="15" customHeight="1">
      <c r="B17" s="1203" t="s">
        <v>1025</v>
      </c>
      <c r="C17" s="1204"/>
      <c r="D17" s="387">
        <f aca="true" t="shared" si="2" ref="D17:I17">SUM(D18:D20)</f>
        <v>200.20000000000002</v>
      </c>
      <c r="E17" s="388">
        <f t="shared" si="2"/>
        <v>285.2</v>
      </c>
      <c r="F17" s="388">
        <f t="shared" si="2"/>
        <v>369.4</v>
      </c>
      <c r="G17" s="388">
        <f t="shared" si="2"/>
        <v>387.29999999999995</v>
      </c>
      <c r="H17" s="388">
        <f t="shared" si="2"/>
        <v>317.8</v>
      </c>
      <c r="I17" s="389">
        <f t="shared" si="2"/>
        <v>307</v>
      </c>
    </row>
    <row r="18" spans="2:9" ht="15" customHeight="1">
      <c r="B18" s="392"/>
      <c r="C18" s="393" t="s">
        <v>1026</v>
      </c>
      <c r="D18" s="387">
        <v>16.6</v>
      </c>
      <c r="E18" s="388">
        <v>16.6</v>
      </c>
      <c r="F18" s="388">
        <v>21.2</v>
      </c>
      <c r="G18" s="388">
        <v>18</v>
      </c>
      <c r="H18" s="388">
        <v>15.6</v>
      </c>
      <c r="I18" s="389">
        <v>11.8</v>
      </c>
    </row>
    <row r="19" spans="2:9" ht="15" customHeight="1">
      <c r="B19" s="392"/>
      <c r="C19" s="393" t="s">
        <v>1027</v>
      </c>
      <c r="D19" s="387">
        <v>39.3</v>
      </c>
      <c r="E19" s="388">
        <v>93.1</v>
      </c>
      <c r="F19" s="388">
        <v>134.3</v>
      </c>
      <c r="G19" s="388">
        <v>160.7</v>
      </c>
      <c r="H19" s="388">
        <v>119.4</v>
      </c>
      <c r="I19" s="389">
        <v>124.2</v>
      </c>
    </row>
    <row r="20" spans="2:9" ht="15" customHeight="1">
      <c r="B20" s="392"/>
      <c r="C20" s="393" t="s">
        <v>931</v>
      </c>
      <c r="D20" s="387">
        <v>144.3</v>
      </c>
      <c r="E20" s="388">
        <v>175.5</v>
      </c>
      <c r="F20" s="388">
        <v>213.9</v>
      </c>
      <c r="G20" s="388">
        <v>208.6</v>
      </c>
      <c r="H20" s="388">
        <v>182.8</v>
      </c>
      <c r="I20" s="389">
        <v>171</v>
      </c>
    </row>
    <row r="21" spans="2:9" ht="15" customHeight="1">
      <c r="B21" s="1203" t="s">
        <v>1028</v>
      </c>
      <c r="C21" s="1204"/>
      <c r="D21" s="387">
        <f aca="true" t="shared" si="3" ref="D21:I21">SUM(D22:D24)</f>
        <v>5942.6</v>
      </c>
      <c r="E21" s="388">
        <f t="shared" si="3"/>
        <v>4363.599999999999</v>
      </c>
      <c r="F21" s="388">
        <f t="shared" si="3"/>
        <v>5434.5</v>
      </c>
      <c r="G21" s="388">
        <f t="shared" si="3"/>
        <v>4151.400000000001</v>
      </c>
      <c r="H21" s="388">
        <f t="shared" si="3"/>
        <v>4372.6</v>
      </c>
      <c r="I21" s="389">
        <f t="shared" si="3"/>
        <v>6076.299999999999</v>
      </c>
    </row>
    <row r="22" spans="2:9" ht="15" customHeight="1">
      <c r="B22" s="392"/>
      <c r="C22" s="393" t="s">
        <v>1029</v>
      </c>
      <c r="D22" s="387">
        <v>5002.1</v>
      </c>
      <c r="E22" s="388">
        <v>3463.2</v>
      </c>
      <c r="F22" s="388">
        <v>4050.1</v>
      </c>
      <c r="G22" s="388">
        <v>2928.6</v>
      </c>
      <c r="H22" s="388">
        <v>3151.9</v>
      </c>
      <c r="I22" s="389">
        <v>5013.9</v>
      </c>
    </row>
    <row r="23" spans="2:9" ht="15" customHeight="1">
      <c r="B23" s="392"/>
      <c r="C23" s="393" t="s">
        <v>1030</v>
      </c>
      <c r="D23" s="387">
        <v>731.9</v>
      </c>
      <c r="E23" s="388">
        <v>670.4</v>
      </c>
      <c r="F23" s="388">
        <v>1141.3</v>
      </c>
      <c r="G23" s="388">
        <v>1033.7</v>
      </c>
      <c r="H23" s="388">
        <v>1062.9</v>
      </c>
      <c r="I23" s="389">
        <v>865.9</v>
      </c>
    </row>
    <row r="24" spans="2:9" ht="15" customHeight="1">
      <c r="B24" s="392"/>
      <c r="C24" s="393" t="s">
        <v>931</v>
      </c>
      <c r="D24" s="387">
        <v>208.6</v>
      </c>
      <c r="E24" s="388">
        <v>230</v>
      </c>
      <c r="F24" s="388">
        <v>243.1</v>
      </c>
      <c r="G24" s="388">
        <v>189.1</v>
      </c>
      <c r="H24" s="388">
        <v>157.8</v>
      </c>
      <c r="I24" s="389">
        <v>196.5</v>
      </c>
    </row>
    <row r="25" spans="2:9" ht="15" customHeight="1">
      <c r="B25" s="1203" t="s">
        <v>1031</v>
      </c>
      <c r="C25" s="1204"/>
      <c r="D25" s="387">
        <f aca="true" t="shared" si="4" ref="D25:I25">SUM(D26:D28)</f>
        <v>21.1</v>
      </c>
      <c r="E25" s="388">
        <f t="shared" si="4"/>
        <v>17.4</v>
      </c>
      <c r="F25" s="388">
        <f t="shared" si="4"/>
        <v>18.3</v>
      </c>
      <c r="G25" s="388">
        <f t="shared" si="4"/>
        <v>16</v>
      </c>
      <c r="H25" s="388">
        <f t="shared" si="4"/>
        <v>11.5</v>
      </c>
      <c r="I25" s="389">
        <f t="shared" si="4"/>
        <v>14.7</v>
      </c>
    </row>
    <row r="26" spans="2:9" ht="15" customHeight="1">
      <c r="B26" s="390"/>
      <c r="C26" s="391" t="s">
        <v>1032</v>
      </c>
      <c r="D26" s="387">
        <v>2.3</v>
      </c>
      <c r="E26" s="388">
        <v>1.2</v>
      </c>
      <c r="F26" s="388">
        <v>2.4</v>
      </c>
      <c r="G26" s="388">
        <v>0.9</v>
      </c>
      <c r="H26" s="388">
        <v>1.3</v>
      </c>
      <c r="I26" s="389">
        <v>1.7</v>
      </c>
    </row>
    <row r="27" spans="2:9" ht="15" customHeight="1">
      <c r="B27" s="390"/>
      <c r="C27" s="391" t="s">
        <v>1033</v>
      </c>
      <c r="D27" s="387">
        <v>1</v>
      </c>
      <c r="E27" s="388">
        <v>1.1</v>
      </c>
      <c r="F27" s="388">
        <v>0.6</v>
      </c>
      <c r="G27" s="388">
        <v>0.3</v>
      </c>
      <c r="H27" s="388">
        <v>1.1</v>
      </c>
      <c r="I27" s="389">
        <v>0.5</v>
      </c>
    </row>
    <row r="28" spans="2:9" ht="15" customHeight="1">
      <c r="B28" s="394"/>
      <c r="C28" s="395" t="s">
        <v>931</v>
      </c>
      <c r="D28" s="396">
        <v>17.8</v>
      </c>
      <c r="E28" s="397">
        <v>15.1</v>
      </c>
      <c r="F28" s="397">
        <v>15.3</v>
      </c>
      <c r="G28" s="397">
        <v>14.8</v>
      </c>
      <c r="H28" s="397">
        <v>9.1</v>
      </c>
      <c r="I28" s="398">
        <v>12.5</v>
      </c>
    </row>
    <row r="29" spans="2:3" ht="15" customHeight="1">
      <c r="B29" s="377" t="s">
        <v>1034</v>
      </c>
      <c r="C29" s="399"/>
    </row>
  </sheetData>
  <mergeCells count="6">
    <mergeCell ref="B21:C21"/>
    <mergeCell ref="B25:C25"/>
    <mergeCell ref="B5:C5"/>
    <mergeCell ref="B4:C4"/>
    <mergeCell ref="B6:C6"/>
    <mergeCell ref="B17:C17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3.5"/>
  <cols>
    <col min="1" max="1" width="2.625" style="400" customWidth="1"/>
    <col min="2" max="2" width="2.50390625" style="400" customWidth="1"/>
    <col min="3" max="3" width="27.00390625" style="400" customWidth="1"/>
    <col min="4" max="9" width="12.125" style="400" customWidth="1"/>
    <col min="10" max="16384" width="9.00390625" style="400" customWidth="1"/>
  </cols>
  <sheetData>
    <row r="1" ht="12" customHeight="1">
      <c r="C1" s="401"/>
    </row>
    <row r="2" spans="2:3" ht="14.25">
      <c r="B2" s="401" t="s">
        <v>1088</v>
      </c>
      <c r="C2" s="401"/>
    </row>
    <row r="3" spans="2:3" ht="14.25">
      <c r="B3" s="401" t="s">
        <v>1058</v>
      </c>
      <c r="C3" s="401"/>
    </row>
    <row r="4" ht="12.75" thickBot="1">
      <c r="I4" s="402" t="s">
        <v>1059</v>
      </c>
    </row>
    <row r="5" spans="1:9" ht="54" customHeight="1" thickTop="1">
      <c r="A5" s="403"/>
      <c r="B5" s="1317" t="s">
        <v>1060</v>
      </c>
      <c r="C5" s="1318"/>
      <c r="D5" s="405" t="s">
        <v>1036</v>
      </c>
      <c r="E5" s="405" t="s">
        <v>1037</v>
      </c>
      <c r="F5" s="404" t="s">
        <v>1061</v>
      </c>
      <c r="G5" s="404" t="s">
        <v>1062</v>
      </c>
      <c r="H5" s="406" t="s">
        <v>1063</v>
      </c>
      <c r="I5" s="406" t="s">
        <v>1064</v>
      </c>
    </row>
    <row r="6" spans="1:9" ht="6" customHeight="1">
      <c r="A6" s="403"/>
      <c r="B6" s="407"/>
      <c r="C6" s="408"/>
      <c r="D6" s="409"/>
      <c r="E6" s="410"/>
      <c r="F6" s="410"/>
      <c r="G6" s="410"/>
      <c r="H6" s="410"/>
      <c r="I6" s="411"/>
    </row>
    <row r="7" spans="1:9" ht="13.5" customHeight="1">
      <c r="A7" s="403"/>
      <c r="B7" s="1323" t="s">
        <v>1065</v>
      </c>
      <c r="C7" s="1324"/>
      <c r="D7" s="412">
        <v>5000</v>
      </c>
      <c r="E7" s="413">
        <v>151282</v>
      </c>
      <c r="F7" s="413">
        <v>1283488</v>
      </c>
      <c r="G7" s="413">
        <v>2244144</v>
      </c>
      <c r="H7" s="413">
        <v>1848236</v>
      </c>
      <c r="I7" s="414">
        <v>655650</v>
      </c>
    </row>
    <row r="8" spans="1:9" ht="13.5" customHeight="1">
      <c r="A8" s="403"/>
      <c r="B8" s="1321" t="s">
        <v>1066</v>
      </c>
      <c r="C8" s="1322"/>
      <c r="D8" s="412">
        <v>5166</v>
      </c>
      <c r="E8" s="413">
        <v>154369</v>
      </c>
      <c r="F8" s="413">
        <v>1430662</v>
      </c>
      <c r="G8" s="413">
        <v>2486659</v>
      </c>
      <c r="H8" s="413">
        <v>2055128</v>
      </c>
      <c r="I8" s="414">
        <v>746431</v>
      </c>
    </row>
    <row r="9" spans="1:9" s="419" customFormat="1" ht="13.5" customHeight="1">
      <c r="A9" s="415"/>
      <c r="B9" s="1319" t="s">
        <v>1067</v>
      </c>
      <c r="C9" s="1320"/>
      <c r="D9" s="416">
        <f>SUM(D11:D12)</f>
        <v>5234</v>
      </c>
      <c r="E9" s="417">
        <f>SUM(E11:E12)</f>
        <v>157925</v>
      </c>
      <c r="F9" s="417">
        <v>1558092</v>
      </c>
      <c r="G9" s="417">
        <v>2680434</v>
      </c>
      <c r="H9" s="417">
        <v>2223774</v>
      </c>
      <c r="I9" s="418">
        <v>786676</v>
      </c>
    </row>
    <row r="10" spans="1:9" ht="9" customHeight="1">
      <c r="A10" s="403"/>
      <c r="B10" s="420"/>
      <c r="C10" s="421"/>
      <c r="D10" s="412"/>
      <c r="E10" s="413"/>
      <c r="F10" s="413"/>
      <c r="G10" s="413"/>
      <c r="H10" s="413"/>
      <c r="I10" s="414"/>
    </row>
    <row r="11" spans="1:9" s="419" customFormat="1" ht="12" customHeight="1">
      <c r="A11" s="415"/>
      <c r="B11" s="422"/>
      <c r="C11" s="423" t="s">
        <v>1068</v>
      </c>
      <c r="D11" s="424">
        <f aca="true" t="shared" si="0" ref="D11:I11">SUM(D14:D21,D24:D27,D35)</f>
        <v>3078</v>
      </c>
      <c r="E11" s="425">
        <f t="shared" si="0"/>
        <v>70570</v>
      </c>
      <c r="F11" s="425">
        <f t="shared" si="0"/>
        <v>478951</v>
      </c>
      <c r="G11" s="425">
        <f t="shared" si="0"/>
        <v>910522</v>
      </c>
      <c r="H11" s="425">
        <f t="shared" si="0"/>
        <v>638875</v>
      </c>
      <c r="I11" s="426">
        <f t="shared" si="0"/>
        <v>270589</v>
      </c>
    </row>
    <row r="12" spans="1:9" s="419" customFormat="1" ht="12" customHeight="1">
      <c r="A12" s="415"/>
      <c r="B12" s="422"/>
      <c r="C12" s="423" t="s">
        <v>1069</v>
      </c>
      <c r="D12" s="424">
        <f aca="true" t="shared" si="1" ref="D12:I12">SUM(D22:D23,D28:D34)</f>
        <v>2156</v>
      </c>
      <c r="E12" s="425">
        <f t="shared" si="1"/>
        <v>87355</v>
      </c>
      <c r="F12" s="425">
        <f t="shared" si="1"/>
        <v>1079139</v>
      </c>
      <c r="G12" s="425">
        <f t="shared" si="1"/>
        <v>1769913</v>
      </c>
      <c r="H12" s="425">
        <f t="shared" si="1"/>
        <v>1584900</v>
      </c>
      <c r="I12" s="426">
        <f t="shared" si="1"/>
        <v>516089</v>
      </c>
    </row>
    <row r="13" spans="1:9" s="419" customFormat="1" ht="6" customHeight="1">
      <c r="A13" s="415"/>
      <c r="B13" s="422"/>
      <c r="C13" s="423"/>
      <c r="D13" s="424"/>
      <c r="E13" s="425"/>
      <c r="F13" s="425"/>
      <c r="G13" s="425"/>
      <c r="H13" s="425"/>
      <c r="I13" s="426"/>
    </row>
    <row r="14" spans="1:9" ht="12">
      <c r="A14" s="403"/>
      <c r="B14" s="420" t="s">
        <v>1038</v>
      </c>
      <c r="C14" s="427" t="s">
        <v>1039</v>
      </c>
      <c r="D14" s="428">
        <v>623</v>
      </c>
      <c r="E14" s="276">
        <v>14022</v>
      </c>
      <c r="F14" s="276">
        <v>135382</v>
      </c>
      <c r="G14" s="276">
        <v>233132</v>
      </c>
      <c r="H14" s="276">
        <v>176023</v>
      </c>
      <c r="I14" s="277">
        <v>66637</v>
      </c>
    </row>
    <row r="15" spans="1:9" ht="12">
      <c r="A15" s="403"/>
      <c r="B15" s="420" t="s">
        <v>1038</v>
      </c>
      <c r="C15" s="427" t="s">
        <v>1040</v>
      </c>
      <c r="D15" s="428">
        <v>91</v>
      </c>
      <c r="E15" s="276">
        <v>2422</v>
      </c>
      <c r="F15" s="276">
        <v>36645</v>
      </c>
      <c r="G15" s="276">
        <v>60869</v>
      </c>
      <c r="H15" s="276">
        <v>42996</v>
      </c>
      <c r="I15" s="277">
        <v>12494</v>
      </c>
    </row>
    <row r="16" spans="1:9" ht="12">
      <c r="A16" s="403"/>
      <c r="B16" s="420" t="s">
        <v>1038</v>
      </c>
      <c r="C16" s="427" t="s">
        <v>1041</v>
      </c>
      <c r="D16" s="428">
        <v>552</v>
      </c>
      <c r="E16" s="276">
        <v>11665</v>
      </c>
      <c r="F16" s="276">
        <v>63207</v>
      </c>
      <c r="G16" s="276">
        <v>120408</v>
      </c>
      <c r="H16" s="276">
        <v>80754</v>
      </c>
      <c r="I16" s="277">
        <v>33367</v>
      </c>
    </row>
    <row r="17" spans="1:9" ht="12">
      <c r="A17" s="403"/>
      <c r="B17" s="420" t="s">
        <v>1038</v>
      </c>
      <c r="C17" s="427" t="s">
        <v>1070</v>
      </c>
      <c r="D17" s="428">
        <v>451</v>
      </c>
      <c r="E17" s="276">
        <v>14361</v>
      </c>
      <c r="F17" s="276">
        <v>26459</v>
      </c>
      <c r="G17" s="276">
        <v>72891</v>
      </c>
      <c r="H17" s="276">
        <v>54812</v>
      </c>
      <c r="I17" s="277">
        <v>32195</v>
      </c>
    </row>
    <row r="18" spans="1:9" ht="12">
      <c r="A18" s="403"/>
      <c r="B18" s="420" t="s">
        <v>1038</v>
      </c>
      <c r="C18" s="427" t="s">
        <v>1042</v>
      </c>
      <c r="D18" s="428">
        <v>299</v>
      </c>
      <c r="E18" s="276">
        <v>3322</v>
      </c>
      <c r="F18" s="276">
        <v>32225</v>
      </c>
      <c r="G18" s="276">
        <v>53364</v>
      </c>
      <c r="H18" s="276">
        <v>15086</v>
      </c>
      <c r="I18" s="277">
        <v>5378</v>
      </c>
    </row>
    <row r="19" spans="1:9" ht="12">
      <c r="A19" s="403"/>
      <c r="B19" s="420" t="s">
        <v>1038</v>
      </c>
      <c r="C19" s="427" t="s">
        <v>1043</v>
      </c>
      <c r="D19" s="428">
        <v>201</v>
      </c>
      <c r="E19" s="276">
        <v>4305</v>
      </c>
      <c r="F19" s="276">
        <v>31154</v>
      </c>
      <c r="G19" s="276">
        <v>69743</v>
      </c>
      <c r="H19" s="276">
        <v>55074</v>
      </c>
      <c r="I19" s="277">
        <v>28741</v>
      </c>
    </row>
    <row r="20" spans="1:9" ht="12">
      <c r="A20" s="403"/>
      <c r="B20" s="420" t="s">
        <v>1038</v>
      </c>
      <c r="C20" s="427" t="s">
        <v>1044</v>
      </c>
      <c r="D20" s="428">
        <v>82</v>
      </c>
      <c r="E20" s="276">
        <v>2110</v>
      </c>
      <c r="F20" s="276">
        <v>21187</v>
      </c>
      <c r="G20" s="276">
        <v>34861</v>
      </c>
      <c r="H20" s="276">
        <v>24579</v>
      </c>
      <c r="I20" s="277">
        <v>8920</v>
      </c>
    </row>
    <row r="21" spans="1:9" ht="12">
      <c r="A21" s="403"/>
      <c r="B21" s="420" t="s">
        <v>1038</v>
      </c>
      <c r="C21" s="427" t="s">
        <v>1071</v>
      </c>
      <c r="D21" s="428">
        <v>214</v>
      </c>
      <c r="E21" s="276">
        <v>4086</v>
      </c>
      <c r="F21" s="276">
        <v>20290</v>
      </c>
      <c r="G21" s="276">
        <v>49348</v>
      </c>
      <c r="H21" s="276">
        <v>34331</v>
      </c>
      <c r="I21" s="277">
        <v>18025</v>
      </c>
    </row>
    <row r="22" spans="1:9" ht="12">
      <c r="A22" s="403"/>
      <c r="B22" s="420"/>
      <c r="C22" s="427" t="s">
        <v>1045</v>
      </c>
      <c r="D22" s="428">
        <v>31</v>
      </c>
      <c r="E22" s="276">
        <v>2403</v>
      </c>
      <c r="F22" s="276">
        <v>36429</v>
      </c>
      <c r="G22" s="276">
        <v>88752</v>
      </c>
      <c r="H22" s="276">
        <v>85412</v>
      </c>
      <c r="I22" s="277">
        <v>44412</v>
      </c>
    </row>
    <row r="23" spans="1:9" ht="12">
      <c r="A23" s="403"/>
      <c r="B23" s="420"/>
      <c r="C23" s="427" t="s">
        <v>1046</v>
      </c>
      <c r="D23" s="428">
        <v>18</v>
      </c>
      <c r="E23" s="276">
        <v>137</v>
      </c>
      <c r="F23" s="276">
        <v>4901</v>
      </c>
      <c r="G23" s="276">
        <v>6922</v>
      </c>
      <c r="H23" s="276">
        <v>0</v>
      </c>
      <c r="I23" s="277">
        <v>0</v>
      </c>
    </row>
    <row r="24" spans="1:9" ht="12">
      <c r="A24" s="403"/>
      <c r="B24" s="420" t="s">
        <v>1038</v>
      </c>
      <c r="C24" s="427" t="s">
        <v>1047</v>
      </c>
      <c r="D24" s="428">
        <v>100</v>
      </c>
      <c r="E24" s="276">
        <v>2952</v>
      </c>
      <c r="F24" s="276">
        <v>26514</v>
      </c>
      <c r="G24" s="276">
        <v>48734</v>
      </c>
      <c r="H24" s="276">
        <v>38463</v>
      </c>
      <c r="I24" s="277">
        <v>15211</v>
      </c>
    </row>
    <row r="25" spans="1:9" ht="12">
      <c r="A25" s="403"/>
      <c r="B25" s="420" t="s">
        <v>1038</v>
      </c>
      <c r="C25" s="427" t="s">
        <v>1048</v>
      </c>
      <c r="D25" s="428">
        <v>20</v>
      </c>
      <c r="E25" s="276">
        <v>465</v>
      </c>
      <c r="F25" s="276">
        <v>1630</v>
      </c>
      <c r="G25" s="276">
        <v>4179</v>
      </c>
      <c r="H25" s="276">
        <v>3380</v>
      </c>
      <c r="I25" s="277">
        <v>1960</v>
      </c>
    </row>
    <row r="26" spans="1:9" ht="12">
      <c r="A26" s="403"/>
      <c r="B26" s="420" t="s">
        <v>1038</v>
      </c>
      <c r="C26" s="429" t="s">
        <v>1072</v>
      </c>
      <c r="D26" s="428">
        <v>91</v>
      </c>
      <c r="E26" s="276">
        <v>2121</v>
      </c>
      <c r="F26" s="276">
        <v>16888</v>
      </c>
      <c r="G26" s="276">
        <v>28730</v>
      </c>
      <c r="H26" s="276">
        <v>25573</v>
      </c>
      <c r="I26" s="277">
        <v>9225</v>
      </c>
    </row>
    <row r="27" spans="1:9" ht="12">
      <c r="A27" s="403"/>
      <c r="B27" s="420" t="s">
        <v>1038</v>
      </c>
      <c r="C27" s="427" t="s">
        <v>1049</v>
      </c>
      <c r="D27" s="428">
        <v>215</v>
      </c>
      <c r="E27" s="276">
        <v>5629</v>
      </c>
      <c r="F27" s="276">
        <v>48091</v>
      </c>
      <c r="G27" s="276">
        <v>99391</v>
      </c>
      <c r="H27" s="276">
        <v>60144</v>
      </c>
      <c r="I27" s="277">
        <v>27443</v>
      </c>
    </row>
    <row r="28" spans="1:9" ht="12">
      <c r="A28" s="403"/>
      <c r="B28" s="420"/>
      <c r="C28" s="427" t="s">
        <v>1050</v>
      </c>
      <c r="D28" s="428">
        <v>83</v>
      </c>
      <c r="E28" s="276">
        <v>2174</v>
      </c>
      <c r="F28" s="276">
        <v>25332</v>
      </c>
      <c r="G28" s="276">
        <v>47673</v>
      </c>
      <c r="H28" s="276">
        <v>31705</v>
      </c>
      <c r="I28" s="277">
        <v>13387</v>
      </c>
    </row>
    <row r="29" spans="1:9" ht="12">
      <c r="A29" s="403"/>
      <c r="B29" s="420"/>
      <c r="C29" s="427" t="s">
        <v>1051</v>
      </c>
      <c r="D29" s="428">
        <v>57</v>
      </c>
      <c r="E29" s="276">
        <v>1439</v>
      </c>
      <c r="F29" s="276">
        <v>45564</v>
      </c>
      <c r="G29" s="276">
        <v>61278</v>
      </c>
      <c r="H29" s="276">
        <v>51894</v>
      </c>
      <c r="I29" s="277">
        <v>10238</v>
      </c>
    </row>
    <row r="30" spans="1:9" ht="12">
      <c r="A30" s="403"/>
      <c r="B30" s="420"/>
      <c r="C30" s="427" t="s">
        <v>1052</v>
      </c>
      <c r="D30" s="428">
        <v>365</v>
      </c>
      <c r="E30" s="276">
        <v>6677</v>
      </c>
      <c r="F30" s="276">
        <v>64960</v>
      </c>
      <c r="G30" s="276">
        <v>123567</v>
      </c>
      <c r="H30" s="276">
        <v>77124</v>
      </c>
      <c r="I30" s="277">
        <v>30077</v>
      </c>
    </row>
    <row r="31" spans="1:9" ht="12">
      <c r="A31" s="403"/>
      <c r="B31" s="420"/>
      <c r="C31" s="427" t="s">
        <v>1053</v>
      </c>
      <c r="D31" s="428">
        <v>448</v>
      </c>
      <c r="E31" s="276">
        <v>13402</v>
      </c>
      <c r="F31" s="276">
        <v>157133</v>
      </c>
      <c r="G31" s="276">
        <v>277347</v>
      </c>
      <c r="H31" s="276">
        <v>234048</v>
      </c>
      <c r="I31" s="277">
        <v>85591</v>
      </c>
    </row>
    <row r="32" spans="1:9" ht="12">
      <c r="A32" s="403"/>
      <c r="B32" s="420"/>
      <c r="C32" s="427" t="s">
        <v>1054</v>
      </c>
      <c r="D32" s="428">
        <v>930</v>
      </c>
      <c r="E32" s="276">
        <v>50648</v>
      </c>
      <c r="F32" s="276">
        <v>645809</v>
      </c>
      <c r="G32" s="276">
        <v>996540</v>
      </c>
      <c r="H32" s="276">
        <v>949602</v>
      </c>
      <c r="I32" s="277">
        <v>279819</v>
      </c>
    </row>
    <row r="33" spans="1:9" ht="12">
      <c r="A33" s="403"/>
      <c r="B33" s="420"/>
      <c r="C33" s="427" t="s">
        <v>1055</v>
      </c>
      <c r="D33" s="428">
        <v>135</v>
      </c>
      <c r="E33" s="276">
        <v>5786</v>
      </c>
      <c r="F33" s="276">
        <v>56005</v>
      </c>
      <c r="G33" s="276">
        <v>100634</v>
      </c>
      <c r="H33" s="276">
        <v>91218</v>
      </c>
      <c r="I33" s="277">
        <v>32296</v>
      </c>
    </row>
    <row r="34" spans="1:9" ht="12">
      <c r="A34" s="403"/>
      <c r="B34" s="420"/>
      <c r="C34" s="427" t="s">
        <v>1056</v>
      </c>
      <c r="D34" s="428">
        <v>89</v>
      </c>
      <c r="E34" s="276">
        <v>4689</v>
      </c>
      <c r="F34" s="276">
        <v>43006</v>
      </c>
      <c r="G34" s="276">
        <v>67200</v>
      </c>
      <c r="H34" s="276">
        <v>63897</v>
      </c>
      <c r="I34" s="277">
        <v>20269</v>
      </c>
    </row>
    <row r="35" spans="1:9" ht="12">
      <c r="A35" s="403"/>
      <c r="B35" s="420" t="s">
        <v>1038</v>
      </c>
      <c r="C35" s="427" t="s">
        <v>1057</v>
      </c>
      <c r="D35" s="428">
        <v>139</v>
      </c>
      <c r="E35" s="276">
        <v>3110</v>
      </c>
      <c r="F35" s="276">
        <v>19279</v>
      </c>
      <c r="G35" s="276">
        <v>34872</v>
      </c>
      <c r="H35" s="276">
        <v>27660</v>
      </c>
      <c r="I35" s="277">
        <v>10993</v>
      </c>
    </row>
    <row r="36" spans="1:9" ht="9" customHeight="1">
      <c r="A36" s="403"/>
      <c r="B36" s="420"/>
      <c r="C36" s="430"/>
      <c r="D36" s="412"/>
      <c r="E36" s="413"/>
      <c r="F36" s="413"/>
      <c r="G36" s="413"/>
      <c r="H36" s="413"/>
      <c r="I36" s="414"/>
    </row>
    <row r="37" spans="1:9" s="419" customFormat="1" ht="11.25">
      <c r="A37" s="415"/>
      <c r="B37" s="422"/>
      <c r="C37" s="431" t="s">
        <v>1073</v>
      </c>
      <c r="D37" s="432">
        <f>SUM(D38:D40)</f>
        <v>4138</v>
      </c>
      <c r="E37" s="64">
        <f>SUM(E38:E40)</f>
        <v>46223</v>
      </c>
      <c r="F37" s="64">
        <v>222800</v>
      </c>
      <c r="G37" s="64">
        <f>SUM(G38:G40)</f>
        <v>471361</v>
      </c>
      <c r="H37" s="64">
        <v>0</v>
      </c>
      <c r="I37" s="433">
        <f>SUM(I38:I40)</f>
        <v>0</v>
      </c>
    </row>
    <row r="38" spans="1:9" ht="12">
      <c r="A38" s="403"/>
      <c r="B38" s="420"/>
      <c r="C38" s="429" t="s">
        <v>1074</v>
      </c>
      <c r="D38" s="428">
        <v>2353</v>
      </c>
      <c r="E38" s="276">
        <v>14307</v>
      </c>
      <c r="F38" s="276">
        <v>59315</v>
      </c>
      <c r="G38" s="276">
        <v>126243</v>
      </c>
      <c r="H38" s="276">
        <v>0</v>
      </c>
      <c r="I38" s="277">
        <v>0</v>
      </c>
    </row>
    <row r="39" spans="1:9" ht="12">
      <c r="A39" s="403"/>
      <c r="B39" s="420"/>
      <c r="C39" s="429" t="s">
        <v>1075</v>
      </c>
      <c r="D39" s="428">
        <v>1126</v>
      </c>
      <c r="E39" s="276">
        <v>15917</v>
      </c>
      <c r="F39" s="276">
        <v>71838</v>
      </c>
      <c r="G39" s="276">
        <v>158239</v>
      </c>
      <c r="H39" s="276">
        <v>0</v>
      </c>
      <c r="I39" s="277">
        <v>0</v>
      </c>
    </row>
    <row r="40" spans="1:9" ht="12">
      <c r="A40" s="403"/>
      <c r="B40" s="420"/>
      <c r="C40" s="429" t="s">
        <v>1076</v>
      </c>
      <c r="D40" s="428">
        <v>659</v>
      </c>
      <c r="E40" s="276">
        <v>15999</v>
      </c>
      <c r="F40" s="276">
        <v>91646</v>
      </c>
      <c r="G40" s="276">
        <v>186879</v>
      </c>
      <c r="H40" s="276">
        <v>0</v>
      </c>
      <c r="I40" s="277">
        <v>0</v>
      </c>
    </row>
    <row r="41" spans="1:9" s="419" customFormat="1" ht="11.25">
      <c r="A41" s="415"/>
      <c r="B41" s="422"/>
      <c r="C41" s="431" t="s">
        <v>1077</v>
      </c>
      <c r="D41" s="432">
        <f>SUM(D42:D48)</f>
        <v>1096</v>
      </c>
      <c r="E41" s="64">
        <f>SUM(E42:E48)</f>
        <v>111702</v>
      </c>
      <c r="F41" s="64">
        <v>1335293</v>
      </c>
      <c r="G41" s="64">
        <v>2209072</v>
      </c>
      <c r="H41" s="64">
        <v>2223774</v>
      </c>
      <c r="I41" s="433">
        <v>786676</v>
      </c>
    </row>
    <row r="42" spans="1:9" ht="12">
      <c r="A42" s="403"/>
      <c r="B42" s="420"/>
      <c r="C42" s="429" t="s">
        <v>1078</v>
      </c>
      <c r="D42" s="428">
        <v>421</v>
      </c>
      <c r="E42" s="276">
        <v>16614</v>
      </c>
      <c r="F42" s="276">
        <v>117332</v>
      </c>
      <c r="G42" s="276">
        <v>217188</v>
      </c>
      <c r="H42" s="276">
        <v>217607</v>
      </c>
      <c r="I42" s="277">
        <v>90890</v>
      </c>
    </row>
    <row r="43" spans="1:9" ht="12">
      <c r="A43" s="403"/>
      <c r="B43" s="420"/>
      <c r="C43" s="429" t="s">
        <v>1079</v>
      </c>
      <c r="D43" s="428">
        <v>371</v>
      </c>
      <c r="E43" s="276">
        <v>25483</v>
      </c>
      <c r="F43" s="276">
        <v>226589</v>
      </c>
      <c r="G43" s="276">
        <v>384249</v>
      </c>
      <c r="H43" s="276">
        <v>385041</v>
      </c>
      <c r="I43" s="277">
        <v>143865</v>
      </c>
    </row>
    <row r="44" spans="1:9" ht="12">
      <c r="A44" s="403"/>
      <c r="B44" s="420"/>
      <c r="C44" s="429" t="s">
        <v>1080</v>
      </c>
      <c r="D44" s="428">
        <v>199</v>
      </c>
      <c r="E44" s="276">
        <v>26968</v>
      </c>
      <c r="F44" s="276">
        <v>278823</v>
      </c>
      <c r="G44" s="276">
        <v>470811</v>
      </c>
      <c r="H44" s="276">
        <v>474348</v>
      </c>
      <c r="I44" s="277">
        <v>176320</v>
      </c>
    </row>
    <row r="45" spans="1:9" ht="12">
      <c r="A45" s="403"/>
      <c r="B45" s="420"/>
      <c r="C45" s="429" t="s">
        <v>1081</v>
      </c>
      <c r="D45" s="428">
        <v>55</v>
      </c>
      <c r="E45" s="276">
        <v>13425</v>
      </c>
      <c r="F45" s="276">
        <v>194191</v>
      </c>
      <c r="G45" s="276">
        <v>322389</v>
      </c>
      <c r="H45" s="276">
        <v>328294</v>
      </c>
      <c r="I45" s="277">
        <v>117831</v>
      </c>
    </row>
    <row r="46" spans="1:9" ht="12">
      <c r="A46" s="403"/>
      <c r="B46" s="420"/>
      <c r="C46" s="429" t="s">
        <v>1082</v>
      </c>
      <c r="D46" s="428">
        <v>24</v>
      </c>
      <c r="E46" s="276">
        <v>9426</v>
      </c>
      <c r="F46" s="276">
        <v>182376</v>
      </c>
      <c r="G46" s="276">
        <v>294339</v>
      </c>
      <c r="H46" s="276">
        <v>294055</v>
      </c>
      <c r="I46" s="277">
        <v>99098</v>
      </c>
    </row>
    <row r="47" spans="1:9" ht="12">
      <c r="A47" s="403"/>
      <c r="B47" s="420"/>
      <c r="C47" s="429" t="s">
        <v>1083</v>
      </c>
      <c r="D47" s="428">
        <v>20</v>
      </c>
      <c r="E47" s="276">
        <v>13413</v>
      </c>
      <c r="F47" s="276">
        <v>202694</v>
      </c>
      <c r="G47" s="276">
        <v>336063</v>
      </c>
      <c r="H47" s="276">
        <v>338539</v>
      </c>
      <c r="I47" s="277">
        <v>118016</v>
      </c>
    </row>
    <row r="48" spans="1:9" ht="12">
      <c r="A48" s="430"/>
      <c r="B48" s="434"/>
      <c r="C48" s="435" t="s">
        <v>1084</v>
      </c>
      <c r="D48" s="436">
        <v>6</v>
      </c>
      <c r="E48" s="437">
        <v>6373</v>
      </c>
      <c r="F48" s="437">
        <v>133287</v>
      </c>
      <c r="G48" s="437">
        <v>184032</v>
      </c>
      <c r="H48" s="437">
        <v>185892</v>
      </c>
      <c r="I48" s="438">
        <v>40657</v>
      </c>
    </row>
    <row r="49" ht="12">
      <c r="B49" s="400" t="s">
        <v>1085</v>
      </c>
    </row>
    <row r="50" ht="12">
      <c r="B50" s="400" t="s">
        <v>1086</v>
      </c>
    </row>
    <row r="51" spans="2:3" ht="12">
      <c r="B51" s="439"/>
      <c r="C51" s="400" t="s">
        <v>1087</v>
      </c>
    </row>
  </sheetData>
  <mergeCells count="4">
    <mergeCell ref="B5:C5"/>
    <mergeCell ref="B9:C9"/>
    <mergeCell ref="B8:C8"/>
    <mergeCell ref="B7:C7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35"/>
  <sheetViews>
    <sheetView workbookViewId="0" topLeftCell="A1">
      <selection activeCell="A1" sqref="A1"/>
    </sheetView>
  </sheetViews>
  <sheetFormatPr defaultColWidth="9.00390625" defaultRowHeight="13.5"/>
  <cols>
    <col min="1" max="1" width="2.625" style="440" customWidth="1"/>
    <col min="2" max="2" width="10.625" style="440" customWidth="1"/>
    <col min="3" max="6" width="8.125" style="442" customWidth="1"/>
    <col min="7" max="7" width="7.75390625" style="442" customWidth="1"/>
    <col min="8" max="8" width="7.375" style="442" customWidth="1"/>
    <col min="9" max="16" width="7.125" style="442" customWidth="1"/>
    <col min="17" max="17" width="9.625" style="442" customWidth="1"/>
    <col min="18" max="21" width="8.625" style="442" customWidth="1"/>
    <col min="22" max="22" width="12.625" style="442" customWidth="1"/>
    <col min="23" max="25" width="13.625" style="442" customWidth="1"/>
    <col min="26" max="26" width="12.625" style="442" customWidth="1"/>
    <col min="27" max="27" width="9.625" style="442" customWidth="1"/>
    <col min="28" max="16384" width="9.00390625" style="442" customWidth="1"/>
  </cols>
  <sheetData>
    <row r="2" ht="18" customHeight="1">
      <c r="B2" s="441" t="s">
        <v>1125</v>
      </c>
    </row>
    <row r="3" spans="26:27" ht="18" customHeight="1" thickBot="1">
      <c r="Z3" s="443"/>
      <c r="AA3" s="443" t="s">
        <v>1106</v>
      </c>
    </row>
    <row r="4" spans="2:27" ht="13.5" customHeight="1" thickTop="1">
      <c r="B4" s="444"/>
      <c r="C4" s="1330" t="s">
        <v>1089</v>
      </c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2"/>
      <c r="Q4" s="1325" t="s">
        <v>1090</v>
      </c>
      <c r="R4" s="1325"/>
      <c r="S4" s="1325"/>
      <c r="T4" s="1325"/>
      <c r="U4" s="1325"/>
      <c r="V4" s="445"/>
      <c r="W4" s="445"/>
      <c r="X4" s="1325" t="s">
        <v>1091</v>
      </c>
      <c r="Y4" s="1326"/>
      <c r="Z4" s="1326"/>
      <c r="AA4" s="1326"/>
    </row>
    <row r="5" spans="2:27" ht="13.5" customHeight="1">
      <c r="B5" s="446" t="s">
        <v>1092</v>
      </c>
      <c r="C5" s="1333" t="s">
        <v>819</v>
      </c>
      <c r="D5" s="1327" t="s">
        <v>1093</v>
      </c>
      <c r="E5" s="1327"/>
      <c r="F5" s="1327"/>
      <c r="G5" s="1327" t="s">
        <v>1094</v>
      </c>
      <c r="H5" s="1327"/>
      <c r="I5" s="1327"/>
      <c r="J5" s="1327"/>
      <c r="K5" s="1327"/>
      <c r="L5" s="1327"/>
      <c r="M5" s="1327"/>
      <c r="N5" s="1327"/>
      <c r="O5" s="1327"/>
      <c r="P5" s="1327"/>
      <c r="Q5" s="1335" t="s">
        <v>819</v>
      </c>
      <c r="R5" s="1336"/>
      <c r="S5" s="1337"/>
      <c r="T5" s="1328" t="s">
        <v>1095</v>
      </c>
      <c r="U5" s="1329"/>
      <c r="V5" s="448" t="s">
        <v>1096</v>
      </c>
      <c r="W5" s="449" t="s">
        <v>1097</v>
      </c>
      <c r="X5" s="450"/>
      <c r="Y5" s="451" t="s">
        <v>1098</v>
      </c>
      <c r="Z5" s="451" t="s">
        <v>1099</v>
      </c>
      <c r="AA5" s="451" t="s">
        <v>1100</v>
      </c>
    </row>
    <row r="6" spans="2:27" ht="36" customHeight="1">
      <c r="B6" s="452" t="s">
        <v>1107</v>
      </c>
      <c r="C6" s="1334"/>
      <c r="D6" s="453" t="s">
        <v>958</v>
      </c>
      <c r="E6" s="454" t="s">
        <v>1108</v>
      </c>
      <c r="F6" s="453" t="s">
        <v>957</v>
      </c>
      <c r="G6" s="454" t="s">
        <v>1109</v>
      </c>
      <c r="H6" s="454" t="s">
        <v>1110</v>
      </c>
      <c r="I6" s="454" t="s">
        <v>1111</v>
      </c>
      <c r="J6" s="454" t="s">
        <v>1112</v>
      </c>
      <c r="K6" s="454" t="s">
        <v>1113</v>
      </c>
      <c r="L6" s="454" t="s">
        <v>1114</v>
      </c>
      <c r="M6" s="454" t="s">
        <v>1115</v>
      </c>
      <c r="N6" s="454" t="s">
        <v>1116</v>
      </c>
      <c r="O6" s="454" t="s">
        <v>1117</v>
      </c>
      <c r="P6" s="455" t="s">
        <v>1101</v>
      </c>
      <c r="Q6" s="456" t="s">
        <v>819</v>
      </c>
      <c r="R6" s="456" t="s">
        <v>1118</v>
      </c>
      <c r="S6" s="456" t="s">
        <v>1119</v>
      </c>
      <c r="T6" s="447" t="s">
        <v>1120</v>
      </c>
      <c r="U6" s="447" t="s">
        <v>1121</v>
      </c>
      <c r="V6" s="457" t="s">
        <v>1102</v>
      </c>
      <c r="W6" s="458" t="s">
        <v>1103</v>
      </c>
      <c r="X6" s="458" t="s">
        <v>819</v>
      </c>
      <c r="Y6" s="453" t="s">
        <v>1104</v>
      </c>
      <c r="Z6" s="453" t="s">
        <v>1105</v>
      </c>
      <c r="AA6" s="453" t="s">
        <v>1105</v>
      </c>
    </row>
    <row r="7" spans="1:27" s="464" customFormat="1" ht="15" customHeight="1">
      <c r="A7" s="459"/>
      <c r="B7" s="460" t="s">
        <v>744</v>
      </c>
      <c r="C7" s="461">
        <f aca="true" t="shared" si="0" ref="C7:AA7">SUM(C9:C10)</f>
        <v>5234</v>
      </c>
      <c r="D7" s="462">
        <f t="shared" si="0"/>
        <v>3909</v>
      </c>
      <c r="E7" s="462">
        <f t="shared" si="0"/>
        <v>68</v>
      </c>
      <c r="F7" s="462">
        <f t="shared" si="0"/>
        <v>1257</v>
      </c>
      <c r="G7" s="462">
        <f t="shared" si="0"/>
        <v>2353</v>
      </c>
      <c r="H7" s="462">
        <f t="shared" si="0"/>
        <v>1126</v>
      </c>
      <c r="I7" s="462">
        <f t="shared" si="0"/>
        <v>659</v>
      </c>
      <c r="J7" s="462">
        <f t="shared" si="0"/>
        <v>421</v>
      </c>
      <c r="K7" s="462">
        <f t="shared" si="0"/>
        <v>371</v>
      </c>
      <c r="L7" s="462">
        <f t="shared" si="0"/>
        <v>199</v>
      </c>
      <c r="M7" s="462">
        <f t="shared" si="0"/>
        <v>55</v>
      </c>
      <c r="N7" s="462">
        <f t="shared" si="0"/>
        <v>24</v>
      </c>
      <c r="O7" s="462">
        <f t="shared" si="0"/>
        <v>20</v>
      </c>
      <c r="P7" s="462">
        <f t="shared" si="0"/>
        <v>6</v>
      </c>
      <c r="Q7" s="462">
        <f t="shared" si="0"/>
        <v>157925</v>
      </c>
      <c r="R7" s="462">
        <f t="shared" si="0"/>
        <v>78629</v>
      </c>
      <c r="S7" s="462">
        <f t="shared" si="0"/>
        <v>79296</v>
      </c>
      <c r="T7" s="462">
        <f t="shared" si="0"/>
        <v>77306</v>
      </c>
      <c r="U7" s="462">
        <f t="shared" si="0"/>
        <v>78578</v>
      </c>
      <c r="V7" s="462">
        <f t="shared" si="0"/>
        <v>45376206</v>
      </c>
      <c r="W7" s="462">
        <f t="shared" si="0"/>
        <v>155809214</v>
      </c>
      <c r="X7" s="462">
        <f t="shared" si="0"/>
        <v>268043410</v>
      </c>
      <c r="Y7" s="462">
        <f t="shared" si="0"/>
        <v>243264789</v>
      </c>
      <c r="Z7" s="462">
        <f t="shared" si="0"/>
        <v>24580478</v>
      </c>
      <c r="AA7" s="463">
        <f t="shared" si="0"/>
        <v>198143</v>
      </c>
    </row>
    <row r="8" spans="1:27" s="464" customFormat="1" ht="15" customHeight="1">
      <c r="A8" s="459"/>
      <c r="B8" s="465"/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8"/>
    </row>
    <row r="9" spans="1:27" s="464" customFormat="1" ht="15" customHeight="1">
      <c r="A9" s="459"/>
      <c r="B9" s="465" t="s">
        <v>748</v>
      </c>
      <c r="C9" s="466">
        <f aca="true" t="shared" si="1" ref="C9:O9">SUM(C17:C31)</f>
        <v>3758</v>
      </c>
      <c r="D9" s="467">
        <f t="shared" si="1"/>
        <v>2869</v>
      </c>
      <c r="E9" s="467">
        <f t="shared" si="1"/>
        <v>37</v>
      </c>
      <c r="F9" s="467">
        <f t="shared" si="1"/>
        <v>852</v>
      </c>
      <c r="G9" s="467">
        <f t="shared" si="1"/>
        <v>1728</v>
      </c>
      <c r="H9" s="467">
        <f t="shared" si="1"/>
        <v>782</v>
      </c>
      <c r="I9" s="467">
        <f t="shared" si="1"/>
        <v>461</v>
      </c>
      <c r="J9" s="467">
        <f t="shared" si="1"/>
        <v>291</v>
      </c>
      <c r="K9" s="467">
        <f t="shared" si="1"/>
        <v>274</v>
      </c>
      <c r="L9" s="467">
        <f t="shared" si="1"/>
        <v>136</v>
      </c>
      <c r="M9" s="467">
        <f t="shared" si="1"/>
        <v>44</v>
      </c>
      <c r="N9" s="467">
        <f t="shared" si="1"/>
        <v>20</v>
      </c>
      <c r="O9" s="467">
        <f t="shared" si="1"/>
        <v>17</v>
      </c>
      <c r="P9" s="467">
        <v>5</v>
      </c>
      <c r="Q9" s="467">
        <f aca="true" t="shared" si="2" ref="Q9:AA9">SUM(Q17:Q31)</f>
        <v>116771</v>
      </c>
      <c r="R9" s="467">
        <f t="shared" si="2"/>
        <v>61498</v>
      </c>
      <c r="S9" s="467">
        <f t="shared" si="2"/>
        <v>55273</v>
      </c>
      <c r="T9" s="467">
        <f t="shared" si="2"/>
        <v>60586</v>
      </c>
      <c r="U9" s="467">
        <f t="shared" si="2"/>
        <v>54770</v>
      </c>
      <c r="V9" s="467">
        <f t="shared" si="2"/>
        <v>34849757</v>
      </c>
      <c r="W9" s="467">
        <f t="shared" si="2"/>
        <v>127184366</v>
      </c>
      <c r="X9" s="467">
        <f t="shared" si="2"/>
        <v>215546611</v>
      </c>
      <c r="Y9" s="467">
        <f t="shared" si="2"/>
        <v>198036343</v>
      </c>
      <c r="Z9" s="467">
        <f t="shared" si="2"/>
        <v>17320315</v>
      </c>
      <c r="AA9" s="468">
        <f t="shared" si="2"/>
        <v>189953</v>
      </c>
    </row>
    <row r="10" spans="1:27" s="464" customFormat="1" ht="15" customHeight="1">
      <c r="A10" s="459"/>
      <c r="B10" s="465" t="s">
        <v>750</v>
      </c>
      <c r="C10" s="467">
        <f aca="true" t="shared" si="3" ref="C10:J10">SUM(C33:C66)</f>
        <v>1476</v>
      </c>
      <c r="D10" s="467">
        <f t="shared" si="3"/>
        <v>1040</v>
      </c>
      <c r="E10" s="467">
        <f t="shared" si="3"/>
        <v>31</v>
      </c>
      <c r="F10" s="467">
        <f t="shared" si="3"/>
        <v>405</v>
      </c>
      <c r="G10" s="467">
        <f t="shared" si="3"/>
        <v>625</v>
      </c>
      <c r="H10" s="467">
        <f t="shared" si="3"/>
        <v>344</v>
      </c>
      <c r="I10" s="467">
        <f t="shared" si="3"/>
        <v>198</v>
      </c>
      <c r="J10" s="467">
        <f t="shared" si="3"/>
        <v>130</v>
      </c>
      <c r="K10" s="467">
        <v>97</v>
      </c>
      <c r="L10" s="467">
        <f aca="true" t="shared" si="4" ref="L10:AA10">SUM(L33:L66)</f>
        <v>63</v>
      </c>
      <c r="M10" s="467">
        <f t="shared" si="4"/>
        <v>11</v>
      </c>
      <c r="N10" s="467">
        <f t="shared" si="4"/>
        <v>4</v>
      </c>
      <c r="O10" s="467">
        <f t="shared" si="4"/>
        <v>3</v>
      </c>
      <c r="P10" s="467">
        <f t="shared" si="4"/>
        <v>1</v>
      </c>
      <c r="Q10" s="467">
        <f t="shared" si="4"/>
        <v>41154</v>
      </c>
      <c r="R10" s="467">
        <f t="shared" si="4"/>
        <v>17131</v>
      </c>
      <c r="S10" s="467">
        <f t="shared" si="4"/>
        <v>24023</v>
      </c>
      <c r="T10" s="467">
        <f t="shared" si="4"/>
        <v>16720</v>
      </c>
      <c r="U10" s="467">
        <f t="shared" si="4"/>
        <v>23808</v>
      </c>
      <c r="V10" s="467">
        <f t="shared" si="4"/>
        <v>10526449</v>
      </c>
      <c r="W10" s="467">
        <f t="shared" si="4"/>
        <v>28624848</v>
      </c>
      <c r="X10" s="467">
        <f t="shared" si="4"/>
        <v>52496799</v>
      </c>
      <c r="Y10" s="467">
        <f t="shared" si="4"/>
        <v>45228446</v>
      </c>
      <c r="Z10" s="467">
        <f t="shared" si="4"/>
        <v>7260163</v>
      </c>
      <c r="AA10" s="468">
        <f t="shared" si="4"/>
        <v>8190</v>
      </c>
    </row>
    <row r="11" spans="1:27" s="474" customFormat="1" ht="12" customHeight="1">
      <c r="A11" s="469"/>
      <c r="B11" s="470"/>
      <c r="C11" s="471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3"/>
    </row>
    <row r="12" spans="1:27" s="474" customFormat="1" ht="12" customHeight="1">
      <c r="A12" s="469"/>
      <c r="B12" s="475" t="s">
        <v>1122</v>
      </c>
      <c r="C12" s="471">
        <f aca="true" t="shared" si="5" ref="C12:O12">SUM(C17,C23:C25,C28:C30,C33:C39)</f>
        <v>2229</v>
      </c>
      <c r="D12" s="472">
        <f t="shared" si="5"/>
        <v>1656</v>
      </c>
      <c r="E12" s="472">
        <f t="shared" si="5"/>
        <v>23</v>
      </c>
      <c r="F12" s="472">
        <f t="shared" si="5"/>
        <v>550</v>
      </c>
      <c r="G12" s="472">
        <f t="shared" si="5"/>
        <v>1077</v>
      </c>
      <c r="H12" s="472">
        <f t="shared" si="5"/>
        <v>441</v>
      </c>
      <c r="I12" s="472">
        <f t="shared" si="5"/>
        <v>262</v>
      </c>
      <c r="J12" s="472">
        <f t="shared" si="5"/>
        <v>159</v>
      </c>
      <c r="K12" s="472">
        <f t="shared" si="5"/>
        <v>161</v>
      </c>
      <c r="L12" s="472">
        <f t="shared" si="5"/>
        <v>87</v>
      </c>
      <c r="M12" s="472">
        <f t="shared" si="5"/>
        <v>24</v>
      </c>
      <c r="N12" s="472">
        <f t="shared" si="5"/>
        <v>8</v>
      </c>
      <c r="O12" s="472">
        <f t="shared" si="5"/>
        <v>8</v>
      </c>
      <c r="P12" s="472">
        <v>2</v>
      </c>
      <c r="Q12" s="472">
        <f aca="true" t="shared" si="6" ref="Q12:AA12">SUM(Q17,Q23:Q25,Q28:Q30,Q33:Q39)</f>
        <v>65110</v>
      </c>
      <c r="R12" s="472">
        <f t="shared" si="6"/>
        <v>34389</v>
      </c>
      <c r="S12" s="472">
        <f t="shared" si="6"/>
        <v>30721</v>
      </c>
      <c r="T12" s="472">
        <f t="shared" si="6"/>
        <v>33778</v>
      </c>
      <c r="U12" s="472">
        <f t="shared" si="6"/>
        <v>30388</v>
      </c>
      <c r="V12" s="472">
        <f t="shared" si="6"/>
        <v>19697162</v>
      </c>
      <c r="W12" s="472">
        <f t="shared" si="6"/>
        <v>70123949</v>
      </c>
      <c r="X12" s="472">
        <f t="shared" si="6"/>
        <v>118966708</v>
      </c>
      <c r="Y12" s="472">
        <f t="shared" si="6"/>
        <v>109879109</v>
      </c>
      <c r="Z12" s="472">
        <f t="shared" si="6"/>
        <v>9011918</v>
      </c>
      <c r="AA12" s="473">
        <f t="shared" si="6"/>
        <v>75681</v>
      </c>
    </row>
    <row r="13" spans="1:27" s="474" customFormat="1" ht="12" customHeight="1">
      <c r="A13" s="469"/>
      <c r="B13" s="475" t="s">
        <v>755</v>
      </c>
      <c r="C13" s="471">
        <f aca="true" t="shared" si="7" ref="C13:AA13">SUM(C22,C41:C47)</f>
        <v>395</v>
      </c>
      <c r="D13" s="472">
        <f t="shared" si="7"/>
        <v>285</v>
      </c>
      <c r="E13" s="472">
        <f t="shared" si="7"/>
        <v>6</v>
      </c>
      <c r="F13" s="472">
        <f t="shared" si="7"/>
        <v>104</v>
      </c>
      <c r="G13" s="472">
        <f t="shared" si="7"/>
        <v>143</v>
      </c>
      <c r="H13" s="472">
        <f t="shared" si="7"/>
        <v>98</v>
      </c>
      <c r="I13" s="472">
        <f t="shared" si="7"/>
        <v>64</v>
      </c>
      <c r="J13" s="472">
        <f t="shared" si="7"/>
        <v>38</v>
      </c>
      <c r="K13" s="472">
        <f t="shared" si="7"/>
        <v>27</v>
      </c>
      <c r="L13" s="472">
        <f t="shared" si="7"/>
        <v>15</v>
      </c>
      <c r="M13" s="472">
        <f t="shared" si="7"/>
        <v>7</v>
      </c>
      <c r="N13" s="472">
        <f t="shared" si="7"/>
        <v>2</v>
      </c>
      <c r="O13" s="472">
        <f t="shared" si="7"/>
        <v>1</v>
      </c>
      <c r="P13" s="472">
        <f t="shared" si="7"/>
        <v>0</v>
      </c>
      <c r="Q13" s="472">
        <f t="shared" si="7"/>
        <v>12302</v>
      </c>
      <c r="R13" s="472">
        <f t="shared" si="7"/>
        <v>5006</v>
      </c>
      <c r="S13" s="472">
        <f t="shared" si="7"/>
        <v>7296</v>
      </c>
      <c r="T13" s="472">
        <f t="shared" si="7"/>
        <v>4909</v>
      </c>
      <c r="U13" s="472">
        <f t="shared" si="7"/>
        <v>7249</v>
      </c>
      <c r="V13" s="472">
        <f t="shared" si="7"/>
        <v>2766180</v>
      </c>
      <c r="W13" s="472">
        <f t="shared" si="7"/>
        <v>8894069</v>
      </c>
      <c r="X13" s="472">
        <f t="shared" si="7"/>
        <v>14893242</v>
      </c>
      <c r="Y13" s="472">
        <f t="shared" si="7"/>
        <v>12721901</v>
      </c>
      <c r="Z13" s="472">
        <f t="shared" si="7"/>
        <v>2170651</v>
      </c>
      <c r="AA13" s="473">
        <f t="shared" si="7"/>
        <v>690</v>
      </c>
    </row>
    <row r="14" spans="1:27" s="474" customFormat="1" ht="12" customHeight="1">
      <c r="A14" s="469"/>
      <c r="B14" s="475" t="s">
        <v>757</v>
      </c>
      <c r="C14" s="471">
        <f aca="true" t="shared" si="8" ref="C14:AA14">SUM(C18,C27,C31,C49:C53)</f>
        <v>1342</v>
      </c>
      <c r="D14" s="472">
        <f t="shared" si="8"/>
        <v>1005</v>
      </c>
      <c r="E14" s="472">
        <f t="shared" si="8"/>
        <v>10</v>
      </c>
      <c r="F14" s="472">
        <f t="shared" si="8"/>
        <v>327</v>
      </c>
      <c r="G14" s="472">
        <f t="shared" si="8"/>
        <v>625</v>
      </c>
      <c r="H14" s="472">
        <f t="shared" si="8"/>
        <v>266</v>
      </c>
      <c r="I14" s="472">
        <f t="shared" si="8"/>
        <v>159</v>
      </c>
      <c r="J14" s="472">
        <f t="shared" si="8"/>
        <v>119</v>
      </c>
      <c r="K14" s="472">
        <f t="shared" si="8"/>
        <v>87</v>
      </c>
      <c r="L14" s="472">
        <f t="shared" si="8"/>
        <v>54</v>
      </c>
      <c r="M14" s="472">
        <f t="shared" si="8"/>
        <v>19</v>
      </c>
      <c r="N14" s="472">
        <f t="shared" si="8"/>
        <v>6</v>
      </c>
      <c r="O14" s="472">
        <f t="shared" si="8"/>
        <v>5</v>
      </c>
      <c r="P14" s="472">
        <f t="shared" si="8"/>
        <v>2</v>
      </c>
      <c r="Q14" s="472">
        <f t="shared" si="8"/>
        <v>41534</v>
      </c>
      <c r="R14" s="472">
        <f t="shared" si="8"/>
        <v>21693</v>
      </c>
      <c r="S14" s="472">
        <f t="shared" si="8"/>
        <v>19841</v>
      </c>
      <c r="T14" s="472">
        <f t="shared" si="8"/>
        <v>21342</v>
      </c>
      <c r="U14" s="472">
        <f t="shared" si="8"/>
        <v>19659</v>
      </c>
      <c r="V14" s="472">
        <f t="shared" si="8"/>
        <v>12767834</v>
      </c>
      <c r="W14" s="472">
        <f t="shared" si="8"/>
        <v>46298674</v>
      </c>
      <c r="X14" s="472">
        <f t="shared" si="8"/>
        <v>78216219</v>
      </c>
      <c r="Y14" s="472">
        <f t="shared" si="8"/>
        <v>71180769</v>
      </c>
      <c r="Z14" s="472">
        <f t="shared" si="8"/>
        <v>6960446</v>
      </c>
      <c r="AA14" s="473">
        <f t="shared" si="8"/>
        <v>75004</v>
      </c>
    </row>
    <row r="15" spans="1:27" s="474" customFormat="1" ht="12" customHeight="1">
      <c r="A15" s="469"/>
      <c r="B15" s="475" t="s">
        <v>759</v>
      </c>
      <c r="C15" s="471">
        <f aca="true" t="shared" si="9" ref="C15:AA15">SUM(C19:C20,C55:C66)</f>
        <v>1268</v>
      </c>
      <c r="D15" s="472">
        <f t="shared" si="9"/>
        <v>963</v>
      </c>
      <c r="E15" s="472">
        <f t="shared" si="9"/>
        <v>29</v>
      </c>
      <c r="F15" s="472">
        <f t="shared" si="9"/>
        <v>276</v>
      </c>
      <c r="G15" s="472">
        <f t="shared" si="9"/>
        <v>508</v>
      </c>
      <c r="H15" s="472">
        <f t="shared" si="9"/>
        <v>321</v>
      </c>
      <c r="I15" s="472">
        <f t="shared" si="9"/>
        <v>174</v>
      </c>
      <c r="J15" s="472">
        <f t="shared" si="9"/>
        <v>105</v>
      </c>
      <c r="K15" s="472">
        <f t="shared" si="9"/>
        <v>96</v>
      </c>
      <c r="L15" s="472">
        <f t="shared" si="9"/>
        <v>43</v>
      </c>
      <c r="M15" s="472">
        <f t="shared" si="9"/>
        <v>5</v>
      </c>
      <c r="N15" s="472">
        <f t="shared" si="9"/>
        <v>8</v>
      </c>
      <c r="O15" s="472">
        <f t="shared" si="9"/>
        <v>6</v>
      </c>
      <c r="P15" s="472">
        <f t="shared" si="9"/>
        <v>2</v>
      </c>
      <c r="Q15" s="472">
        <f t="shared" si="9"/>
        <v>38979</v>
      </c>
      <c r="R15" s="472">
        <f t="shared" si="9"/>
        <v>17541</v>
      </c>
      <c r="S15" s="472">
        <f t="shared" si="9"/>
        <v>21438</v>
      </c>
      <c r="T15" s="472">
        <f t="shared" si="9"/>
        <v>17277</v>
      </c>
      <c r="U15" s="472">
        <f t="shared" si="9"/>
        <v>21282</v>
      </c>
      <c r="V15" s="472">
        <f t="shared" si="9"/>
        <v>10145030</v>
      </c>
      <c r="W15" s="472">
        <f t="shared" si="9"/>
        <v>30492522</v>
      </c>
      <c r="X15" s="472">
        <f t="shared" si="9"/>
        <v>55967241</v>
      </c>
      <c r="Y15" s="472">
        <f t="shared" si="9"/>
        <v>49483010</v>
      </c>
      <c r="Z15" s="472">
        <f t="shared" si="9"/>
        <v>6437463</v>
      </c>
      <c r="AA15" s="473">
        <f t="shared" si="9"/>
        <v>46768</v>
      </c>
    </row>
    <row r="16" spans="2:27" ht="12" customHeight="1">
      <c r="B16" s="476"/>
      <c r="C16" s="477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9"/>
    </row>
    <row r="17" spans="2:27" ht="12" customHeight="1">
      <c r="B17" s="480" t="s">
        <v>1123</v>
      </c>
      <c r="C17" s="481">
        <f>SUM(D17:F17)</f>
        <v>780</v>
      </c>
      <c r="D17" s="482">
        <v>614</v>
      </c>
      <c r="E17" s="482">
        <v>8</v>
      </c>
      <c r="F17" s="482">
        <v>158</v>
      </c>
      <c r="G17" s="482">
        <v>393</v>
      </c>
      <c r="H17" s="482">
        <v>157</v>
      </c>
      <c r="I17" s="482">
        <v>86</v>
      </c>
      <c r="J17" s="482">
        <v>50</v>
      </c>
      <c r="K17" s="482">
        <v>51</v>
      </c>
      <c r="L17" s="482">
        <v>31</v>
      </c>
      <c r="M17" s="482">
        <v>7</v>
      </c>
      <c r="N17" s="482">
        <v>4</v>
      </c>
      <c r="O17" s="482">
        <v>0</v>
      </c>
      <c r="P17" s="482">
        <v>1</v>
      </c>
      <c r="Q17" s="482">
        <f>SUM(R17:S17)</f>
        <v>21118</v>
      </c>
      <c r="R17" s="482">
        <v>12726</v>
      </c>
      <c r="S17" s="482">
        <v>8392</v>
      </c>
      <c r="T17" s="482">
        <v>12553</v>
      </c>
      <c r="U17" s="482">
        <v>8303</v>
      </c>
      <c r="V17" s="482">
        <v>7091799</v>
      </c>
      <c r="W17" s="482">
        <v>20744248</v>
      </c>
      <c r="X17" s="482">
        <f>SUM(Y17:AA17)</f>
        <v>38299418</v>
      </c>
      <c r="Y17" s="482">
        <v>35809087</v>
      </c>
      <c r="Z17" s="482">
        <v>2436759</v>
      </c>
      <c r="AA17" s="483">
        <v>53572</v>
      </c>
    </row>
    <row r="18" spans="2:27" ht="12" customHeight="1">
      <c r="B18" s="480" t="s">
        <v>764</v>
      </c>
      <c r="C18" s="481">
        <f>SUM(D18:F18)</f>
        <v>561</v>
      </c>
      <c r="D18" s="67">
        <v>428</v>
      </c>
      <c r="E18" s="67">
        <v>4</v>
      </c>
      <c r="F18" s="67">
        <v>129</v>
      </c>
      <c r="G18" s="67">
        <v>264</v>
      </c>
      <c r="H18" s="67">
        <v>98</v>
      </c>
      <c r="I18" s="67">
        <v>77</v>
      </c>
      <c r="J18" s="482">
        <v>45</v>
      </c>
      <c r="K18" s="67">
        <v>39</v>
      </c>
      <c r="L18" s="67">
        <v>20</v>
      </c>
      <c r="M18" s="67">
        <v>12</v>
      </c>
      <c r="N18" s="67">
        <v>3</v>
      </c>
      <c r="O18" s="67">
        <v>2</v>
      </c>
      <c r="P18" s="67">
        <v>1</v>
      </c>
      <c r="Q18" s="482">
        <f>SUM(R18:S18)</f>
        <v>17891</v>
      </c>
      <c r="R18" s="67">
        <v>10122</v>
      </c>
      <c r="S18" s="67">
        <v>7769</v>
      </c>
      <c r="T18" s="67">
        <v>9985</v>
      </c>
      <c r="U18" s="67">
        <v>7704</v>
      </c>
      <c r="V18" s="67">
        <v>5614675</v>
      </c>
      <c r="W18" s="67">
        <v>27836667</v>
      </c>
      <c r="X18" s="482">
        <f>SUM(Y18:AA18)</f>
        <v>41422123</v>
      </c>
      <c r="Y18" s="67">
        <v>38235953</v>
      </c>
      <c r="Z18" s="67">
        <v>3115006</v>
      </c>
      <c r="AA18" s="68">
        <v>71164</v>
      </c>
    </row>
    <row r="19" spans="2:27" ht="12" customHeight="1">
      <c r="B19" s="480" t="s">
        <v>765</v>
      </c>
      <c r="C19" s="481">
        <f>SUM(D19:F19)</f>
        <v>402</v>
      </c>
      <c r="D19" s="67">
        <v>305</v>
      </c>
      <c r="E19" s="67">
        <v>5</v>
      </c>
      <c r="F19" s="67">
        <v>92</v>
      </c>
      <c r="G19" s="67">
        <v>166</v>
      </c>
      <c r="H19" s="67">
        <v>101</v>
      </c>
      <c r="I19" s="67">
        <v>48</v>
      </c>
      <c r="J19" s="482">
        <v>35</v>
      </c>
      <c r="K19" s="67">
        <v>29</v>
      </c>
      <c r="L19" s="67">
        <v>13</v>
      </c>
      <c r="M19" s="67">
        <v>2</v>
      </c>
      <c r="N19" s="67">
        <v>4</v>
      </c>
      <c r="O19" s="67">
        <v>3</v>
      </c>
      <c r="P19" s="67">
        <v>1</v>
      </c>
      <c r="Q19" s="482">
        <f>SUM(R19:S19)</f>
        <v>13717</v>
      </c>
      <c r="R19" s="67">
        <v>6620</v>
      </c>
      <c r="S19" s="67">
        <v>7097</v>
      </c>
      <c r="T19" s="67">
        <v>6527</v>
      </c>
      <c r="U19" s="67">
        <v>7033</v>
      </c>
      <c r="V19" s="67">
        <v>3891775</v>
      </c>
      <c r="W19" s="67">
        <v>9073247</v>
      </c>
      <c r="X19" s="482">
        <f>SUM(Y19:AA19)</f>
        <v>17833845</v>
      </c>
      <c r="Y19" s="67">
        <v>15370964</v>
      </c>
      <c r="Z19" s="67">
        <v>2455005</v>
      </c>
      <c r="AA19" s="68">
        <v>7876</v>
      </c>
    </row>
    <row r="20" spans="2:27" ht="12" customHeight="1">
      <c r="B20" s="480" t="s">
        <v>767</v>
      </c>
      <c r="C20" s="481">
        <f>SUM(D20:F20)</f>
        <v>382</v>
      </c>
      <c r="D20" s="67">
        <v>305</v>
      </c>
      <c r="E20" s="67">
        <v>3</v>
      </c>
      <c r="F20" s="67">
        <v>74</v>
      </c>
      <c r="G20" s="67">
        <v>145</v>
      </c>
      <c r="H20" s="67">
        <v>99</v>
      </c>
      <c r="I20" s="67">
        <v>60</v>
      </c>
      <c r="J20" s="482">
        <v>33</v>
      </c>
      <c r="K20" s="67">
        <v>28</v>
      </c>
      <c r="L20" s="67">
        <v>10</v>
      </c>
      <c r="M20" s="67">
        <v>2</v>
      </c>
      <c r="N20" s="67">
        <v>2</v>
      </c>
      <c r="O20" s="67">
        <v>2</v>
      </c>
      <c r="P20" s="67">
        <v>1</v>
      </c>
      <c r="Q20" s="482">
        <f>SUM(R20:S20)</f>
        <v>12076</v>
      </c>
      <c r="R20" s="67">
        <v>5929</v>
      </c>
      <c r="S20" s="67">
        <v>6147</v>
      </c>
      <c r="T20" s="67">
        <v>5869</v>
      </c>
      <c r="U20" s="67">
        <v>6112</v>
      </c>
      <c r="V20" s="67">
        <v>3206515</v>
      </c>
      <c r="W20" s="67">
        <v>12800781</v>
      </c>
      <c r="X20" s="482">
        <f>SUM(Y20:AA20)</f>
        <v>22741886</v>
      </c>
      <c r="Y20" s="67">
        <v>21234932</v>
      </c>
      <c r="Z20" s="67">
        <v>1470967</v>
      </c>
      <c r="AA20" s="68">
        <v>35987</v>
      </c>
    </row>
    <row r="21" spans="2:27" ht="12" customHeight="1">
      <c r="B21" s="480"/>
      <c r="C21" s="481"/>
      <c r="D21" s="67"/>
      <c r="E21" s="67"/>
      <c r="F21" s="67"/>
      <c r="G21" s="67"/>
      <c r="H21" s="67"/>
      <c r="I21" s="67"/>
      <c r="J21" s="482"/>
      <c r="K21" s="67"/>
      <c r="L21" s="67"/>
      <c r="M21" s="67"/>
      <c r="N21" s="67"/>
      <c r="O21" s="67"/>
      <c r="P21" s="67"/>
      <c r="Q21" s="482"/>
      <c r="R21" s="67"/>
      <c r="S21" s="67"/>
      <c r="T21" s="67"/>
      <c r="U21" s="67"/>
      <c r="V21" s="67"/>
      <c r="W21" s="67"/>
      <c r="X21" s="482"/>
      <c r="Y21" s="67"/>
      <c r="Z21" s="67"/>
      <c r="AA21" s="68"/>
    </row>
    <row r="22" spans="2:27" ht="12" customHeight="1">
      <c r="B22" s="480" t="s">
        <v>770</v>
      </c>
      <c r="C22" s="481">
        <f>SUM(D22:F22)</f>
        <v>183</v>
      </c>
      <c r="D22" s="67">
        <v>146</v>
      </c>
      <c r="E22" s="67">
        <v>2</v>
      </c>
      <c r="F22" s="67">
        <v>35</v>
      </c>
      <c r="G22" s="67">
        <v>67</v>
      </c>
      <c r="H22" s="67">
        <v>45</v>
      </c>
      <c r="I22" s="67">
        <v>25</v>
      </c>
      <c r="J22" s="482">
        <v>16</v>
      </c>
      <c r="K22" s="67">
        <v>17</v>
      </c>
      <c r="L22" s="67">
        <v>9</v>
      </c>
      <c r="M22" s="67">
        <v>2</v>
      </c>
      <c r="N22" s="67">
        <v>1</v>
      </c>
      <c r="O22" s="67">
        <v>1</v>
      </c>
      <c r="P22" s="67">
        <v>0</v>
      </c>
      <c r="Q22" s="482">
        <f>SUM(R22:S22)</f>
        <v>6212</v>
      </c>
      <c r="R22" s="67">
        <v>2999</v>
      </c>
      <c r="S22" s="67">
        <v>3213</v>
      </c>
      <c r="T22" s="67">
        <v>2963</v>
      </c>
      <c r="U22" s="67">
        <v>3198</v>
      </c>
      <c r="V22" s="67">
        <v>1518354</v>
      </c>
      <c r="W22" s="67">
        <v>6631927</v>
      </c>
      <c r="X22" s="482">
        <f>SUM(Y22:AA22)</f>
        <v>10144254</v>
      </c>
      <c r="Y22" s="67">
        <v>9302651</v>
      </c>
      <c r="Z22" s="67">
        <v>840996</v>
      </c>
      <c r="AA22" s="68">
        <v>607</v>
      </c>
    </row>
    <row r="23" spans="2:27" ht="12" customHeight="1">
      <c r="B23" s="480" t="s">
        <v>772</v>
      </c>
      <c r="C23" s="481">
        <f>SUM(D23:F23)</f>
        <v>216</v>
      </c>
      <c r="D23" s="67">
        <v>147</v>
      </c>
      <c r="E23" s="67">
        <v>2</v>
      </c>
      <c r="F23" s="67">
        <v>67</v>
      </c>
      <c r="G23" s="67">
        <v>106</v>
      </c>
      <c r="H23" s="67">
        <v>37</v>
      </c>
      <c r="I23" s="67">
        <v>26</v>
      </c>
      <c r="J23" s="482">
        <v>17</v>
      </c>
      <c r="K23" s="67">
        <v>21</v>
      </c>
      <c r="L23" s="67">
        <v>4</v>
      </c>
      <c r="M23" s="67">
        <v>3</v>
      </c>
      <c r="N23" s="67">
        <v>2</v>
      </c>
      <c r="O23" s="67">
        <v>0</v>
      </c>
      <c r="P23" s="67">
        <v>0</v>
      </c>
      <c r="Q23" s="482">
        <f>SUM(R23:S23)</f>
        <v>6006</v>
      </c>
      <c r="R23" s="67">
        <v>2567</v>
      </c>
      <c r="S23" s="67">
        <v>3439</v>
      </c>
      <c r="T23" s="67">
        <v>2491</v>
      </c>
      <c r="U23" s="67">
        <v>3383</v>
      </c>
      <c r="V23" s="67">
        <v>1598306</v>
      </c>
      <c r="W23" s="67">
        <v>5798720</v>
      </c>
      <c r="X23" s="482">
        <f>SUM(Y23:AA23)</f>
        <v>9888940</v>
      </c>
      <c r="Y23" s="67">
        <v>9006714</v>
      </c>
      <c r="Z23" s="67">
        <v>874371</v>
      </c>
      <c r="AA23" s="68">
        <v>7855</v>
      </c>
    </row>
    <row r="24" spans="2:27" ht="12" customHeight="1">
      <c r="B24" s="480" t="s">
        <v>774</v>
      </c>
      <c r="C24" s="481">
        <f>SUM(D24:F24)</f>
        <v>183</v>
      </c>
      <c r="D24" s="67">
        <v>138</v>
      </c>
      <c r="E24" s="67">
        <v>5</v>
      </c>
      <c r="F24" s="67">
        <v>40</v>
      </c>
      <c r="G24" s="67">
        <v>91</v>
      </c>
      <c r="H24" s="67">
        <v>43</v>
      </c>
      <c r="I24" s="67">
        <v>20</v>
      </c>
      <c r="J24" s="482">
        <v>11</v>
      </c>
      <c r="K24" s="67">
        <v>10</v>
      </c>
      <c r="L24" s="67">
        <v>8</v>
      </c>
      <c r="M24" s="67">
        <v>0</v>
      </c>
      <c r="N24" s="67">
        <v>0</v>
      </c>
      <c r="O24" s="67">
        <v>0</v>
      </c>
      <c r="P24" s="67">
        <v>0</v>
      </c>
      <c r="Q24" s="482">
        <f>SUM(R24:S24)</f>
        <v>3870</v>
      </c>
      <c r="R24" s="67">
        <v>1807</v>
      </c>
      <c r="S24" s="67">
        <v>2063</v>
      </c>
      <c r="T24" s="67">
        <v>1770</v>
      </c>
      <c r="U24" s="67">
        <v>2040</v>
      </c>
      <c r="V24" s="67">
        <v>1086781</v>
      </c>
      <c r="W24" s="67">
        <v>3146401</v>
      </c>
      <c r="X24" s="482">
        <f>SUM(Y24:AA24)</f>
        <v>5613090</v>
      </c>
      <c r="Y24" s="67">
        <v>5076770</v>
      </c>
      <c r="Z24" s="67">
        <v>533641</v>
      </c>
      <c r="AA24" s="68">
        <v>2679</v>
      </c>
    </row>
    <row r="25" spans="2:27" ht="12" customHeight="1">
      <c r="B25" s="480" t="s">
        <v>775</v>
      </c>
      <c r="C25" s="481">
        <f>SUM(D25:F25)</f>
        <v>162</v>
      </c>
      <c r="D25" s="67">
        <v>108</v>
      </c>
      <c r="E25" s="67">
        <v>0</v>
      </c>
      <c r="F25" s="67">
        <v>54</v>
      </c>
      <c r="G25" s="67">
        <v>85</v>
      </c>
      <c r="H25" s="67">
        <v>23</v>
      </c>
      <c r="I25" s="67">
        <v>24</v>
      </c>
      <c r="J25" s="67">
        <v>8</v>
      </c>
      <c r="K25" s="67">
        <v>14</v>
      </c>
      <c r="L25" s="67">
        <v>4</v>
      </c>
      <c r="M25" s="67">
        <v>4</v>
      </c>
      <c r="N25" s="67">
        <v>0</v>
      </c>
      <c r="O25" s="67">
        <v>0</v>
      </c>
      <c r="P25" s="67">
        <v>0</v>
      </c>
      <c r="Q25" s="482">
        <f>SUM(R25:S25)</f>
        <v>4195</v>
      </c>
      <c r="R25" s="67">
        <v>1974</v>
      </c>
      <c r="S25" s="67">
        <v>2221</v>
      </c>
      <c r="T25" s="67">
        <v>1909</v>
      </c>
      <c r="U25" s="67">
        <v>2183</v>
      </c>
      <c r="V25" s="67">
        <v>1112006</v>
      </c>
      <c r="W25" s="67">
        <v>3543261</v>
      </c>
      <c r="X25" s="482">
        <f>SUM(Y25:AA25)</f>
        <v>6416339</v>
      </c>
      <c r="Y25" s="67">
        <v>5485206</v>
      </c>
      <c r="Z25" s="67">
        <v>931107</v>
      </c>
      <c r="AA25" s="68">
        <v>26</v>
      </c>
    </row>
    <row r="26" spans="2:27" ht="12" customHeight="1">
      <c r="B26" s="480"/>
      <c r="C26" s="481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82"/>
      <c r="R26" s="67"/>
      <c r="S26" s="67"/>
      <c r="T26" s="67"/>
      <c r="U26" s="67"/>
      <c r="V26" s="67"/>
      <c r="W26" s="67"/>
      <c r="X26" s="482"/>
      <c r="Y26" s="67"/>
      <c r="Z26" s="67"/>
      <c r="AA26" s="68"/>
    </row>
    <row r="27" spans="2:27" ht="12" customHeight="1">
      <c r="B27" s="480" t="s">
        <v>778</v>
      </c>
      <c r="C27" s="481">
        <f>SUM(D27:F27)</f>
        <v>195</v>
      </c>
      <c r="D27" s="67">
        <v>141</v>
      </c>
      <c r="E27" s="67">
        <v>1</v>
      </c>
      <c r="F27" s="67">
        <v>53</v>
      </c>
      <c r="G27" s="67">
        <v>97</v>
      </c>
      <c r="H27" s="67">
        <v>35</v>
      </c>
      <c r="I27" s="67">
        <v>21</v>
      </c>
      <c r="J27" s="67">
        <v>16</v>
      </c>
      <c r="K27" s="67">
        <v>13</v>
      </c>
      <c r="L27" s="67">
        <v>8</v>
      </c>
      <c r="M27" s="67">
        <v>2</v>
      </c>
      <c r="N27" s="67">
        <v>2</v>
      </c>
      <c r="O27" s="67">
        <v>1</v>
      </c>
      <c r="P27" s="67">
        <v>0</v>
      </c>
      <c r="Q27" s="482">
        <f>SUM(R27:S27)</f>
        <v>6434</v>
      </c>
      <c r="R27" s="67">
        <v>3196</v>
      </c>
      <c r="S27" s="67">
        <v>3238</v>
      </c>
      <c r="T27" s="67">
        <v>3142</v>
      </c>
      <c r="U27" s="67">
        <v>3208</v>
      </c>
      <c r="V27" s="67">
        <v>2035044</v>
      </c>
      <c r="W27" s="67">
        <v>4765692</v>
      </c>
      <c r="X27" s="482">
        <f>SUM(Y27:AA27)</f>
        <v>10236432</v>
      </c>
      <c r="Y27" s="67">
        <v>9403802</v>
      </c>
      <c r="Z27" s="67">
        <v>832199</v>
      </c>
      <c r="AA27" s="68">
        <v>431</v>
      </c>
    </row>
    <row r="28" spans="2:27" ht="12" customHeight="1">
      <c r="B28" s="480" t="s">
        <v>780</v>
      </c>
      <c r="C28" s="481">
        <f>SUM(D28:F28)</f>
        <v>234</v>
      </c>
      <c r="D28" s="67">
        <v>191</v>
      </c>
      <c r="E28" s="67">
        <v>0</v>
      </c>
      <c r="F28" s="67">
        <v>43</v>
      </c>
      <c r="G28" s="67">
        <v>114</v>
      </c>
      <c r="H28" s="67">
        <v>44</v>
      </c>
      <c r="I28" s="67">
        <v>18</v>
      </c>
      <c r="J28" s="67">
        <v>23</v>
      </c>
      <c r="K28" s="67">
        <v>16</v>
      </c>
      <c r="L28" s="67">
        <v>12</v>
      </c>
      <c r="M28" s="67">
        <v>3</v>
      </c>
      <c r="N28" s="67">
        <v>0</v>
      </c>
      <c r="O28" s="67">
        <v>3</v>
      </c>
      <c r="P28" s="67">
        <v>1</v>
      </c>
      <c r="Q28" s="482">
        <f>SUM(R28:S28)</f>
        <v>9086</v>
      </c>
      <c r="R28" s="67">
        <v>5192</v>
      </c>
      <c r="S28" s="67">
        <v>3894</v>
      </c>
      <c r="T28" s="67">
        <v>5137</v>
      </c>
      <c r="U28" s="67">
        <v>3857</v>
      </c>
      <c r="V28" s="67">
        <v>3043137</v>
      </c>
      <c r="W28" s="67">
        <v>14031466</v>
      </c>
      <c r="X28" s="482">
        <f>SUM(Y28:AA28)</f>
        <v>21772276</v>
      </c>
      <c r="Y28" s="67">
        <v>21109743</v>
      </c>
      <c r="Z28" s="67">
        <v>655799</v>
      </c>
      <c r="AA28" s="68">
        <v>6734</v>
      </c>
    </row>
    <row r="29" spans="2:27" ht="12" customHeight="1">
      <c r="B29" s="480" t="s">
        <v>782</v>
      </c>
      <c r="C29" s="481">
        <f>SUM(D29:F29)</f>
        <v>153</v>
      </c>
      <c r="D29" s="67">
        <v>119</v>
      </c>
      <c r="E29" s="67">
        <v>3</v>
      </c>
      <c r="F29" s="67">
        <v>31</v>
      </c>
      <c r="G29" s="67">
        <v>62</v>
      </c>
      <c r="H29" s="67">
        <v>29</v>
      </c>
      <c r="I29" s="67">
        <v>24</v>
      </c>
      <c r="J29" s="67">
        <v>7</v>
      </c>
      <c r="K29" s="67">
        <v>16</v>
      </c>
      <c r="L29" s="67">
        <v>4</v>
      </c>
      <c r="M29" s="67">
        <v>5</v>
      </c>
      <c r="N29" s="67">
        <v>1</v>
      </c>
      <c r="O29" s="67">
        <v>5</v>
      </c>
      <c r="P29" s="67">
        <v>1</v>
      </c>
      <c r="Q29" s="482">
        <f>SUM(R29:S29)</f>
        <v>8289</v>
      </c>
      <c r="R29" s="67">
        <v>4845</v>
      </c>
      <c r="S29" s="67">
        <v>3444</v>
      </c>
      <c r="T29" s="67">
        <v>4809</v>
      </c>
      <c r="U29" s="67">
        <v>3427</v>
      </c>
      <c r="V29" s="67">
        <v>2583360</v>
      </c>
      <c r="W29" s="67">
        <v>13087434</v>
      </c>
      <c r="X29" s="482">
        <f>SUM(Y29:AA29)</f>
        <v>20406630</v>
      </c>
      <c r="Y29" s="67">
        <v>18946966</v>
      </c>
      <c r="Z29" s="67">
        <v>1459284</v>
      </c>
      <c r="AA29" s="68">
        <v>380</v>
      </c>
    </row>
    <row r="30" spans="1:27" s="485" customFormat="1" ht="12" customHeight="1">
      <c r="A30" s="484"/>
      <c r="B30" s="480" t="s">
        <v>784</v>
      </c>
      <c r="C30" s="481">
        <f>SUM(D30:F30)</f>
        <v>96</v>
      </c>
      <c r="D30" s="67">
        <v>69</v>
      </c>
      <c r="E30" s="67">
        <v>2</v>
      </c>
      <c r="F30" s="67">
        <v>25</v>
      </c>
      <c r="G30" s="67">
        <v>38</v>
      </c>
      <c r="H30" s="67">
        <v>21</v>
      </c>
      <c r="I30" s="67">
        <v>12</v>
      </c>
      <c r="J30" s="67">
        <v>9</v>
      </c>
      <c r="K30" s="67">
        <v>9</v>
      </c>
      <c r="L30" s="67">
        <v>6</v>
      </c>
      <c r="M30" s="67">
        <v>0</v>
      </c>
      <c r="N30" s="67">
        <v>1</v>
      </c>
      <c r="O30" s="67">
        <v>0</v>
      </c>
      <c r="P30" s="67">
        <v>0</v>
      </c>
      <c r="Q30" s="482">
        <f>SUM(R30:S30)</f>
        <v>3103</v>
      </c>
      <c r="R30" s="67">
        <v>1282</v>
      </c>
      <c r="S30" s="67">
        <v>1821</v>
      </c>
      <c r="T30" s="67">
        <v>1256</v>
      </c>
      <c r="U30" s="67">
        <v>1813</v>
      </c>
      <c r="V30" s="67">
        <v>786624</v>
      </c>
      <c r="W30" s="67">
        <v>2408000</v>
      </c>
      <c r="X30" s="482">
        <f>SUM(Y30:AA30)</f>
        <v>3829491</v>
      </c>
      <c r="Y30" s="67">
        <v>3134465</v>
      </c>
      <c r="Z30" s="67">
        <v>692639</v>
      </c>
      <c r="AA30" s="68">
        <v>2387</v>
      </c>
    </row>
    <row r="31" spans="2:27" ht="12" customHeight="1">
      <c r="B31" s="480" t="s">
        <v>786</v>
      </c>
      <c r="C31" s="481">
        <f>SUM(D31:F31)</f>
        <v>211</v>
      </c>
      <c r="D31" s="67">
        <v>158</v>
      </c>
      <c r="E31" s="67">
        <v>2</v>
      </c>
      <c r="F31" s="67">
        <v>51</v>
      </c>
      <c r="G31" s="67">
        <v>100</v>
      </c>
      <c r="H31" s="67">
        <v>50</v>
      </c>
      <c r="I31" s="67">
        <v>20</v>
      </c>
      <c r="J31" s="67">
        <v>21</v>
      </c>
      <c r="K31" s="67">
        <v>11</v>
      </c>
      <c r="L31" s="67">
        <v>7</v>
      </c>
      <c r="M31" s="67">
        <v>2</v>
      </c>
      <c r="N31" s="67">
        <v>0</v>
      </c>
      <c r="O31" s="67">
        <v>0</v>
      </c>
      <c r="P31" s="67">
        <v>0</v>
      </c>
      <c r="Q31" s="482">
        <f>SUM(R31:S31)</f>
        <v>4774</v>
      </c>
      <c r="R31" s="67">
        <v>2239</v>
      </c>
      <c r="S31" s="67">
        <v>2535</v>
      </c>
      <c r="T31" s="67">
        <v>2175</v>
      </c>
      <c r="U31" s="67">
        <v>2509</v>
      </c>
      <c r="V31" s="67">
        <v>1281381</v>
      </c>
      <c r="W31" s="67">
        <v>3316522</v>
      </c>
      <c r="X31" s="482">
        <f>SUM(Y31:AA31)</f>
        <v>6941887</v>
      </c>
      <c r="Y31" s="67">
        <v>5919090</v>
      </c>
      <c r="Z31" s="67">
        <v>1022542</v>
      </c>
      <c r="AA31" s="68">
        <v>255</v>
      </c>
    </row>
    <row r="32" spans="2:27" ht="12" customHeight="1">
      <c r="B32" s="480"/>
      <c r="C32" s="481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482"/>
      <c r="R32" s="67"/>
      <c r="S32" s="67"/>
      <c r="T32" s="67"/>
      <c r="U32" s="67"/>
      <c r="V32" s="67"/>
      <c r="W32" s="67"/>
      <c r="X32" s="482"/>
      <c r="Y32" s="67"/>
      <c r="Z32" s="67"/>
      <c r="AA32" s="68"/>
    </row>
    <row r="33" spans="2:27" ht="12" customHeight="1">
      <c r="B33" s="480" t="s">
        <v>789</v>
      </c>
      <c r="C33" s="481">
        <f aca="true" t="shared" si="10" ref="C33:C39">SUM(D33:F33)</f>
        <v>81</v>
      </c>
      <c r="D33" s="67">
        <v>59</v>
      </c>
      <c r="E33" s="67">
        <v>0</v>
      </c>
      <c r="F33" s="67">
        <v>22</v>
      </c>
      <c r="G33" s="67">
        <v>35</v>
      </c>
      <c r="H33" s="67">
        <v>12</v>
      </c>
      <c r="I33" s="67">
        <v>19</v>
      </c>
      <c r="J33" s="67">
        <v>6</v>
      </c>
      <c r="K33" s="67">
        <v>5</v>
      </c>
      <c r="L33" s="67">
        <v>3</v>
      </c>
      <c r="M33" s="67">
        <v>1</v>
      </c>
      <c r="N33" s="67">
        <v>0</v>
      </c>
      <c r="O33" s="67">
        <v>0</v>
      </c>
      <c r="P33" s="67">
        <v>0</v>
      </c>
      <c r="Q33" s="482">
        <f aca="true" t="shared" si="11" ref="Q33:Q39">SUM(R33:S33)</f>
        <v>2073</v>
      </c>
      <c r="R33" s="67">
        <v>892</v>
      </c>
      <c r="S33" s="67">
        <v>1181</v>
      </c>
      <c r="T33" s="67">
        <v>867</v>
      </c>
      <c r="U33" s="67">
        <v>1167</v>
      </c>
      <c r="V33" s="67">
        <v>556835</v>
      </c>
      <c r="W33" s="67">
        <v>1262519</v>
      </c>
      <c r="X33" s="482">
        <f aca="true" t="shared" si="12" ref="X33:X39">SUM(Y33:AA33)</f>
        <v>2474698</v>
      </c>
      <c r="Y33" s="67">
        <v>2123862</v>
      </c>
      <c r="Z33" s="67">
        <v>350777</v>
      </c>
      <c r="AA33" s="68">
        <v>59</v>
      </c>
    </row>
    <row r="34" spans="2:27" ht="12" customHeight="1">
      <c r="B34" s="480" t="s">
        <v>791</v>
      </c>
      <c r="C34" s="481">
        <f t="shared" si="10"/>
        <v>43</v>
      </c>
      <c r="D34" s="67">
        <v>28</v>
      </c>
      <c r="E34" s="67">
        <v>0</v>
      </c>
      <c r="F34" s="67">
        <v>15</v>
      </c>
      <c r="G34" s="67">
        <v>24</v>
      </c>
      <c r="H34" s="67">
        <v>8</v>
      </c>
      <c r="I34" s="67">
        <v>6</v>
      </c>
      <c r="J34" s="67">
        <v>3</v>
      </c>
      <c r="K34" s="67">
        <v>1</v>
      </c>
      <c r="L34" s="67">
        <v>1</v>
      </c>
      <c r="M34" s="67">
        <v>0</v>
      </c>
      <c r="N34" s="67">
        <v>0</v>
      </c>
      <c r="O34" s="67">
        <v>0</v>
      </c>
      <c r="P34" s="67">
        <v>0</v>
      </c>
      <c r="Q34" s="482">
        <f t="shared" si="11"/>
        <v>740</v>
      </c>
      <c r="R34" s="67">
        <v>325</v>
      </c>
      <c r="S34" s="67">
        <v>415</v>
      </c>
      <c r="T34" s="67">
        <v>308</v>
      </c>
      <c r="U34" s="67">
        <v>407</v>
      </c>
      <c r="V34" s="67">
        <v>186590</v>
      </c>
      <c r="W34" s="67">
        <v>497947</v>
      </c>
      <c r="X34" s="482">
        <f t="shared" si="12"/>
        <v>912729</v>
      </c>
      <c r="Y34" s="67">
        <v>756114</v>
      </c>
      <c r="Z34" s="67">
        <v>156090</v>
      </c>
      <c r="AA34" s="68">
        <v>525</v>
      </c>
    </row>
    <row r="35" spans="2:27" ht="12" customHeight="1">
      <c r="B35" s="480" t="s">
        <v>745</v>
      </c>
      <c r="C35" s="481">
        <f t="shared" si="10"/>
        <v>119</v>
      </c>
      <c r="D35" s="67">
        <v>78</v>
      </c>
      <c r="E35" s="67">
        <v>1</v>
      </c>
      <c r="F35" s="67">
        <v>40</v>
      </c>
      <c r="G35" s="67">
        <v>50</v>
      </c>
      <c r="H35" s="67">
        <v>33</v>
      </c>
      <c r="I35" s="67">
        <v>13</v>
      </c>
      <c r="J35" s="67">
        <v>13</v>
      </c>
      <c r="K35" s="67">
        <v>7</v>
      </c>
      <c r="L35" s="67">
        <v>2</v>
      </c>
      <c r="M35" s="67">
        <v>1</v>
      </c>
      <c r="N35" s="67">
        <v>0</v>
      </c>
      <c r="O35" s="67">
        <v>0</v>
      </c>
      <c r="P35" s="67">
        <v>0</v>
      </c>
      <c r="Q35" s="482">
        <f t="shared" si="11"/>
        <v>2541</v>
      </c>
      <c r="R35" s="67">
        <v>1119</v>
      </c>
      <c r="S35" s="67">
        <v>1422</v>
      </c>
      <c r="T35" s="67">
        <v>1075</v>
      </c>
      <c r="U35" s="67">
        <v>1404</v>
      </c>
      <c r="V35" s="67">
        <v>622726</v>
      </c>
      <c r="W35" s="67">
        <v>1763081</v>
      </c>
      <c r="X35" s="482">
        <f t="shared" si="12"/>
        <v>3193900</v>
      </c>
      <c r="Y35" s="67">
        <v>2779715</v>
      </c>
      <c r="Z35" s="67">
        <v>413341</v>
      </c>
      <c r="AA35" s="68">
        <v>844</v>
      </c>
    </row>
    <row r="36" spans="2:27" ht="12" customHeight="1">
      <c r="B36" s="480" t="s">
        <v>746</v>
      </c>
      <c r="C36" s="481">
        <f t="shared" si="10"/>
        <v>40</v>
      </c>
      <c r="D36" s="67">
        <v>30</v>
      </c>
      <c r="E36" s="67">
        <v>2</v>
      </c>
      <c r="F36" s="67">
        <v>8</v>
      </c>
      <c r="G36" s="67">
        <v>20</v>
      </c>
      <c r="H36" s="67">
        <v>9</v>
      </c>
      <c r="I36" s="67">
        <v>2</v>
      </c>
      <c r="J36" s="67">
        <v>3</v>
      </c>
      <c r="K36" s="67">
        <v>3</v>
      </c>
      <c r="L36" s="67">
        <v>3</v>
      </c>
      <c r="M36" s="67">
        <v>0</v>
      </c>
      <c r="N36" s="67">
        <v>0</v>
      </c>
      <c r="O36" s="67">
        <v>0</v>
      </c>
      <c r="P36" s="67">
        <v>0</v>
      </c>
      <c r="Q36" s="482">
        <f t="shared" si="11"/>
        <v>1007</v>
      </c>
      <c r="R36" s="67">
        <v>422</v>
      </c>
      <c r="S36" s="67">
        <v>585</v>
      </c>
      <c r="T36" s="67">
        <v>414</v>
      </c>
      <c r="U36" s="67">
        <v>582</v>
      </c>
      <c r="V36" s="67">
        <v>267212</v>
      </c>
      <c r="W36" s="67">
        <v>1421164</v>
      </c>
      <c r="X36" s="482">
        <f t="shared" si="12"/>
        <v>2053535</v>
      </c>
      <c r="Y36" s="67">
        <v>1913644</v>
      </c>
      <c r="Z36" s="67">
        <v>139841</v>
      </c>
      <c r="AA36" s="68">
        <v>50</v>
      </c>
    </row>
    <row r="37" spans="2:27" ht="12" customHeight="1">
      <c r="B37" s="480" t="s">
        <v>747</v>
      </c>
      <c r="C37" s="481">
        <f t="shared" si="10"/>
        <v>40</v>
      </c>
      <c r="D37" s="67">
        <v>23</v>
      </c>
      <c r="E37" s="67">
        <v>0</v>
      </c>
      <c r="F37" s="67">
        <v>17</v>
      </c>
      <c r="G37" s="67">
        <v>22</v>
      </c>
      <c r="H37" s="67">
        <v>6</v>
      </c>
      <c r="I37" s="67">
        <v>2</v>
      </c>
      <c r="J37" s="67">
        <v>3</v>
      </c>
      <c r="K37" s="67">
        <v>3</v>
      </c>
      <c r="L37" s="67">
        <v>4</v>
      </c>
      <c r="M37" s="67">
        <v>0</v>
      </c>
      <c r="N37" s="67">
        <v>0</v>
      </c>
      <c r="O37" s="67">
        <v>0</v>
      </c>
      <c r="P37" s="67">
        <v>0</v>
      </c>
      <c r="Q37" s="482">
        <f t="shared" si="11"/>
        <v>1080</v>
      </c>
      <c r="R37" s="67">
        <v>436</v>
      </c>
      <c r="S37" s="67">
        <v>644</v>
      </c>
      <c r="T37" s="67">
        <v>419</v>
      </c>
      <c r="U37" s="67">
        <v>637</v>
      </c>
      <c r="V37" s="67">
        <v>272505</v>
      </c>
      <c r="W37" s="67">
        <v>607288</v>
      </c>
      <c r="X37" s="482">
        <f t="shared" si="12"/>
        <v>1168961</v>
      </c>
      <c r="Y37" s="67">
        <v>964202</v>
      </c>
      <c r="Z37" s="67">
        <v>204192</v>
      </c>
      <c r="AA37" s="68">
        <v>567</v>
      </c>
    </row>
    <row r="38" spans="2:27" ht="12" customHeight="1">
      <c r="B38" s="480" t="s">
        <v>749</v>
      </c>
      <c r="C38" s="481">
        <f t="shared" si="10"/>
        <v>52</v>
      </c>
      <c r="D38" s="67">
        <v>34</v>
      </c>
      <c r="E38" s="67">
        <v>0</v>
      </c>
      <c r="F38" s="67">
        <v>18</v>
      </c>
      <c r="G38" s="67">
        <v>23</v>
      </c>
      <c r="H38" s="67">
        <v>11</v>
      </c>
      <c r="I38" s="67">
        <v>8</v>
      </c>
      <c r="J38" s="67">
        <v>4</v>
      </c>
      <c r="K38" s="67">
        <v>4</v>
      </c>
      <c r="L38" s="67">
        <v>2</v>
      </c>
      <c r="M38" s="67">
        <v>0</v>
      </c>
      <c r="N38" s="67">
        <v>0</v>
      </c>
      <c r="O38" s="67">
        <v>0</v>
      </c>
      <c r="P38" s="67">
        <v>0</v>
      </c>
      <c r="Q38" s="482">
        <f t="shared" si="11"/>
        <v>1211</v>
      </c>
      <c r="R38" s="67">
        <v>472</v>
      </c>
      <c r="S38" s="67">
        <v>739</v>
      </c>
      <c r="T38" s="67">
        <v>452</v>
      </c>
      <c r="U38" s="67">
        <v>729</v>
      </c>
      <c r="V38" s="67">
        <v>305525</v>
      </c>
      <c r="W38" s="67">
        <v>809214</v>
      </c>
      <c r="X38" s="482">
        <f t="shared" si="12"/>
        <v>1383021</v>
      </c>
      <c r="Y38" s="67">
        <v>1270998</v>
      </c>
      <c r="Z38" s="67">
        <v>112020</v>
      </c>
      <c r="AA38" s="68">
        <v>3</v>
      </c>
    </row>
    <row r="39" spans="2:27" ht="12" customHeight="1">
      <c r="B39" s="480" t="s">
        <v>751</v>
      </c>
      <c r="C39" s="481">
        <f t="shared" si="10"/>
        <v>30</v>
      </c>
      <c r="D39" s="67">
        <v>18</v>
      </c>
      <c r="E39" s="67">
        <v>0</v>
      </c>
      <c r="F39" s="67">
        <v>12</v>
      </c>
      <c r="G39" s="67">
        <v>14</v>
      </c>
      <c r="H39" s="67">
        <v>8</v>
      </c>
      <c r="I39" s="67">
        <v>2</v>
      </c>
      <c r="J39" s="67">
        <v>2</v>
      </c>
      <c r="K39" s="67">
        <v>1</v>
      </c>
      <c r="L39" s="67">
        <v>3</v>
      </c>
      <c r="M39" s="67">
        <v>0</v>
      </c>
      <c r="N39" s="67">
        <v>0</v>
      </c>
      <c r="O39" s="67">
        <v>0</v>
      </c>
      <c r="P39" s="67">
        <v>0</v>
      </c>
      <c r="Q39" s="482">
        <f t="shared" si="11"/>
        <v>791</v>
      </c>
      <c r="R39" s="67">
        <v>330</v>
      </c>
      <c r="S39" s="67">
        <v>461</v>
      </c>
      <c r="T39" s="67">
        <v>318</v>
      </c>
      <c r="U39" s="67">
        <v>456</v>
      </c>
      <c r="V39" s="67">
        <v>183756</v>
      </c>
      <c r="W39" s="67">
        <v>1003206</v>
      </c>
      <c r="X39" s="482">
        <f t="shared" si="12"/>
        <v>1553680</v>
      </c>
      <c r="Y39" s="67">
        <v>1501623</v>
      </c>
      <c r="Z39" s="67">
        <v>52057</v>
      </c>
      <c r="AA39" s="68">
        <v>0</v>
      </c>
    </row>
    <row r="40" spans="2:27" ht="12" customHeight="1">
      <c r="B40" s="480"/>
      <c r="C40" s="48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482"/>
      <c r="R40" s="67"/>
      <c r="S40" s="67"/>
      <c r="T40" s="67"/>
      <c r="U40" s="67"/>
      <c r="V40" s="67"/>
      <c r="W40" s="67"/>
      <c r="X40" s="482"/>
      <c r="Y40" s="67"/>
      <c r="Z40" s="67"/>
      <c r="AA40" s="68"/>
    </row>
    <row r="41" spans="2:27" ht="12" customHeight="1">
      <c r="B41" s="480" t="s">
        <v>752</v>
      </c>
      <c r="C41" s="481">
        <f aca="true" t="shared" si="13" ref="C41:C47">SUM(D41:F41)</f>
        <v>27</v>
      </c>
      <c r="D41" s="67">
        <v>22</v>
      </c>
      <c r="E41" s="67">
        <v>1</v>
      </c>
      <c r="F41" s="67">
        <v>4</v>
      </c>
      <c r="G41" s="67">
        <v>7</v>
      </c>
      <c r="H41" s="67">
        <v>7</v>
      </c>
      <c r="I41" s="67">
        <v>8</v>
      </c>
      <c r="J41" s="67">
        <v>2</v>
      </c>
      <c r="K41" s="67">
        <v>2</v>
      </c>
      <c r="L41" s="67">
        <v>0</v>
      </c>
      <c r="M41" s="67">
        <v>1</v>
      </c>
      <c r="N41" s="67">
        <v>0</v>
      </c>
      <c r="O41" s="67">
        <v>0</v>
      </c>
      <c r="P41" s="67">
        <v>0</v>
      </c>
      <c r="Q41" s="482">
        <f aca="true" t="shared" si="14" ref="Q41:Q47">SUM(R41:S41)</f>
        <v>830</v>
      </c>
      <c r="R41" s="67">
        <v>260</v>
      </c>
      <c r="S41" s="67">
        <v>570</v>
      </c>
      <c r="T41" s="67">
        <v>257</v>
      </c>
      <c r="U41" s="67">
        <v>569</v>
      </c>
      <c r="V41" s="67">
        <v>162295</v>
      </c>
      <c r="W41" s="67">
        <v>191322</v>
      </c>
      <c r="X41" s="482">
        <f aca="true" t="shared" si="15" ref="X41:X47">SUM(Y41:AA41)</f>
        <v>481086</v>
      </c>
      <c r="Y41" s="67">
        <v>293591</v>
      </c>
      <c r="Z41" s="67">
        <v>187495</v>
      </c>
      <c r="AA41" s="68">
        <v>0</v>
      </c>
    </row>
    <row r="42" spans="2:27" ht="12" customHeight="1">
      <c r="B42" s="480" t="s">
        <v>754</v>
      </c>
      <c r="C42" s="481">
        <f t="shared" si="13"/>
        <v>42</v>
      </c>
      <c r="D42" s="67">
        <v>25</v>
      </c>
      <c r="E42" s="67">
        <v>1</v>
      </c>
      <c r="F42" s="67">
        <v>16</v>
      </c>
      <c r="G42" s="67">
        <v>18</v>
      </c>
      <c r="H42" s="67">
        <v>12</v>
      </c>
      <c r="I42" s="67">
        <v>5</v>
      </c>
      <c r="J42" s="67">
        <v>3</v>
      </c>
      <c r="K42" s="67">
        <v>2</v>
      </c>
      <c r="L42" s="67">
        <v>0</v>
      </c>
      <c r="M42" s="67">
        <v>1</v>
      </c>
      <c r="N42" s="67">
        <v>1</v>
      </c>
      <c r="O42" s="67">
        <v>0</v>
      </c>
      <c r="P42" s="67">
        <v>0</v>
      </c>
      <c r="Q42" s="482">
        <f t="shared" si="14"/>
        <v>1258</v>
      </c>
      <c r="R42" s="67">
        <v>333</v>
      </c>
      <c r="S42" s="67">
        <v>925</v>
      </c>
      <c r="T42" s="67">
        <v>316</v>
      </c>
      <c r="U42" s="67">
        <v>915</v>
      </c>
      <c r="V42" s="67">
        <v>244794</v>
      </c>
      <c r="W42" s="67">
        <v>489414</v>
      </c>
      <c r="X42" s="482">
        <f t="shared" si="15"/>
        <v>949706</v>
      </c>
      <c r="Y42" s="67">
        <v>736852</v>
      </c>
      <c r="Z42" s="67">
        <v>212771</v>
      </c>
      <c r="AA42" s="68">
        <v>83</v>
      </c>
    </row>
    <row r="43" spans="2:27" ht="12" customHeight="1">
      <c r="B43" s="480" t="s">
        <v>756</v>
      </c>
      <c r="C43" s="481">
        <f t="shared" si="13"/>
        <v>27</v>
      </c>
      <c r="D43" s="67">
        <v>15</v>
      </c>
      <c r="E43" s="67">
        <v>0</v>
      </c>
      <c r="F43" s="67">
        <v>12</v>
      </c>
      <c r="G43" s="67">
        <v>13</v>
      </c>
      <c r="H43" s="67">
        <v>4</v>
      </c>
      <c r="I43" s="67">
        <v>3</v>
      </c>
      <c r="J43" s="67">
        <v>5</v>
      </c>
      <c r="K43" s="67">
        <v>0</v>
      </c>
      <c r="L43" s="67">
        <v>1</v>
      </c>
      <c r="M43" s="67">
        <v>1</v>
      </c>
      <c r="N43" s="67">
        <v>0</v>
      </c>
      <c r="O43" s="67">
        <v>0</v>
      </c>
      <c r="P43" s="67">
        <v>0</v>
      </c>
      <c r="Q43" s="482">
        <f t="shared" si="14"/>
        <v>754</v>
      </c>
      <c r="R43" s="67">
        <v>284</v>
      </c>
      <c r="S43" s="67">
        <v>470</v>
      </c>
      <c r="T43" s="67">
        <v>275</v>
      </c>
      <c r="U43" s="67">
        <v>464</v>
      </c>
      <c r="V43" s="67">
        <v>168971</v>
      </c>
      <c r="W43" s="67">
        <v>290574</v>
      </c>
      <c r="X43" s="482">
        <f t="shared" si="15"/>
        <v>648580</v>
      </c>
      <c r="Y43" s="67">
        <v>508518</v>
      </c>
      <c r="Z43" s="67">
        <v>140062</v>
      </c>
      <c r="AA43" s="68">
        <v>0</v>
      </c>
    </row>
    <row r="44" spans="2:27" ht="12" customHeight="1">
      <c r="B44" s="480" t="s">
        <v>758</v>
      </c>
      <c r="C44" s="481">
        <f t="shared" si="13"/>
        <v>46</v>
      </c>
      <c r="D44" s="67">
        <v>31</v>
      </c>
      <c r="E44" s="67">
        <v>2</v>
      </c>
      <c r="F44" s="67">
        <v>13</v>
      </c>
      <c r="G44" s="67">
        <v>16</v>
      </c>
      <c r="H44" s="67">
        <v>9</v>
      </c>
      <c r="I44" s="67">
        <v>8</v>
      </c>
      <c r="J44" s="67">
        <v>6</v>
      </c>
      <c r="K44" s="67">
        <v>2</v>
      </c>
      <c r="L44" s="67">
        <v>3</v>
      </c>
      <c r="M44" s="67">
        <v>2</v>
      </c>
      <c r="N44" s="67">
        <v>0</v>
      </c>
      <c r="O44" s="67">
        <v>0</v>
      </c>
      <c r="P44" s="67">
        <v>0</v>
      </c>
      <c r="Q44" s="482">
        <f t="shared" si="14"/>
        <v>1661</v>
      </c>
      <c r="R44" s="67">
        <v>616</v>
      </c>
      <c r="S44" s="67">
        <v>1045</v>
      </c>
      <c r="T44" s="67">
        <v>605</v>
      </c>
      <c r="U44" s="67">
        <v>1040</v>
      </c>
      <c r="V44" s="67">
        <v>364709</v>
      </c>
      <c r="W44" s="67">
        <v>621377</v>
      </c>
      <c r="X44" s="482">
        <f t="shared" si="15"/>
        <v>1299219</v>
      </c>
      <c r="Y44" s="67">
        <v>927552</v>
      </c>
      <c r="Z44" s="67">
        <v>371667</v>
      </c>
      <c r="AA44" s="68">
        <v>0</v>
      </c>
    </row>
    <row r="45" spans="2:27" ht="12" customHeight="1">
      <c r="B45" s="480" t="s">
        <v>760</v>
      </c>
      <c r="C45" s="481">
        <f t="shared" si="13"/>
        <v>15</v>
      </c>
      <c r="D45" s="67">
        <v>10</v>
      </c>
      <c r="E45" s="67">
        <v>0</v>
      </c>
      <c r="F45" s="67">
        <v>5</v>
      </c>
      <c r="G45" s="67">
        <v>4</v>
      </c>
      <c r="H45" s="67">
        <v>6</v>
      </c>
      <c r="I45" s="67">
        <v>3</v>
      </c>
      <c r="J45" s="67">
        <v>1</v>
      </c>
      <c r="K45" s="67">
        <v>1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482">
        <f t="shared" si="14"/>
        <v>269</v>
      </c>
      <c r="R45" s="67">
        <v>69</v>
      </c>
      <c r="S45" s="67">
        <v>200</v>
      </c>
      <c r="T45" s="67">
        <v>63</v>
      </c>
      <c r="U45" s="67">
        <v>199</v>
      </c>
      <c r="V45" s="67">
        <v>46107</v>
      </c>
      <c r="W45" s="67">
        <v>48387</v>
      </c>
      <c r="X45" s="482">
        <f t="shared" si="15"/>
        <v>129387</v>
      </c>
      <c r="Y45" s="67">
        <v>66163</v>
      </c>
      <c r="Z45" s="67">
        <v>63224</v>
      </c>
      <c r="AA45" s="68">
        <v>0</v>
      </c>
    </row>
    <row r="46" spans="2:27" ht="12" customHeight="1">
      <c r="B46" s="480" t="s">
        <v>761</v>
      </c>
      <c r="C46" s="481">
        <f t="shared" si="13"/>
        <v>25</v>
      </c>
      <c r="D46" s="67">
        <v>18</v>
      </c>
      <c r="E46" s="67">
        <v>0</v>
      </c>
      <c r="F46" s="67">
        <v>7</v>
      </c>
      <c r="G46" s="67">
        <v>8</v>
      </c>
      <c r="H46" s="67">
        <v>4</v>
      </c>
      <c r="I46" s="67">
        <v>8</v>
      </c>
      <c r="J46" s="67">
        <v>4</v>
      </c>
      <c r="K46" s="67">
        <v>1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482">
        <f t="shared" si="14"/>
        <v>549</v>
      </c>
      <c r="R46" s="67">
        <v>242</v>
      </c>
      <c r="S46" s="67">
        <v>307</v>
      </c>
      <c r="T46" s="67">
        <v>236</v>
      </c>
      <c r="U46" s="67">
        <v>303</v>
      </c>
      <c r="V46" s="67">
        <v>113673</v>
      </c>
      <c r="W46" s="67">
        <v>311179</v>
      </c>
      <c r="X46" s="482">
        <f t="shared" si="15"/>
        <v>568761</v>
      </c>
      <c r="Y46" s="67">
        <v>413735</v>
      </c>
      <c r="Z46" s="67">
        <v>155026</v>
      </c>
      <c r="AA46" s="68">
        <v>0</v>
      </c>
    </row>
    <row r="47" spans="2:27" ht="12" customHeight="1">
      <c r="B47" s="480" t="s">
        <v>763</v>
      </c>
      <c r="C47" s="481">
        <f t="shared" si="13"/>
        <v>30</v>
      </c>
      <c r="D47" s="67">
        <v>18</v>
      </c>
      <c r="E47" s="67">
        <v>0</v>
      </c>
      <c r="F47" s="67">
        <v>12</v>
      </c>
      <c r="G47" s="67">
        <v>10</v>
      </c>
      <c r="H47" s="67">
        <v>11</v>
      </c>
      <c r="I47" s="67">
        <v>4</v>
      </c>
      <c r="J47" s="67">
        <v>1</v>
      </c>
      <c r="K47" s="67">
        <v>2</v>
      </c>
      <c r="L47" s="67">
        <v>2</v>
      </c>
      <c r="M47" s="67">
        <v>0</v>
      </c>
      <c r="N47" s="67">
        <v>0</v>
      </c>
      <c r="O47" s="67">
        <v>0</v>
      </c>
      <c r="P47" s="67">
        <v>0</v>
      </c>
      <c r="Q47" s="482">
        <f t="shared" si="14"/>
        <v>769</v>
      </c>
      <c r="R47" s="67">
        <v>203</v>
      </c>
      <c r="S47" s="67">
        <v>566</v>
      </c>
      <c r="T47" s="67">
        <v>194</v>
      </c>
      <c r="U47" s="67">
        <v>561</v>
      </c>
      <c r="V47" s="67">
        <v>147277</v>
      </c>
      <c r="W47" s="67">
        <v>309889</v>
      </c>
      <c r="X47" s="482">
        <f t="shared" si="15"/>
        <v>672249</v>
      </c>
      <c r="Y47" s="67">
        <v>472839</v>
      </c>
      <c r="Z47" s="67">
        <v>199410</v>
      </c>
      <c r="AA47" s="68">
        <v>0</v>
      </c>
    </row>
    <row r="48" spans="2:27" ht="12" customHeight="1">
      <c r="B48" s="480"/>
      <c r="C48" s="48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482"/>
      <c r="R48" s="67"/>
      <c r="S48" s="67"/>
      <c r="T48" s="67"/>
      <c r="U48" s="67"/>
      <c r="V48" s="67"/>
      <c r="W48" s="67"/>
      <c r="X48" s="482"/>
      <c r="Y48" s="67"/>
      <c r="Z48" s="67"/>
      <c r="AA48" s="68"/>
    </row>
    <row r="49" spans="2:27" ht="12" customHeight="1">
      <c r="B49" s="480" t="s">
        <v>766</v>
      </c>
      <c r="C49" s="481">
        <f>SUM(D49:F49)</f>
        <v>120</v>
      </c>
      <c r="D49" s="67">
        <v>89</v>
      </c>
      <c r="E49" s="67">
        <v>0</v>
      </c>
      <c r="F49" s="67">
        <v>31</v>
      </c>
      <c r="G49" s="67">
        <v>60</v>
      </c>
      <c r="H49" s="67">
        <v>23</v>
      </c>
      <c r="I49" s="67">
        <v>10</v>
      </c>
      <c r="J49" s="67">
        <v>14</v>
      </c>
      <c r="K49" s="67">
        <v>6</v>
      </c>
      <c r="L49" s="67">
        <v>3</v>
      </c>
      <c r="M49" s="67">
        <v>1</v>
      </c>
      <c r="N49" s="67">
        <v>1</v>
      </c>
      <c r="O49" s="67">
        <v>2</v>
      </c>
      <c r="P49" s="67">
        <v>0</v>
      </c>
      <c r="Q49" s="482">
        <f>SUM(R49:S49)</f>
        <v>4305</v>
      </c>
      <c r="R49" s="67">
        <v>2154</v>
      </c>
      <c r="S49" s="67">
        <v>2151</v>
      </c>
      <c r="T49" s="67">
        <v>2122</v>
      </c>
      <c r="U49" s="67">
        <v>2131</v>
      </c>
      <c r="V49" s="67">
        <v>1388238</v>
      </c>
      <c r="W49" s="67">
        <v>4789854</v>
      </c>
      <c r="X49" s="482">
        <f>SUM(Y49:AA49)</f>
        <v>8847406</v>
      </c>
      <c r="Y49" s="67">
        <v>8475734</v>
      </c>
      <c r="Z49" s="67">
        <v>371045</v>
      </c>
      <c r="AA49" s="68">
        <v>627</v>
      </c>
    </row>
    <row r="50" spans="2:27" ht="12" customHeight="1">
      <c r="B50" s="480" t="s">
        <v>768</v>
      </c>
      <c r="C50" s="481">
        <f>SUM(D50:F50)</f>
        <v>78</v>
      </c>
      <c r="D50" s="67">
        <v>54</v>
      </c>
      <c r="E50" s="67">
        <v>0</v>
      </c>
      <c r="F50" s="67">
        <v>24</v>
      </c>
      <c r="G50" s="67">
        <v>35</v>
      </c>
      <c r="H50" s="67">
        <v>16</v>
      </c>
      <c r="I50" s="67">
        <v>15</v>
      </c>
      <c r="J50" s="67">
        <v>5</v>
      </c>
      <c r="K50" s="67">
        <v>4</v>
      </c>
      <c r="L50" s="67">
        <v>2</v>
      </c>
      <c r="M50" s="67">
        <v>1</v>
      </c>
      <c r="N50" s="67">
        <v>0</v>
      </c>
      <c r="O50" s="67">
        <v>0</v>
      </c>
      <c r="P50" s="67">
        <v>0</v>
      </c>
      <c r="Q50" s="482">
        <f>SUM(R50:S50)</f>
        <v>1750</v>
      </c>
      <c r="R50" s="67">
        <v>724</v>
      </c>
      <c r="S50" s="67">
        <v>1026</v>
      </c>
      <c r="T50" s="67">
        <v>701</v>
      </c>
      <c r="U50" s="67">
        <v>1006</v>
      </c>
      <c r="V50" s="67">
        <v>431038</v>
      </c>
      <c r="W50" s="67">
        <v>1002117</v>
      </c>
      <c r="X50" s="482">
        <f>SUM(Y50:AA50)</f>
        <v>1829051</v>
      </c>
      <c r="Y50" s="67">
        <v>1450012</v>
      </c>
      <c r="Z50" s="67">
        <v>378089</v>
      </c>
      <c r="AA50" s="68">
        <v>950</v>
      </c>
    </row>
    <row r="51" spans="2:27" ht="12" customHeight="1">
      <c r="B51" s="480" t="s">
        <v>769</v>
      </c>
      <c r="C51" s="481">
        <f>SUM(D51:F51)</f>
        <v>33</v>
      </c>
      <c r="D51" s="67">
        <v>30</v>
      </c>
      <c r="E51" s="67">
        <v>0</v>
      </c>
      <c r="F51" s="67">
        <v>3</v>
      </c>
      <c r="G51" s="67">
        <v>5</v>
      </c>
      <c r="H51" s="67">
        <v>10</v>
      </c>
      <c r="I51" s="67">
        <v>3</v>
      </c>
      <c r="J51" s="67">
        <v>4</v>
      </c>
      <c r="K51" s="67">
        <v>5</v>
      </c>
      <c r="L51" s="67">
        <v>5</v>
      </c>
      <c r="M51" s="67">
        <v>0</v>
      </c>
      <c r="N51" s="67">
        <v>0</v>
      </c>
      <c r="O51" s="67">
        <v>0</v>
      </c>
      <c r="P51" s="67">
        <v>1</v>
      </c>
      <c r="Q51" s="482">
        <f>SUM(R51:S51)</f>
        <v>2494</v>
      </c>
      <c r="R51" s="67">
        <v>1606</v>
      </c>
      <c r="S51" s="67">
        <v>888</v>
      </c>
      <c r="T51" s="67">
        <v>1603</v>
      </c>
      <c r="U51" s="67">
        <v>888</v>
      </c>
      <c r="V51" s="67">
        <v>1021543</v>
      </c>
      <c r="W51" s="67">
        <v>1970653</v>
      </c>
      <c r="X51" s="482">
        <f>SUM(Y51:AA51)</f>
        <v>3991646</v>
      </c>
      <c r="Y51" s="67">
        <v>3444197</v>
      </c>
      <c r="Z51" s="67">
        <v>545922</v>
      </c>
      <c r="AA51" s="68">
        <v>1527</v>
      </c>
    </row>
    <row r="52" spans="2:27" ht="12" customHeight="1">
      <c r="B52" s="480" t="s">
        <v>771</v>
      </c>
      <c r="C52" s="481">
        <f>SUM(D52:F52)</f>
        <v>101</v>
      </c>
      <c r="D52" s="67">
        <v>70</v>
      </c>
      <c r="E52" s="67">
        <v>0</v>
      </c>
      <c r="F52" s="67">
        <v>31</v>
      </c>
      <c r="G52" s="67">
        <v>45</v>
      </c>
      <c r="H52" s="67">
        <v>22</v>
      </c>
      <c r="I52" s="67">
        <v>10</v>
      </c>
      <c r="J52" s="67">
        <v>12</v>
      </c>
      <c r="K52" s="67">
        <v>6</v>
      </c>
      <c r="L52" s="67">
        <v>6</v>
      </c>
      <c r="M52" s="67">
        <v>0</v>
      </c>
      <c r="N52" s="67">
        <v>0</v>
      </c>
      <c r="O52" s="67">
        <v>0</v>
      </c>
      <c r="P52" s="67">
        <v>0</v>
      </c>
      <c r="Q52" s="482">
        <f>SUM(R52:S52)</f>
        <v>2517</v>
      </c>
      <c r="R52" s="67">
        <v>1085</v>
      </c>
      <c r="S52" s="67">
        <v>1432</v>
      </c>
      <c r="T52" s="67">
        <v>1052</v>
      </c>
      <c r="U52" s="67">
        <v>1416</v>
      </c>
      <c r="V52" s="67">
        <v>646846</v>
      </c>
      <c r="W52" s="67">
        <v>1208379</v>
      </c>
      <c r="X52" s="482">
        <f>SUM(Y52:AA52)</f>
        <v>2800674</v>
      </c>
      <c r="Y52" s="67">
        <v>2287282</v>
      </c>
      <c r="Z52" s="67">
        <v>513392</v>
      </c>
      <c r="AA52" s="68">
        <v>0</v>
      </c>
    </row>
    <row r="53" spans="2:27" ht="12" customHeight="1">
      <c r="B53" s="480" t="s">
        <v>773</v>
      </c>
      <c r="C53" s="481">
        <f>SUM(D53:F53)</f>
        <v>43</v>
      </c>
      <c r="D53" s="67">
        <v>35</v>
      </c>
      <c r="E53" s="67">
        <v>3</v>
      </c>
      <c r="F53" s="67">
        <v>5</v>
      </c>
      <c r="G53" s="67">
        <v>19</v>
      </c>
      <c r="H53" s="67">
        <v>12</v>
      </c>
      <c r="I53" s="67">
        <v>3</v>
      </c>
      <c r="J53" s="67">
        <v>2</v>
      </c>
      <c r="K53" s="67">
        <v>3</v>
      </c>
      <c r="L53" s="67">
        <v>3</v>
      </c>
      <c r="M53" s="67">
        <v>1</v>
      </c>
      <c r="N53" s="67">
        <v>0</v>
      </c>
      <c r="O53" s="67">
        <v>0</v>
      </c>
      <c r="P53" s="67">
        <v>0</v>
      </c>
      <c r="Q53" s="482">
        <f>SUM(R53:S53)</f>
        <v>1369</v>
      </c>
      <c r="R53" s="67">
        <v>567</v>
      </c>
      <c r="S53" s="67">
        <v>802</v>
      </c>
      <c r="T53" s="67">
        <v>562</v>
      </c>
      <c r="U53" s="67">
        <v>797</v>
      </c>
      <c r="V53" s="67">
        <v>349069</v>
      </c>
      <c r="W53" s="67">
        <v>1408790</v>
      </c>
      <c r="X53" s="482">
        <f>SUM(Y53:AA53)</f>
        <v>2147000</v>
      </c>
      <c r="Y53" s="67">
        <v>1964699</v>
      </c>
      <c r="Z53" s="67">
        <v>182251</v>
      </c>
      <c r="AA53" s="68">
        <v>50</v>
      </c>
    </row>
    <row r="54" spans="2:27" ht="12" customHeight="1">
      <c r="B54" s="480"/>
      <c r="C54" s="481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482"/>
      <c r="R54" s="67"/>
      <c r="S54" s="67"/>
      <c r="T54" s="67"/>
      <c r="U54" s="67"/>
      <c r="V54" s="67"/>
      <c r="W54" s="67"/>
      <c r="X54" s="482"/>
      <c r="Y54" s="67"/>
      <c r="Z54" s="67"/>
      <c r="AA54" s="68"/>
    </row>
    <row r="55" spans="2:27" ht="12" customHeight="1">
      <c r="B55" s="480" t="s">
        <v>776</v>
      </c>
      <c r="C55" s="481">
        <f aca="true" t="shared" si="16" ref="C55:C66">SUM(D55:F55)</f>
        <v>34</v>
      </c>
      <c r="D55" s="67">
        <v>26</v>
      </c>
      <c r="E55" s="67">
        <v>0</v>
      </c>
      <c r="F55" s="67">
        <v>8</v>
      </c>
      <c r="G55" s="67">
        <v>11</v>
      </c>
      <c r="H55" s="67">
        <v>12</v>
      </c>
      <c r="I55" s="67">
        <v>7</v>
      </c>
      <c r="J55" s="67">
        <v>2</v>
      </c>
      <c r="K55" s="67">
        <v>1</v>
      </c>
      <c r="L55" s="67">
        <v>1</v>
      </c>
      <c r="M55" s="67">
        <v>0</v>
      </c>
      <c r="N55" s="67">
        <v>0</v>
      </c>
      <c r="O55" s="67">
        <v>0</v>
      </c>
      <c r="P55" s="67">
        <v>0</v>
      </c>
      <c r="Q55" s="482">
        <f aca="true" t="shared" si="17" ref="Q55:Q66">SUM(R55:S55)</f>
        <v>639</v>
      </c>
      <c r="R55" s="67">
        <v>234</v>
      </c>
      <c r="S55" s="67">
        <v>405</v>
      </c>
      <c r="T55" s="67">
        <v>223</v>
      </c>
      <c r="U55" s="67">
        <v>399</v>
      </c>
      <c r="V55" s="67">
        <v>141208</v>
      </c>
      <c r="W55" s="67">
        <v>301496</v>
      </c>
      <c r="X55" s="482">
        <f aca="true" t="shared" si="18" ref="X55:X66">SUM(Y55:AA55)</f>
        <v>661623</v>
      </c>
      <c r="Y55" s="67">
        <v>545941</v>
      </c>
      <c r="Z55" s="67">
        <v>115672</v>
      </c>
      <c r="AA55" s="68">
        <v>10</v>
      </c>
    </row>
    <row r="56" spans="2:27" ht="12" customHeight="1">
      <c r="B56" s="480" t="s">
        <v>777</v>
      </c>
      <c r="C56" s="481">
        <f t="shared" si="16"/>
        <v>95</v>
      </c>
      <c r="D56" s="67">
        <v>70</v>
      </c>
      <c r="E56" s="67">
        <v>0</v>
      </c>
      <c r="F56" s="67">
        <v>25</v>
      </c>
      <c r="G56" s="67">
        <v>42</v>
      </c>
      <c r="H56" s="67">
        <v>19</v>
      </c>
      <c r="I56" s="67">
        <v>12</v>
      </c>
      <c r="J56" s="67">
        <v>9</v>
      </c>
      <c r="K56" s="67">
        <v>9</v>
      </c>
      <c r="L56" s="67">
        <v>3</v>
      </c>
      <c r="M56" s="67">
        <v>1</v>
      </c>
      <c r="N56" s="67">
        <v>0</v>
      </c>
      <c r="O56" s="67">
        <v>0</v>
      </c>
      <c r="P56" s="67">
        <v>0</v>
      </c>
      <c r="Q56" s="482">
        <f t="shared" si="17"/>
        <v>2450</v>
      </c>
      <c r="R56" s="67">
        <v>952</v>
      </c>
      <c r="S56" s="67">
        <v>1498</v>
      </c>
      <c r="T56" s="67">
        <v>926</v>
      </c>
      <c r="U56" s="67">
        <v>1483</v>
      </c>
      <c r="V56" s="67">
        <v>597932</v>
      </c>
      <c r="W56" s="67">
        <v>1494923</v>
      </c>
      <c r="X56" s="482">
        <f t="shared" si="18"/>
        <v>2930873</v>
      </c>
      <c r="Y56" s="67">
        <v>2585888</v>
      </c>
      <c r="Z56" s="67">
        <v>344977</v>
      </c>
      <c r="AA56" s="68">
        <v>8</v>
      </c>
    </row>
    <row r="57" spans="2:27" ht="12" customHeight="1">
      <c r="B57" s="480" t="s">
        <v>779</v>
      </c>
      <c r="C57" s="481">
        <f t="shared" si="16"/>
        <v>39</v>
      </c>
      <c r="D57" s="67">
        <v>36</v>
      </c>
      <c r="E57" s="67">
        <v>2</v>
      </c>
      <c r="F57" s="67">
        <v>1</v>
      </c>
      <c r="G57" s="67">
        <v>11</v>
      </c>
      <c r="H57" s="67">
        <v>8</v>
      </c>
      <c r="I57" s="67">
        <v>6</v>
      </c>
      <c r="J57" s="67">
        <v>8</v>
      </c>
      <c r="K57" s="67">
        <v>4</v>
      </c>
      <c r="L57" s="67">
        <v>1</v>
      </c>
      <c r="M57" s="67">
        <v>0</v>
      </c>
      <c r="N57" s="67">
        <v>0</v>
      </c>
      <c r="O57" s="67">
        <v>1</v>
      </c>
      <c r="P57" s="67">
        <v>0</v>
      </c>
      <c r="Q57" s="482">
        <f t="shared" si="17"/>
        <v>1708</v>
      </c>
      <c r="R57" s="67">
        <v>823</v>
      </c>
      <c r="S57" s="67">
        <v>885</v>
      </c>
      <c r="T57" s="67">
        <v>821</v>
      </c>
      <c r="U57" s="67">
        <v>883</v>
      </c>
      <c r="V57" s="67">
        <v>401831</v>
      </c>
      <c r="W57" s="67">
        <v>2134441</v>
      </c>
      <c r="X57" s="482">
        <f t="shared" si="18"/>
        <v>3083790</v>
      </c>
      <c r="Y57" s="67">
        <v>2857229</v>
      </c>
      <c r="Z57" s="67">
        <v>226561</v>
      </c>
      <c r="AA57" s="68">
        <v>0</v>
      </c>
    </row>
    <row r="58" spans="2:27" ht="12" customHeight="1">
      <c r="B58" s="480" t="s">
        <v>781</v>
      </c>
      <c r="C58" s="481">
        <f t="shared" si="16"/>
        <v>27</v>
      </c>
      <c r="D58" s="67">
        <v>19</v>
      </c>
      <c r="E58" s="67">
        <v>1</v>
      </c>
      <c r="F58" s="67">
        <v>7</v>
      </c>
      <c r="G58" s="67">
        <v>11</v>
      </c>
      <c r="H58" s="67">
        <v>7</v>
      </c>
      <c r="I58" s="67">
        <v>4</v>
      </c>
      <c r="J58" s="67">
        <v>2</v>
      </c>
      <c r="K58" s="67">
        <v>2</v>
      </c>
      <c r="L58" s="67">
        <v>1</v>
      </c>
      <c r="M58" s="67">
        <v>0</v>
      </c>
      <c r="N58" s="67">
        <v>0</v>
      </c>
      <c r="O58" s="67">
        <v>0</v>
      </c>
      <c r="P58" s="67">
        <v>0</v>
      </c>
      <c r="Q58" s="482">
        <f t="shared" si="17"/>
        <v>602</v>
      </c>
      <c r="R58" s="67">
        <v>217</v>
      </c>
      <c r="S58" s="67">
        <v>385</v>
      </c>
      <c r="T58" s="67">
        <v>210</v>
      </c>
      <c r="U58" s="67">
        <v>381</v>
      </c>
      <c r="V58" s="67">
        <v>130841</v>
      </c>
      <c r="W58" s="67">
        <v>292341</v>
      </c>
      <c r="X58" s="482">
        <f t="shared" si="18"/>
        <v>559858</v>
      </c>
      <c r="Y58" s="67">
        <v>474055</v>
      </c>
      <c r="Z58" s="67">
        <v>85803</v>
      </c>
      <c r="AA58" s="68">
        <v>0</v>
      </c>
    </row>
    <row r="59" spans="2:27" ht="12" customHeight="1">
      <c r="B59" s="480" t="s">
        <v>783</v>
      </c>
      <c r="C59" s="481">
        <f t="shared" si="16"/>
        <v>33</v>
      </c>
      <c r="D59" s="67">
        <v>24</v>
      </c>
      <c r="E59" s="67">
        <v>2</v>
      </c>
      <c r="F59" s="67">
        <v>7</v>
      </c>
      <c r="G59" s="67">
        <v>7</v>
      </c>
      <c r="H59" s="67">
        <v>7</v>
      </c>
      <c r="I59" s="67">
        <v>7</v>
      </c>
      <c r="J59" s="67">
        <v>4</v>
      </c>
      <c r="K59" s="67">
        <v>3</v>
      </c>
      <c r="L59" s="67">
        <v>5</v>
      </c>
      <c r="M59" s="67">
        <v>0</v>
      </c>
      <c r="N59" s="67">
        <v>0</v>
      </c>
      <c r="O59" s="67">
        <v>0</v>
      </c>
      <c r="P59" s="67">
        <v>0</v>
      </c>
      <c r="Q59" s="482">
        <f t="shared" si="17"/>
        <v>1275</v>
      </c>
      <c r="R59" s="67">
        <v>574</v>
      </c>
      <c r="S59" s="67">
        <v>701</v>
      </c>
      <c r="T59" s="67">
        <v>568</v>
      </c>
      <c r="U59" s="67">
        <v>697</v>
      </c>
      <c r="V59" s="67">
        <v>316353</v>
      </c>
      <c r="W59" s="67">
        <v>796115</v>
      </c>
      <c r="X59" s="482">
        <f t="shared" si="18"/>
        <v>1467604</v>
      </c>
      <c r="Y59" s="67">
        <v>1079791</v>
      </c>
      <c r="Z59" s="67">
        <v>387738</v>
      </c>
      <c r="AA59" s="68">
        <v>75</v>
      </c>
    </row>
    <row r="60" spans="2:27" ht="12" customHeight="1">
      <c r="B60" s="480" t="s">
        <v>785</v>
      </c>
      <c r="C60" s="481">
        <f t="shared" si="16"/>
        <v>30</v>
      </c>
      <c r="D60" s="67">
        <v>21</v>
      </c>
      <c r="E60" s="67">
        <v>2</v>
      </c>
      <c r="F60" s="67">
        <v>7</v>
      </c>
      <c r="G60" s="67">
        <v>13</v>
      </c>
      <c r="H60" s="67">
        <v>5</v>
      </c>
      <c r="I60" s="67">
        <v>5</v>
      </c>
      <c r="J60" s="67">
        <v>1</v>
      </c>
      <c r="K60" s="67">
        <v>4</v>
      </c>
      <c r="L60" s="67">
        <v>2</v>
      </c>
      <c r="M60" s="67">
        <v>0</v>
      </c>
      <c r="N60" s="67">
        <v>0</v>
      </c>
      <c r="O60" s="67">
        <v>0</v>
      </c>
      <c r="P60" s="67">
        <v>0</v>
      </c>
      <c r="Q60" s="482">
        <f t="shared" si="17"/>
        <v>816</v>
      </c>
      <c r="R60" s="67">
        <v>380</v>
      </c>
      <c r="S60" s="67">
        <v>436</v>
      </c>
      <c r="T60" s="67">
        <v>375</v>
      </c>
      <c r="U60" s="67">
        <v>432</v>
      </c>
      <c r="V60" s="67">
        <v>211496</v>
      </c>
      <c r="W60" s="67">
        <v>692010</v>
      </c>
      <c r="X60" s="482">
        <f t="shared" si="18"/>
        <v>1250660</v>
      </c>
      <c r="Y60" s="67">
        <v>1109354</v>
      </c>
      <c r="Z60" s="67">
        <v>139102</v>
      </c>
      <c r="AA60" s="68">
        <v>2204</v>
      </c>
    </row>
    <row r="61" spans="2:27" ht="12" customHeight="1">
      <c r="B61" s="480" t="s">
        <v>787</v>
      </c>
      <c r="C61" s="481">
        <f t="shared" si="16"/>
        <v>37</v>
      </c>
      <c r="D61" s="67">
        <v>19</v>
      </c>
      <c r="E61" s="67">
        <v>5</v>
      </c>
      <c r="F61" s="67">
        <v>13</v>
      </c>
      <c r="G61" s="67">
        <v>18</v>
      </c>
      <c r="H61" s="67">
        <v>15</v>
      </c>
      <c r="I61" s="67">
        <v>2</v>
      </c>
      <c r="J61" s="67">
        <v>0</v>
      </c>
      <c r="K61" s="67">
        <v>2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482">
        <f t="shared" si="17"/>
        <v>560</v>
      </c>
      <c r="R61" s="67">
        <v>207</v>
      </c>
      <c r="S61" s="67">
        <v>353</v>
      </c>
      <c r="T61" s="67">
        <v>194</v>
      </c>
      <c r="U61" s="67">
        <v>348</v>
      </c>
      <c r="V61" s="67">
        <v>104731</v>
      </c>
      <c r="W61" s="67">
        <v>317789</v>
      </c>
      <c r="X61" s="482">
        <f t="shared" si="18"/>
        <v>518421</v>
      </c>
      <c r="Y61" s="67">
        <v>369749</v>
      </c>
      <c r="Z61" s="67">
        <v>148382</v>
      </c>
      <c r="AA61" s="68">
        <v>290</v>
      </c>
    </row>
    <row r="62" spans="2:27" ht="12" customHeight="1">
      <c r="B62" s="480" t="s">
        <v>788</v>
      </c>
      <c r="C62" s="481">
        <f t="shared" si="16"/>
        <v>52</v>
      </c>
      <c r="D62" s="67">
        <v>36</v>
      </c>
      <c r="E62" s="67">
        <v>3</v>
      </c>
      <c r="F62" s="67">
        <v>13</v>
      </c>
      <c r="G62" s="67">
        <v>25</v>
      </c>
      <c r="H62" s="67">
        <v>13</v>
      </c>
      <c r="I62" s="67">
        <v>6</v>
      </c>
      <c r="J62" s="67">
        <v>3</v>
      </c>
      <c r="K62" s="67">
        <v>5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482">
        <f t="shared" si="17"/>
        <v>946</v>
      </c>
      <c r="R62" s="67">
        <v>257</v>
      </c>
      <c r="S62" s="67">
        <v>689</v>
      </c>
      <c r="T62" s="67">
        <v>245</v>
      </c>
      <c r="U62" s="67">
        <v>685</v>
      </c>
      <c r="V62" s="67">
        <v>188114</v>
      </c>
      <c r="W62" s="67">
        <v>314001</v>
      </c>
      <c r="X62" s="482">
        <f t="shared" si="18"/>
        <v>677128</v>
      </c>
      <c r="Y62" s="67">
        <v>466134</v>
      </c>
      <c r="Z62" s="67">
        <v>210994</v>
      </c>
      <c r="AA62" s="68">
        <v>0</v>
      </c>
    </row>
    <row r="63" spans="2:27" ht="12" customHeight="1">
      <c r="B63" s="480" t="s">
        <v>790</v>
      </c>
      <c r="C63" s="481">
        <f t="shared" si="16"/>
        <v>68</v>
      </c>
      <c r="D63" s="67">
        <v>55</v>
      </c>
      <c r="E63" s="67">
        <v>0</v>
      </c>
      <c r="F63" s="67">
        <v>13</v>
      </c>
      <c r="G63" s="67">
        <v>29</v>
      </c>
      <c r="H63" s="67">
        <v>18</v>
      </c>
      <c r="I63" s="67">
        <v>10</v>
      </c>
      <c r="J63" s="67">
        <v>5</v>
      </c>
      <c r="K63" s="67">
        <v>5</v>
      </c>
      <c r="L63" s="67">
        <v>0</v>
      </c>
      <c r="M63" s="67">
        <v>0</v>
      </c>
      <c r="N63" s="67">
        <v>1</v>
      </c>
      <c r="O63" s="67">
        <v>0</v>
      </c>
      <c r="P63" s="67">
        <v>0</v>
      </c>
      <c r="Q63" s="482">
        <f t="shared" si="17"/>
        <v>1611</v>
      </c>
      <c r="R63" s="67">
        <v>646</v>
      </c>
      <c r="S63" s="67">
        <v>965</v>
      </c>
      <c r="T63" s="67">
        <v>635</v>
      </c>
      <c r="U63" s="67">
        <v>960</v>
      </c>
      <c r="V63" s="67">
        <v>363388</v>
      </c>
      <c r="W63" s="67">
        <v>841790</v>
      </c>
      <c r="X63" s="482">
        <f t="shared" si="18"/>
        <v>1650497</v>
      </c>
      <c r="Y63" s="67">
        <v>1373468</v>
      </c>
      <c r="Z63" s="67">
        <v>277029</v>
      </c>
      <c r="AA63" s="68">
        <v>0</v>
      </c>
    </row>
    <row r="64" spans="2:27" ht="12" customHeight="1">
      <c r="B64" s="480" t="s">
        <v>792</v>
      </c>
      <c r="C64" s="481">
        <f t="shared" si="16"/>
        <v>22</v>
      </c>
      <c r="D64" s="67">
        <v>16</v>
      </c>
      <c r="E64" s="67">
        <v>2</v>
      </c>
      <c r="F64" s="67">
        <v>4</v>
      </c>
      <c r="G64" s="67">
        <v>13</v>
      </c>
      <c r="H64" s="67">
        <v>3</v>
      </c>
      <c r="I64" s="67">
        <v>2</v>
      </c>
      <c r="J64" s="67">
        <v>1</v>
      </c>
      <c r="K64" s="67">
        <v>1</v>
      </c>
      <c r="L64" s="67">
        <v>1</v>
      </c>
      <c r="M64" s="67">
        <v>0</v>
      </c>
      <c r="N64" s="67">
        <v>1</v>
      </c>
      <c r="O64" s="67">
        <v>0</v>
      </c>
      <c r="P64" s="67">
        <v>0</v>
      </c>
      <c r="Q64" s="482">
        <f t="shared" si="17"/>
        <v>911</v>
      </c>
      <c r="R64" s="67">
        <v>211</v>
      </c>
      <c r="S64" s="67">
        <v>700</v>
      </c>
      <c r="T64" s="67">
        <v>206</v>
      </c>
      <c r="U64" s="67">
        <v>698</v>
      </c>
      <c r="V64" s="67">
        <v>201211</v>
      </c>
      <c r="W64" s="67">
        <v>426182</v>
      </c>
      <c r="X64" s="482">
        <f t="shared" si="18"/>
        <v>737455</v>
      </c>
      <c r="Y64" s="67">
        <v>391823</v>
      </c>
      <c r="Z64" s="67">
        <v>345614</v>
      </c>
      <c r="AA64" s="68">
        <v>18</v>
      </c>
    </row>
    <row r="65" spans="2:27" ht="12" customHeight="1">
      <c r="B65" s="480" t="s">
        <v>793</v>
      </c>
      <c r="C65" s="481">
        <f t="shared" si="16"/>
        <v>19</v>
      </c>
      <c r="D65" s="67">
        <v>11</v>
      </c>
      <c r="E65" s="67">
        <v>1</v>
      </c>
      <c r="F65" s="67">
        <v>7</v>
      </c>
      <c r="G65" s="67">
        <v>9</v>
      </c>
      <c r="H65" s="67">
        <v>4</v>
      </c>
      <c r="I65" s="67">
        <v>2</v>
      </c>
      <c r="J65" s="67">
        <v>1</v>
      </c>
      <c r="K65" s="67">
        <v>0</v>
      </c>
      <c r="L65" s="67">
        <v>3</v>
      </c>
      <c r="M65" s="67">
        <v>0</v>
      </c>
      <c r="N65" s="67">
        <v>0</v>
      </c>
      <c r="O65" s="67">
        <v>0</v>
      </c>
      <c r="P65" s="67">
        <v>0</v>
      </c>
      <c r="Q65" s="482">
        <f t="shared" si="17"/>
        <v>716</v>
      </c>
      <c r="R65" s="67">
        <v>173</v>
      </c>
      <c r="S65" s="67">
        <v>543</v>
      </c>
      <c r="T65" s="67">
        <v>166</v>
      </c>
      <c r="U65" s="67">
        <v>539</v>
      </c>
      <c r="V65" s="67">
        <v>156365</v>
      </c>
      <c r="W65" s="67">
        <v>472572</v>
      </c>
      <c r="X65" s="482">
        <f t="shared" si="18"/>
        <v>782224</v>
      </c>
      <c r="Y65" s="67">
        <v>657602</v>
      </c>
      <c r="Z65" s="67">
        <v>124622</v>
      </c>
      <c r="AA65" s="68">
        <v>0</v>
      </c>
    </row>
    <row r="66" spans="1:27" s="485" customFormat="1" ht="12" customHeight="1">
      <c r="A66" s="440"/>
      <c r="B66" s="486" t="s">
        <v>794</v>
      </c>
      <c r="C66" s="487">
        <f t="shared" si="16"/>
        <v>28</v>
      </c>
      <c r="D66" s="72">
        <v>20</v>
      </c>
      <c r="E66" s="72">
        <v>3</v>
      </c>
      <c r="F66" s="72">
        <v>5</v>
      </c>
      <c r="G66" s="72">
        <v>8</v>
      </c>
      <c r="H66" s="72">
        <v>10</v>
      </c>
      <c r="I66" s="72">
        <v>3</v>
      </c>
      <c r="J66" s="72">
        <v>1</v>
      </c>
      <c r="K66" s="72">
        <v>3</v>
      </c>
      <c r="L66" s="72">
        <v>3</v>
      </c>
      <c r="M66" s="72">
        <v>0</v>
      </c>
      <c r="N66" s="72">
        <v>0</v>
      </c>
      <c r="O66" s="72">
        <v>0</v>
      </c>
      <c r="P66" s="72">
        <v>0</v>
      </c>
      <c r="Q66" s="488">
        <f t="shared" si="17"/>
        <v>952</v>
      </c>
      <c r="R66" s="72">
        <v>318</v>
      </c>
      <c r="S66" s="72">
        <v>634</v>
      </c>
      <c r="T66" s="72">
        <v>312</v>
      </c>
      <c r="U66" s="72">
        <v>632</v>
      </c>
      <c r="V66" s="72">
        <v>233270</v>
      </c>
      <c r="W66" s="72">
        <v>534834</v>
      </c>
      <c r="X66" s="488">
        <f t="shared" si="18"/>
        <v>1071377</v>
      </c>
      <c r="Y66" s="72">
        <v>966080</v>
      </c>
      <c r="Z66" s="72">
        <v>104997</v>
      </c>
      <c r="AA66" s="489">
        <v>300</v>
      </c>
    </row>
    <row r="67" spans="2:19" ht="12" customHeight="1">
      <c r="B67" s="490" t="s">
        <v>1124</v>
      </c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</row>
    <row r="68" spans="2:19" ht="12" customHeight="1">
      <c r="B68" s="490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</row>
    <row r="69" spans="2:19" ht="12" customHeight="1">
      <c r="B69" s="490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</row>
    <row r="70" spans="2:19" ht="12">
      <c r="B70" s="490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</row>
    <row r="71" spans="3:19" ht="12"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</row>
    <row r="72" spans="3:19" ht="12"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</row>
    <row r="73" spans="2:19" ht="12">
      <c r="B73" s="492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</row>
    <row r="74" spans="2:19" ht="12">
      <c r="B74" s="492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</row>
    <row r="75" spans="2:19" ht="12">
      <c r="B75" s="493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</row>
    <row r="76" spans="3:19" ht="12">
      <c r="C76" s="491"/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</row>
    <row r="77" spans="3:19" ht="12"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</row>
    <row r="78" spans="3:19" ht="12"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</row>
    <row r="79" spans="3:19" ht="12"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</row>
    <row r="80" spans="3:19" ht="12"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</row>
    <row r="81" spans="3:19" ht="12">
      <c r="C81" s="491"/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</row>
    <row r="82" spans="3:19" ht="12"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</row>
    <row r="83" spans="3:19" ht="12"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</row>
    <row r="84" spans="3:19" ht="12"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</row>
    <row r="85" spans="3:19" ht="12"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</row>
    <row r="86" spans="3:19" ht="12"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</row>
    <row r="87" spans="3:19" ht="12">
      <c r="C87" s="491"/>
      <c r="D87" s="491"/>
      <c r="E87" s="491"/>
      <c r="F87" s="491"/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</row>
    <row r="88" spans="3:19" ht="12">
      <c r="C88" s="491"/>
      <c r="D88" s="491"/>
      <c r="E88" s="491"/>
      <c r="F88" s="491"/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1"/>
      <c r="R88" s="491"/>
      <c r="S88" s="491"/>
    </row>
    <row r="89" spans="3:19" ht="12"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</row>
    <row r="90" spans="3:19" ht="12"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</row>
    <row r="91" spans="3:19" ht="12"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</row>
    <row r="92" spans="3:19" ht="12"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</row>
    <row r="93" spans="3:19" ht="12"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</row>
    <row r="94" spans="3:19" ht="12"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</row>
    <row r="95" spans="3:19" ht="12"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</row>
    <row r="96" spans="3:19" ht="12"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</row>
    <row r="97" spans="3:19" ht="12"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491"/>
      <c r="O97" s="491"/>
      <c r="P97" s="491"/>
      <c r="Q97" s="491"/>
      <c r="R97" s="491"/>
      <c r="S97" s="491"/>
    </row>
    <row r="98" spans="3:19" ht="12"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</row>
    <row r="99" spans="3:19" ht="12"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</row>
    <row r="100" spans="3:19" ht="12"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</row>
    <row r="101" spans="3:19" ht="12"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</row>
    <row r="102" spans="3:19" ht="12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</row>
    <row r="103" spans="3:19" ht="12"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</row>
    <row r="104" spans="3:19" ht="12"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</row>
    <row r="105" spans="3:19" ht="12"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</row>
    <row r="106" spans="3:19" ht="12"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</row>
    <row r="107" spans="3:19" ht="12"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</row>
    <row r="108" spans="3:19" ht="12"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</row>
    <row r="109" spans="3:19" ht="12"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</row>
    <row r="110" spans="3:19" ht="12"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</row>
    <row r="111" spans="3:19" ht="12"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</row>
    <row r="112" spans="3:19" ht="12"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</row>
    <row r="113" spans="3:19" ht="12"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</row>
    <row r="114" spans="3:19" ht="12"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</row>
    <row r="115" spans="3:19" ht="12"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1"/>
    </row>
    <row r="116" spans="3:19" ht="12"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  <c r="R116" s="491"/>
      <c r="S116" s="491"/>
    </row>
    <row r="117" spans="3:19" ht="12"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</row>
    <row r="118" spans="3:19" ht="12"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</row>
    <row r="119" spans="3:19" ht="12"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</row>
    <row r="120" spans="3:19" ht="12"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</row>
    <row r="121" spans="3:19" ht="12"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</row>
    <row r="122" spans="3:19" ht="12"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</row>
    <row r="123" spans="3:19" ht="12"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  <c r="R123" s="491"/>
      <c r="S123" s="491"/>
    </row>
    <row r="124" spans="3:19" ht="12"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</row>
    <row r="125" spans="3:19" ht="12"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</row>
    <row r="126" spans="3:19" ht="12">
      <c r="C126" s="491"/>
      <c r="D126" s="491"/>
      <c r="E126" s="491"/>
      <c r="F126" s="491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  <c r="R126" s="491"/>
      <c r="S126" s="491"/>
    </row>
    <row r="127" spans="3:19" ht="12">
      <c r="C127" s="491"/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</row>
    <row r="128" spans="3:19" ht="12"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</row>
    <row r="129" spans="3:19" ht="12">
      <c r="C129" s="491"/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91"/>
      <c r="R129" s="491"/>
      <c r="S129" s="491"/>
    </row>
    <row r="130" spans="3:19" ht="12"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</row>
    <row r="131" spans="3:19" ht="12">
      <c r="C131" s="491"/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1"/>
      <c r="Q131" s="491"/>
      <c r="R131" s="491"/>
      <c r="S131" s="491"/>
    </row>
    <row r="132" spans="3:19" ht="12">
      <c r="C132" s="491"/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</row>
    <row r="133" spans="3:19" ht="12"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</row>
    <row r="134" spans="3:19" ht="12"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</row>
    <row r="135" spans="3:19" ht="12"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</row>
  </sheetData>
  <mergeCells count="8">
    <mergeCell ref="X4:AA4"/>
    <mergeCell ref="D5:F5"/>
    <mergeCell ref="G5:P5"/>
    <mergeCell ref="Q4:U4"/>
    <mergeCell ref="T5:U5"/>
    <mergeCell ref="C4:P4"/>
    <mergeCell ref="C5:C6"/>
    <mergeCell ref="Q5:S5"/>
  </mergeCells>
  <printOptions/>
  <pageMargins left="0.3937007874015748" right="0.31496062992125984" top="0.5118110236220472" bottom="0.3937007874015748" header="0.275590551181102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P58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494" customWidth="1"/>
    <col min="2" max="2" width="7.125" style="494" customWidth="1"/>
    <col min="3" max="4" width="2.375" style="494" customWidth="1"/>
    <col min="5" max="5" width="18.125" style="494" customWidth="1"/>
    <col min="6" max="6" width="10.25390625" style="494" customWidth="1"/>
    <col min="7" max="7" width="8.125" style="494" customWidth="1"/>
    <col min="8" max="8" width="9.25390625" style="496" customWidth="1"/>
    <col min="9" max="9" width="7.625" style="496" customWidth="1"/>
    <col min="10" max="10" width="8.125" style="496" customWidth="1"/>
    <col min="11" max="12" width="9.625" style="496" customWidth="1"/>
    <col min="13" max="13" width="9.25390625" style="496" customWidth="1"/>
    <col min="14" max="14" width="11.75390625" style="494" customWidth="1"/>
    <col min="15" max="15" width="10.125" style="497" customWidth="1"/>
    <col min="16" max="16384" width="9.00390625" style="494" customWidth="1"/>
  </cols>
  <sheetData>
    <row r="2" ht="14.25">
      <c r="B2" s="495" t="s">
        <v>1179</v>
      </c>
    </row>
    <row r="3" spans="15:16" ht="12.75" thickBot="1">
      <c r="O3" s="498" t="s">
        <v>1127</v>
      </c>
      <c r="P3" s="497"/>
    </row>
    <row r="4" spans="2:15" ht="15" customHeight="1" thickTop="1">
      <c r="B4" s="499"/>
      <c r="C4" s="500"/>
      <c r="D4" s="500"/>
      <c r="E4" s="501"/>
      <c r="F4" s="502"/>
      <c r="G4" s="1349" t="s">
        <v>1128</v>
      </c>
      <c r="H4" s="503"/>
      <c r="I4" s="504"/>
      <c r="J4" s="505"/>
      <c r="K4" s="503"/>
      <c r="L4" s="504"/>
      <c r="M4" s="505"/>
      <c r="N4" s="499"/>
      <c r="O4" s="506" t="s">
        <v>1129</v>
      </c>
    </row>
    <row r="5" spans="2:15" ht="15" customHeight="1">
      <c r="B5" s="1352" t="s">
        <v>1126</v>
      </c>
      <c r="C5" s="1353"/>
      <c r="D5" s="1353"/>
      <c r="E5" s="1354"/>
      <c r="F5" s="508" t="s">
        <v>819</v>
      </c>
      <c r="G5" s="1350"/>
      <c r="H5" s="1355" t="s">
        <v>1130</v>
      </c>
      <c r="I5" s="1356"/>
      <c r="J5" s="1357"/>
      <c r="K5" s="1358" t="s">
        <v>1131</v>
      </c>
      <c r="L5" s="1359"/>
      <c r="M5" s="1360"/>
      <c r="N5" s="508" t="s">
        <v>1132</v>
      </c>
      <c r="O5" s="511" t="s">
        <v>1133</v>
      </c>
    </row>
    <row r="6" spans="2:16" ht="15" customHeight="1">
      <c r="B6" s="512"/>
      <c r="C6" s="513"/>
      <c r="D6" s="513"/>
      <c r="E6" s="514"/>
      <c r="F6" s="512"/>
      <c r="G6" s="1351"/>
      <c r="H6" s="509" t="s">
        <v>819</v>
      </c>
      <c r="I6" s="509" t="s">
        <v>1134</v>
      </c>
      <c r="J6" s="515" t="s">
        <v>1135</v>
      </c>
      <c r="K6" s="516" t="s">
        <v>819</v>
      </c>
      <c r="L6" s="516" t="s">
        <v>1136</v>
      </c>
      <c r="M6" s="516" t="s">
        <v>1137</v>
      </c>
      <c r="N6" s="515"/>
      <c r="O6" s="515" t="s">
        <v>1138</v>
      </c>
      <c r="P6" s="496"/>
    </row>
    <row r="7" spans="2:16" ht="15" customHeight="1">
      <c r="B7" s="517"/>
      <c r="C7" s="497"/>
      <c r="D7" s="497"/>
      <c r="E7" s="497"/>
      <c r="F7" s="518"/>
      <c r="G7" s="519"/>
      <c r="H7" s="520"/>
      <c r="I7" s="521">
        <v>-2</v>
      </c>
      <c r="J7" s="520"/>
      <c r="K7" s="520"/>
      <c r="L7" s="520"/>
      <c r="M7" s="520"/>
      <c r="N7" s="520"/>
      <c r="O7" s="522"/>
      <c r="P7" s="496"/>
    </row>
    <row r="8" spans="2:16" s="523" customFormat="1" ht="15" customHeight="1">
      <c r="B8" s="1348" t="s">
        <v>1139</v>
      </c>
      <c r="C8" s="1338"/>
      <c r="D8" s="1338"/>
      <c r="E8" s="1339"/>
      <c r="F8" s="92">
        <f>SUM(G8+H8+K8+N8+O8)</f>
        <v>21566</v>
      </c>
      <c r="G8" s="524">
        <v>1</v>
      </c>
      <c r="H8" s="524">
        <v>14</v>
      </c>
      <c r="I8" s="524">
        <v>6</v>
      </c>
      <c r="J8" s="524">
        <v>10</v>
      </c>
      <c r="K8" s="524">
        <f>SUM(L8:M8)</f>
        <v>274</v>
      </c>
      <c r="L8" s="524">
        <v>51</v>
      </c>
      <c r="M8" s="524">
        <v>223</v>
      </c>
      <c r="N8" s="524">
        <v>21141</v>
      </c>
      <c r="O8" s="525">
        <v>136</v>
      </c>
      <c r="P8" s="526"/>
    </row>
    <row r="9" spans="2:15" s="526" customFormat="1" ht="15" customHeight="1">
      <c r="B9" s="1348" t="s">
        <v>1140</v>
      </c>
      <c r="C9" s="1338"/>
      <c r="D9" s="1338"/>
      <c r="E9" s="1339"/>
      <c r="F9" s="92">
        <v>15200384</v>
      </c>
      <c r="G9" s="93">
        <f>SUM(G10:G12)</f>
        <v>25467</v>
      </c>
      <c r="H9" s="524">
        <f>SUM(I9:J9)</f>
        <v>1028131</v>
      </c>
      <c r="I9" s="524">
        <f>SUM(I10:I12)</f>
        <v>539667</v>
      </c>
      <c r="J9" s="524">
        <f>SUM(J10:J12)</f>
        <v>488464</v>
      </c>
      <c r="K9" s="524">
        <f>SUM(L9:M9)</f>
        <v>2798788</v>
      </c>
      <c r="L9" s="524">
        <f>SUM(L10:L12)</f>
        <v>1098478</v>
      </c>
      <c r="M9" s="524">
        <f>SUM(M10:M12)</f>
        <v>1700310</v>
      </c>
      <c r="N9" s="93">
        <v>11278040</v>
      </c>
      <c r="O9" s="527">
        <f>SUM(O10:O12)</f>
        <v>69958</v>
      </c>
    </row>
    <row r="10" spans="2:16" ht="15" customHeight="1">
      <c r="B10" s="1343" t="s">
        <v>1141</v>
      </c>
      <c r="C10" s="1344"/>
      <c r="D10" s="1344"/>
      <c r="E10" s="1345"/>
      <c r="F10" s="30">
        <v>456574</v>
      </c>
      <c r="G10" s="529">
        <v>0</v>
      </c>
      <c r="H10" s="69">
        <f>SUM(I10:J10)</f>
        <v>75493</v>
      </c>
      <c r="I10" s="69">
        <v>26060</v>
      </c>
      <c r="J10" s="69">
        <v>49433</v>
      </c>
      <c r="K10" s="69">
        <f>SUM(L10:M10)</f>
        <v>257192</v>
      </c>
      <c r="L10" s="530">
        <v>55961</v>
      </c>
      <c r="M10" s="530">
        <v>201231</v>
      </c>
      <c r="N10" s="530">
        <v>121154</v>
      </c>
      <c r="O10" s="531">
        <v>2735</v>
      </c>
      <c r="P10" s="496"/>
    </row>
    <row r="11" spans="2:16" ht="15" customHeight="1">
      <c r="B11" s="1343" t="s">
        <v>1142</v>
      </c>
      <c r="C11" s="1344"/>
      <c r="D11" s="1344"/>
      <c r="E11" s="1345"/>
      <c r="F11" s="30">
        <v>205704</v>
      </c>
      <c r="G11" s="529">
        <v>0</v>
      </c>
      <c r="H11" s="529">
        <v>0</v>
      </c>
      <c r="I11" s="529">
        <v>0</v>
      </c>
      <c r="J11" s="529">
        <v>0</v>
      </c>
      <c r="K11" s="69">
        <f>SUM(L11:M11)</f>
        <v>60887</v>
      </c>
      <c r="L11" s="530">
        <v>22418</v>
      </c>
      <c r="M11" s="530">
        <v>38469</v>
      </c>
      <c r="N11" s="530">
        <v>144006</v>
      </c>
      <c r="O11" s="531">
        <v>811</v>
      </c>
      <c r="P11" s="496"/>
    </row>
    <row r="12" spans="2:16" ht="15" customHeight="1">
      <c r="B12" s="1343" t="s">
        <v>1143</v>
      </c>
      <c r="C12" s="1344"/>
      <c r="D12" s="1344"/>
      <c r="E12" s="1345"/>
      <c r="F12" s="30">
        <v>14537471</v>
      </c>
      <c r="G12" s="21">
        <v>25467</v>
      </c>
      <c r="H12" s="69">
        <f>SUM(I12:J12)</f>
        <v>952638</v>
      </c>
      <c r="I12" s="69">
        <v>513607</v>
      </c>
      <c r="J12" s="69">
        <v>439031</v>
      </c>
      <c r="K12" s="69">
        <f>SUM(L12:M12)</f>
        <v>2480709</v>
      </c>
      <c r="L12" s="530">
        <v>1020099</v>
      </c>
      <c r="M12" s="530">
        <v>1460610</v>
      </c>
      <c r="N12" s="530">
        <v>11012245</v>
      </c>
      <c r="O12" s="531">
        <v>66412</v>
      </c>
      <c r="P12" s="496"/>
    </row>
    <row r="13" spans="2:16" ht="7.5" customHeight="1">
      <c r="B13" s="517"/>
      <c r="C13" s="497"/>
      <c r="D13" s="497"/>
      <c r="E13" s="497"/>
      <c r="F13" s="30"/>
      <c r="G13" s="21"/>
      <c r="H13" s="69"/>
      <c r="I13" s="529"/>
      <c r="J13" s="69"/>
      <c r="K13" s="69"/>
      <c r="L13" s="69"/>
      <c r="M13" s="276"/>
      <c r="N13" s="69"/>
      <c r="O13" s="532"/>
      <c r="P13" s="496"/>
    </row>
    <row r="14" spans="2:16" ht="15" customHeight="1">
      <c r="B14" s="517"/>
      <c r="C14" s="1346" t="s">
        <v>1144</v>
      </c>
      <c r="D14" s="1346"/>
      <c r="E14" s="1347"/>
      <c r="F14" s="533"/>
      <c r="G14" s="21"/>
      <c r="H14" s="69"/>
      <c r="I14" s="69"/>
      <c r="J14" s="69"/>
      <c r="K14" s="530"/>
      <c r="L14" s="530"/>
      <c r="M14" s="530"/>
      <c r="N14" s="530"/>
      <c r="O14" s="531"/>
      <c r="P14" s="496"/>
    </row>
    <row r="15" spans="2:94" ht="15" customHeight="1">
      <c r="B15" s="517"/>
      <c r="C15" s="1346" t="s">
        <v>1145</v>
      </c>
      <c r="D15" s="1346"/>
      <c r="E15" s="1347"/>
      <c r="F15" s="30"/>
      <c r="G15" s="21"/>
      <c r="H15" s="69"/>
      <c r="I15" s="69"/>
      <c r="J15" s="69"/>
      <c r="K15" s="69"/>
      <c r="L15" s="69"/>
      <c r="M15" s="69"/>
      <c r="N15" s="69"/>
      <c r="O15" s="532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</row>
    <row r="16" spans="2:94" ht="8.25" customHeight="1">
      <c r="B16" s="517"/>
      <c r="C16" s="497"/>
      <c r="D16" s="497"/>
      <c r="E16" s="497"/>
      <c r="F16" s="30"/>
      <c r="G16" s="21"/>
      <c r="H16" s="69"/>
      <c r="I16" s="69"/>
      <c r="J16" s="69"/>
      <c r="K16" s="69"/>
      <c r="L16" s="69"/>
      <c r="M16" s="529"/>
      <c r="N16" s="69"/>
      <c r="O16" s="532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6"/>
      <c r="CN16" s="496"/>
      <c r="CO16" s="496"/>
      <c r="CP16" s="496"/>
    </row>
    <row r="17" spans="2:94" ht="15" customHeight="1">
      <c r="B17" s="517"/>
      <c r="C17" s="497"/>
      <c r="D17" s="1340" t="s">
        <v>1146</v>
      </c>
      <c r="E17" s="1341"/>
      <c r="F17" s="30">
        <v>8834022</v>
      </c>
      <c r="G17" s="21">
        <v>25467</v>
      </c>
      <c r="H17" s="69">
        <f>SUM(I17:J17)</f>
        <v>897380</v>
      </c>
      <c r="I17" s="69">
        <v>513607</v>
      </c>
      <c r="J17" s="69">
        <v>383773</v>
      </c>
      <c r="K17" s="69">
        <f>SUM(L17:M17)</f>
        <v>2003643</v>
      </c>
      <c r="L17" s="69">
        <v>889563</v>
      </c>
      <c r="M17" s="69">
        <v>1114080</v>
      </c>
      <c r="N17" s="69">
        <v>5841120</v>
      </c>
      <c r="O17" s="532">
        <v>66412</v>
      </c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</row>
    <row r="18" spans="2:94" ht="15" customHeight="1">
      <c r="B18" s="517"/>
      <c r="C18" s="497"/>
      <c r="D18" s="1340" t="s">
        <v>1147</v>
      </c>
      <c r="E18" s="1341"/>
      <c r="F18" s="30">
        <v>5703449</v>
      </c>
      <c r="G18" s="529">
        <v>0</v>
      </c>
      <c r="H18" s="69">
        <f>SUM(I18:J18)</f>
        <v>55258</v>
      </c>
      <c r="I18" s="529">
        <v>0</v>
      </c>
      <c r="J18" s="530">
        <v>55258</v>
      </c>
      <c r="K18" s="69">
        <f>SUM(L18:M18)</f>
        <v>477066</v>
      </c>
      <c r="L18" s="534">
        <v>130536</v>
      </c>
      <c r="M18" s="69">
        <v>346530</v>
      </c>
      <c r="N18" s="530">
        <v>5171125</v>
      </c>
      <c r="O18" s="535">
        <v>0</v>
      </c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  <c r="CC18" s="496"/>
      <c r="CD18" s="496"/>
      <c r="CE18" s="496"/>
      <c r="CF18" s="496"/>
      <c r="CG18" s="496"/>
      <c r="CH18" s="496"/>
      <c r="CI18" s="496"/>
      <c r="CJ18" s="496"/>
      <c r="CK18" s="496"/>
      <c r="CL18" s="496"/>
      <c r="CM18" s="496"/>
      <c r="CN18" s="496"/>
      <c r="CO18" s="496"/>
      <c r="CP18" s="496"/>
    </row>
    <row r="19" spans="2:16" ht="15" customHeight="1">
      <c r="B19" s="507" t="s">
        <v>1148</v>
      </c>
      <c r="C19" s="497"/>
      <c r="D19" s="1340" t="s">
        <v>1149</v>
      </c>
      <c r="E19" s="1341"/>
      <c r="F19" s="30">
        <v>598915</v>
      </c>
      <c r="G19" s="529">
        <v>0</v>
      </c>
      <c r="H19" s="529">
        <v>0</v>
      </c>
      <c r="I19" s="529">
        <v>0</v>
      </c>
      <c r="J19" s="529">
        <v>0</v>
      </c>
      <c r="K19" s="69">
        <f>SUM(L19:M19)</f>
        <v>3636</v>
      </c>
      <c r="L19" s="536">
        <v>106</v>
      </c>
      <c r="M19" s="69">
        <v>3530</v>
      </c>
      <c r="N19" s="530">
        <v>595279</v>
      </c>
      <c r="O19" s="535">
        <v>0</v>
      </c>
      <c r="P19" s="496"/>
    </row>
    <row r="20" spans="2:16" s="537" customFormat="1" ht="15" customHeight="1">
      <c r="B20" s="538"/>
      <c r="C20" s="539"/>
      <c r="D20" s="1340" t="s">
        <v>1150</v>
      </c>
      <c r="E20" s="1341"/>
      <c r="F20" s="540">
        <v>60.8</v>
      </c>
      <c r="G20" s="133">
        <v>100</v>
      </c>
      <c r="H20" s="541">
        <v>94.2</v>
      </c>
      <c r="I20" s="541">
        <v>100</v>
      </c>
      <c r="J20" s="541">
        <v>87.4</v>
      </c>
      <c r="K20" s="541">
        <v>80.8</v>
      </c>
      <c r="L20" s="541">
        <v>87.2</v>
      </c>
      <c r="M20" s="541">
        <v>76.3</v>
      </c>
      <c r="N20" s="133">
        <v>53</v>
      </c>
      <c r="O20" s="542">
        <v>100</v>
      </c>
      <c r="P20" s="543"/>
    </row>
    <row r="21" spans="2:15" s="543" customFormat="1" ht="9.75" customHeight="1">
      <c r="B21" s="544"/>
      <c r="C21" s="545"/>
      <c r="D21" s="546"/>
      <c r="E21" s="547"/>
      <c r="F21" s="548"/>
      <c r="G21" s="69"/>
      <c r="H21" s="69"/>
      <c r="I21" s="534"/>
      <c r="J21" s="69"/>
      <c r="K21" s="69"/>
      <c r="L21" s="534"/>
      <c r="M21" s="534"/>
      <c r="N21" s="534"/>
      <c r="O21" s="549"/>
    </row>
    <row r="22" spans="2:15" s="496" customFormat="1" ht="15" customHeight="1">
      <c r="B22" s="510" t="s">
        <v>1151</v>
      </c>
      <c r="C22" s="1338" t="s">
        <v>1152</v>
      </c>
      <c r="D22" s="1338"/>
      <c r="E22" s="1339"/>
      <c r="F22" s="550"/>
      <c r="G22" s="545"/>
      <c r="H22" s="545"/>
      <c r="I22" s="545"/>
      <c r="J22" s="545"/>
      <c r="K22" s="545"/>
      <c r="L22" s="545"/>
      <c r="M22" s="545"/>
      <c r="N22" s="545"/>
      <c r="O22" s="551"/>
    </row>
    <row r="23" spans="2:15" s="496" customFormat="1" ht="6.75" customHeight="1">
      <c r="B23" s="550"/>
      <c r="C23" s="545"/>
      <c r="D23" s="545"/>
      <c r="E23" s="551"/>
      <c r="F23" s="550"/>
      <c r="G23" s="545"/>
      <c r="H23" s="545"/>
      <c r="I23" s="545"/>
      <c r="J23" s="545"/>
      <c r="K23" s="545"/>
      <c r="L23" s="545"/>
      <c r="M23" s="545"/>
      <c r="N23" s="545"/>
      <c r="O23" s="551"/>
    </row>
    <row r="24" spans="2:15" ht="12">
      <c r="B24" s="517"/>
      <c r="C24" s="497"/>
      <c r="D24" s="1340" t="s">
        <v>1153</v>
      </c>
      <c r="E24" s="1341"/>
      <c r="F24" s="30">
        <v>10566961</v>
      </c>
      <c r="G24" s="69">
        <v>25467</v>
      </c>
      <c r="H24" s="69">
        <f>SUM(I24:J24)</f>
        <v>924194</v>
      </c>
      <c r="I24" s="69">
        <v>513607</v>
      </c>
      <c r="J24" s="69">
        <v>410587</v>
      </c>
      <c r="K24" s="69">
        <f>SUM(L24:M24)</f>
        <v>2056031</v>
      </c>
      <c r="L24" s="69">
        <v>915054</v>
      </c>
      <c r="M24" s="69">
        <v>1140977</v>
      </c>
      <c r="N24" s="21">
        <v>7495925</v>
      </c>
      <c r="O24" s="32">
        <v>65344</v>
      </c>
    </row>
    <row r="25" spans="2:15" ht="12">
      <c r="B25" s="507" t="s">
        <v>1154</v>
      </c>
      <c r="C25" s="497"/>
      <c r="D25" s="1340" t="s">
        <v>1155</v>
      </c>
      <c r="E25" s="1341"/>
      <c r="F25" s="30">
        <v>3970474</v>
      </c>
      <c r="G25" s="529">
        <v>0</v>
      </c>
      <c r="H25" s="69">
        <f>SUM(I25:J25)</f>
        <v>28444</v>
      </c>
      <c r="I25" s="529">
        <v>0</v>
      </c>
      <c r="J25" s="69">
        <v>28444</v>
      </c>
      <c r="K25" s="69">
        <f>SUM(L25:M25)</f>
        <v>424678</v>
      </c>
      <c r="L25" s="69">
        <v>105045</v>
      </c>
      <c r="M25" s="69">
        <v>319633</v>
      </c>
      <c r="N25" s="21">
        <v>3516320</v>
      </c>
      <c r="O25" s="32">
        <v>1032</v>
      </c>
    </row>
    <row r="26" spans="2:15" ht="12">
      <c r="B26" s="517"/>
      <c r="C26" s="497"/>
      <c r="D26" s="1340" t="s">
        <v>1156</v>
      </c>
      <c r="E26" s="1341"/>
      <c r="F26" s="540">
        <v>72.7</v>
      </c>
      <c r="G26" s="133">
        <v>100</v>
      </c>
      <c r="H26" s="541">
        <v>97</v>
      </c>
      <c r="I26" s="541">
        <v>100</v>
      </c>
      <c r="J26" s="541">
        <v>93.5</v>
      </c>
      <c r="K26" s="541">
        <v>82.9</v>
      </c>
      <c r="L26" s="541">
        <v>89.7</v>
      </c>
      <c r="M26" s="541">
        <v>78.1</v>
      </c>
      <c r="N26" s="133">
        <v>68.1</v>
      </c>
      <c r="O26" s="542">
        <v>98.4</v>
      </c>
    </row>
    <row r="27" spans="2:15" ht="7.5" customHeight="1">
      <c r="B27" s="517"/>
      <c r="C27" s="497"/>
      <c r="D27" s="497"/>
      <c r="E27" s="552"/>
      <c r="F27" s="517"/>
      <c r="G27" s="497"/>
      <c r="H27" s="545"/>
      <c r="I27" s="545"/>
      <c r="J27" s="545"/>
      <c r="K27" s="545"/>
      <c r="L27" s="545"/>
      <c r="M27" s="545"/>
      <c r="N27" s="497"/>
      <c r="O27" s="552"/>
    </row>
    <row r="28" spans="2:15" ht="12">
      <c r="B28" s="507" t="s">
        <v>1157</v>
      </c>
      <c r="C28" s="1338" t="s">
        <v>1158</v>
      </c>
      <c r="D28" s="1338"/>
      <c r="E28" s="1339"/>
      <c r="F28" s="517"/>
      <c r="G28" s="497"/>
      <c r="H28" s="545"/>
      <c r="I28" s="545"/>
      <c r="J28" s="545"/>
      <c r="K28" s="545"/>
      <c r="L28" s="545"/>
      <c r="M28" s="545"/>
      <c r="N28" s="497"/>
      <c r="O28" s="552"/>
    </row>
    <row r="29" spans="2:15" ht="7.5" customHeight="1">
      <c r="B29" s="517"/>
      <c r="C29" s="497"/>
      <c r="D29" s="497"/>
      <c r="E29" s="552"/>
      <c r="F29" s="517"/>
      <c r="G29" s="497"/>
      <c r="H29" s="545"/>
      <c r="I29" s="545"/>
      <c r="J29" s="545"/>
      <c r="K29" s="545"/>
      <c r="L29" s="545"/>
      <c r="M29" s="545"/>
      <c r="N29" s="497"/>
      <c r="O29" s="552"/>
    </row>
    <row r="30" spans="2:15" ht="12">
      <c r="B30" s="517"/>
      <c r="C30" s="497"/>
      <c r="D30" s="1340" t="s">
        <v>1159</v>
      </c>
      <c r="E30" s="1341"/>
      <c r="F30" s="30">
        <v>8412</v>
      </c>
      <c r="G30" s="497">
        <v>34</v>
      </c>
      <c r="H30" s="69">
        <f>SUM(I30:J30)</f>
        <v>814</v>
      </c>
      <c r="I30" s="545">
        <v>477</v>
      </c>
      <c r="J30" s="545">
        <v>337</v>
      </c>
      <c r="K30" s="69">
        <f aca="true" t="shared" si="0" ref="K30:K35">SUM(L30:M30)</f>
        <v>1729</v>
      </c>
      <c r="L30" s="545">
        <v>732</v>
      </c>
      <c r="M30" s="545">
        <v>997</v>
      </c>
      <c r="N30" s="69">
        <v>5809</v>
      </c>
      <c r="O30" s="552">
        <v>26</v>
      </c>
    </row>
    <row r="31" spans="2:15" ht="12">
      <c r="B31" s="517"/>
      <c r="C31" s="497"/>
      <c r="D31" s="1340" t="s">
        <v>1160</v>
      </c>
      <c r="E31" s="1341"/>
      <c r="F31" s="30">
        <v>153889</v>
      </c>
      <c r="G31" s="21">
        <v>3811</v>
      </c>
      <c r="H31" s="69">
        <f>SUM(I31:J31)</f>
        <v>33083</v>
      </c>
      <c r="I31" s="69">
        <v>22903</v>
      </c>
      <c r="J31" s="69">
        <v>10180</v>
      </c>
      <c r="K31" s="69">
        <f t="shared" si="0"/>
        <v>47583</v>
      </c>
      <c r="L31" s="69">
        <v>23424</v>
      </c>
      <c r="M31" s="69">
        <v>24159</v>
      </c>
      <c r="N31" s="69">
        <v>68467</v>
      </c>
      <c r="O31" s="532">
        <v>945</v>
      </c>
    </row>
    <row r="32" spans="2:15" ht="19.5" customHeight="1">
      <c r="B32" s="507" t="s">
        <v>1161</v>
      </c>
      <c r="C32" s="497"/>
      <c r="D32" s="1342" t="s">
        <v>1162</v>
      </c>
      <c r="E32" s="528" t="s">
        <v>1163</v>
      </c>
      <c r="F32" s="30">
        <v>212</v>
      </c>
      <c r="G32" s="529">
        <v>0</v>
      </c>
      <c r="H32" s="529">
        <v>0</v>
      </c>
      <c r="I32" s="529">
        <v>0</v>
      </c>
      <c r="J32" s="529">
        <v>0</v>
      </c>
      <c r="K32" s="69">
        <f t="shared" si="0"/>
        <v>3</v>
      </c>
      <c r="L32" s="545">
        <v>1</v>
      </c>
      <c r="M32" s="545">
        <v>2</v>
      </c>
      <c r="N32" s="69">
        <v>209</v>
      </c>
      <c r="O32" s="535">
        <v>0</v>
      </c>
    </row>
    <row r="33" spans="2:15" ht="19.5" customHeight="1">
      <c r="B33" s="517"/>
      <c r="C33" s="497"/>
      <c r="D33" s="1342"/>
      <c r="E33" s="528" t="s">
        <v>1164</v>
      </c>
      <c r="F33" s="30">
        <v>3154</v>
      </c>
      <c r="G33" s="529">
        <v>0</v>
      </c>
      <c r="H33" s="529">
        <v>0</v>
      </c>
      <c r="I33" s="529">
        <v>0</v>
      </c>
      <c r="J33" s="529">
        <v>0</v>
      </c>
      <c r="K33" s="69">
        <f t="shared" si="0"/>
        <v>16</v>
      </c>
      <c r="L33" s="545">
        <v>3</v>
      </c>
      <c r="M33" s="545">
        <v>13</v>
      </c>
      <c r="N33" s="69">
        <v>3138</v>
      </c>
      <c r="O33" s="535">
        <v>0</v>
      </c>
    </row>
    <row r="34" spans="2:15" ht="19.5" customHeight="1">
      <c r="B34" s="507" t="s">
        <v>1165</v>
      </c>
      <c r="C34" s="497"/>
      <c r="D34" s="1342"/>
      <c r="E34" s="528" t="s">
        <v>1166</v>
      </c>
      <c r="F34" s="30">
        <v>8182</v>
      </c>
      <c r="G34" s="497">
        <v>34</v>
      </c>
      <c r="H34" s="69">
        <f>SUM(I34:J34)</f>
        <v>814</v>
      </c>
      <c r="I34" s="545">
        <v>477</v>
      </c>
      <c r="J34" s="545">
        <v>337</v>
      </c>
      <c r="K34" s="69">
        <f t="shared" si="0"/>
        <v>1726</v>
      </c>
      <c r="L34" s="545">
        <v>731</v>
      </c>
      <c r="M34" s="545">
        <v>995</v>
      </c>
      <c r="N34" s="69">
        <v>5582</v>
      </c>
      <c r="O34" s="552">
        <v>26</v>
      </c>
    </row>
    <row r="35" spans="2:15" ht="19.5" customHeight="1">
      <c r="B35" s="517"/>
      <c r="C35" s="497"/>
      <c r="D35" s="1342"/>
      <c r="E35" s="528" t="s">
        <v>1164</v>
      </c>
      <c r="F35" s="30">
        <v>149757</v>
      </c>
      <c r="G35" s="21">
        <v>3811</v>
      </c>
      <c r="H35" s="69">
        <f>SUM(I35:J35)</f>
        <v>33083</v>
      </c>
      <c r="I35" s="69">
        <v>22903</v>
      </c>
      <c r="J35" s="69">
        <v>10180</v>
      </c>
      <c r="K35" s="69">
        <f t="shared" si="0"/>
        <v>47567</v>
      </c>
      <c r="L35" s="69">
        <v>23421</v>
      </c>
      <c r="M35" s="69">
        <v>24146</v>
      </c>
      <c r="N35" s="69">
        <v>64351</v>
      </c>
      <c r="O35" s="532">
        <v>945</v>
      </c>
    </row>
    <row r="36" spans="2:15" ht="7.5" customHeight="1">
      <c r="B36" s="517"/>
      <c r="C36" s="497"/>
      <c r="D36" s="497"/>
      <c r="E36" s="552"/>
      <c r="F36" s="517"/>
      <c r="G36" s="497"/>
      <c r="H36" s="545"/>
      <c r="I36" s="545"/>
      <c r="J36" s="545"/>
      <c r="K36" s="545"/>
      <c r="L36" s="545"/>
      <c r="M36" s="545"/>
      <c r="N36" s="497"/>
      <c r="O36" s="552"/>
    </row>
    <row r="37" spans="2:15" ht="12">
      <c r="B37" s="517"/>
      <c r="C37" s="1338" t="s">
        <v>1167</v>
      </c>
      <c r="D37" s="1338"/>
      <c r="E37" s="1339"/>
      <c r="F37" s="517"/>
      <c r="G37" s="497"/>
      <c r="H37" s="545"/>
      <c r="I37" s="545"/>
      <c r="J37" s="545"/>
      <c r="K37" s="545"/>
      <c r="L37" s="545"/>
      <c r="M37" s="545"/>
      <c r="N37" s="497"/>
      <c r="O37" s="552"/>
    </row>
    <row r="38" spans="2:15" ht="12">
      <c r="B38" s="517"/>
      <c r="C38" s="497"/>
      <c r="D38" s="1340" t="s">
        <v>1168</v>
      </c>
      <c r="E38" s="1341"/>
      <c r="F38" s="30">
        <v>101</v>
      </c>
      <c r="G38" s="497">
        <v>10</v>
      </c>
      <c r="H38" s="69">
        <f>SUM(I38:J38)</f>
        <v>43</v>
      </c>
      <c r="I38" s="545">
        <v>31</v>
      </c>
      <c r="J38" s="545">
        <v>12</v>
      </c>
      <c r="K38" s="69">
        <f>SUM(L38:M38)</f>
        <v>31</v>
      </c>
      <c r="L38" s="545">
        <v>19</v>
      </c>
      <c r="M38" s="545">
        <v>12</v>
      </c>
      <c r="N38" s="497">
        <v>17</v>
      </c>
      <c r="O38" s="535">
        <v>0</v>
      </c>
    </row>
    <row r="39" spans="2:15" ht="12">
      <c r="B39" s="517"/>
      <c r="C39" s="497"/>
      <c r="D39" s="1340" t="s">
        <v>1169</v>
      </c>
      <c r="E39" s="1341"/>
      <c r="F39" s="30">
        <v>39017</v>
      </c>
      <c r="G39" s="21">
        <v>4428</v>
      </c>
      <c r="H39" s="69">
        <f>SUM(I39:J39)</f>
        <v>24192</v>
      </c>
      <c r="I39" s="69">
        <v>18871</v>
      </c>
      <c r="J39" s="69">
        <v>5321</v>
      </c>
      <c r="K39" s="69">
        <f>SUM(L39:M39)</f>
        <v>8704</v>
      </c>
      <c r="L39" s="69">
        <v>6334</v>
      </c>
      <c r="M39" s="69">
        <v>2370</v>
      </c>
      <c r="N39" s="21">
        <v>1693</v>
      </c>
      <c r="O39" s="535">
        <v>0</v>
      </c>
    </row>
    <row r="40" spans="2:15" ht="8.25" customHeight="1">
      <c r="B40" s="517"/>
      <c r="C40" s="497"/>
      <c r="D40" s="497"/>
      <c r="E40" s="552"/>
      <c r="F40" s="517"/>
      <c r="G40" s="497"/>
      <c r="H40" s="545"/>
      <c r="I40" s="545"/>
      <c r="J40" s="545"/>
      <c r="K40" s="545"/>
      <c r="L40" s="545"/>
      <c r="M40" s="545"/>
      <c r="N40" s="497"/>
      <c r="O40" s="552"/>
    </row>
    <row r="41" spans="2:15" ht="12">
      <c r="B41" s="517"/>
      <c r="C41" s="1338" t="s">
        <v>1170</v>
      </c>
      <c r="D41" s="1338"/>
      <c r="E41" s="1339"/>
      <c r="F41" s="517"/>
      <c r="G41" s="497"/>
      <c r="H41" s="545"/>
      <c r="I41" s="545"/>
      <c r="J41" s="545"/>
      <c r="K41" s="545"/>
      <c r="L41" s="545"/>
      <c r="M41" s="545"/>
      <c r="N41" s="497"/>
      <c r="O41" s="552"/>
    </row>
    <row r="42" spans="2:15" ht="12">
      <c r="B42" s="517"/>
      <c r="C42" s="497"/>
      <c r="D42" s="1340" t="s">
        <v>1168</v>
      </c>
      <c r="E42" s="1341"/>
      <c r="F42" s="30">
        <v>5</v>
      </c>
      <c r="G42" s="529">
        <v>0</v>
      </c>
      <c r="H42" s="529">
        <v>0</v>
      </c>
      <c r="I42" s="529">
        <v>0</v>
      </c>
      <c r="J42" s="529">
        <v>0</v>
      </c>
      <c r="K42" s="529">
        <v>0</v>
      </c>
      <c r="L42" s="529">
        <v>0</v>
      </c>
      <c r="M42" s="529">
        <v>0</v>
      </c>
      <c r="N42" s="497">
        <v>5</v>
      </c>
      <c r="O42" s="535">
        <v>0</v>
      </c>
    </row>
    <row r="43" spans="2:15" ht="12">
      <c r="B43" s="517"/>
      <c r="C43" s="497"/>
      <c r="D43" s="1340" t="s">
        <v>1169</v>
      </c>
      <c r="E43" s="1341"/>
      <c r="F43" s="30">
        <v>635</v>
      </c>
      <c r="G43" s="529">
        <v>0</v>
      </c>
      <c r="H43" s="529">
        <v>0</v>
      </c>
      <c r="I43" s="529">
        <v>0</v>
      </c>
      <c r="J43" s="529">
        <v>0</v>
      </c>
      <c r="K43" s="529">
        <v>0</v>
      </c>
      <c r="L43" s="529">
        <v>0</v>
      </c>
      <c r="M43" s="529">
        <v>0</v>
      </c>
      <c r="N43" s="497">
        <v>635</v>
      </c>
      <c r="O43" s="535">
        <v>0</v>
      </c>
    </row>
    <row r="44" spans="2:15" ht="9" customHeight="1">
      <c r="B44" s="517"/>
      <c r="C44" s="497"/>
      <c r="D44" s="497"/>
      <c r="E44" s="552"/>
      <c r="F44" s="517"/>
      <c r="G44" s="497"/>
      <c r="H44" s="545"/>
      <c r="I44" s="545"/>
      <c r="J44" s="545"/>
      <c r="K44" s="545"/>
      <c r="L44" s="545"/>
      <c r="M44" s="545"/>
      <c r="N44" s="497"/>
      <c r="O44" s="552"/>
    </row>
    <row r="45" spans="2:15" ht="12">
      <c r="B45" s="517"/>
      <c r="C45" s="1338" t="s">
        <v>1171</v>
      </c>
      <c r="D45" s="1338"/>
      <c r="E45" s="1339"/>
      <c r="F45" s="517"/>
      <c r="G45" s="497"/>
      <c r="H45" s="545"/>
      <c r="I45" s="545"/>
      <c r="J45" s="545"/>
      <c r="K45" s="545"/>
      <c r="L45" s="545"/>
      <c r="M45" s="545"/>
      <c r="N45" s="497"/>
      <c r="O45" s="552"/>
    </row>
    <row r="46" spans="2:15" ht="12">
      <c r="B46" s="517"/>
      <c r="C46" s="497"/>
      <c r="D46" s="1340" t="s">
        <v>1172</v>
      </c>
      <c r="E46" s="1341"/>
      <c r="F46" s="30">
        <v>151</v>
      </c>
      <c r="G46" s="497">
        <v>2</v>
      </c>
      <c r="H46" s="69">
        <f>SUM(I46:J46)</f>
        <v>42</v>
      </c>
      <c r="I46" s="545">
        <v>37</v>
      </c>
      <c r="J46" s="545">
        <v>5</v>
      </c>
      <c r="K46" s="69">
        <f>SUM(L46:M46)</f>
        <v>43</v>
      </c>
      <c r="L46" s="545">
        <v>20</v>
      </c>
      <c r="M46" s="545">
        <v>23</v>
      </c>
      <c r="N46" s="497">
        <v>63</v>
      </c>
      <c r="O46" s="552">
        <v>1</v>
      </c>
    </row>
    <row r="47" spans="2:15" ht="12">
      <c r="B47" s="517"/>
      <c r="C47" s="497"/>
      <c r="D47" s="1340" t="s">
        <v>1173</v>
      </c>
      <c r="E47" s="1341"/>
      <c r="F47" s="30">
        <v>447</v>
      </c>
      <c r="G47" s="529">
        <v>0</v>
      </c>
      <c r="H47" s="69">
        <f>SUM(I47:J47)</f>
        <v>5</v>
      </c>
      <c r="I47" s="529">
        <v>0</v>
      </c>
      <c r="J47" s="545">
        <v>5</v>
      </c>
      <c r="K47" s="69">
        <f>SUM(L47:M47)</f>
        <v>82</v>
      </c>
      <c r="L47" s="545">
        <v>23</v>
      </c>
      <c r="M47" s="545">
        <v>59</v>
      </c>
      <c r="N47" s="497">
        <v>358</v>
      </c>
      <c r="O47" s="552">
        <v>2</v>
      </c>
    </row>
    <row r="48" spans="2:15" ht="8.25" customHeight="1">
      <c r="B48" s="517"/>
      <c r="C48" s="497"/>
      <c r="D48" s="497"/>
      <c r="E48" s="552"/>
      <c r="F48" s="517"/>
      <c r="G48" s="497"/>
      <c r="H48" s="545"/>
      <c r="I48" s="545"/>
      <c r="J48" s="545"/>
      <c r="K48" s="545"/>
      <c r="L48" s="545"/>
      <c r="M48" s="545"/>
      <c r="N48" s="497"/>
      <c r="O48" s="552"/>
    </row>
    <row r="49" spans="2:15" ht="12">
      <c r="B49" s="517"/>
      <c r="C49" s="1338" t="s">
        <v>1174</v>
      </c>
      <c r="D49" s="1338"/>
      <c r="E49" s="1339"/>
      <c r="F49" s="517"/>
      <c r="G49" s="497"/>
      <c r="H49" s="545"/>
      <c r="I49" s="545"/>
      <c r="J49" s="545"/>
      <c r="K49" s="545"/>
      <c r="L49" s="545"/>
      <c r="M49" s="545"/>
      <c r="N49" s="497"/>
      <c r="O49" s="552"/>
    </row>
    <row r="50" spans="2:15" ht="12">
      <c r="B50" s="517"/>
      <c r="C50" s="497"/>
      <c r="D50" s="1340" t="s">
        <v>1175</v>
      </c>
      <c r="E50" s="1341"/>
      <c r="F50" s="30">
        <v>72</v>
      </c>
      <c r="G50" s="529">
        <v>0</v>
      </c>
      <c r="H50" s="69">
        <f>SUM(I50:J50)</f>
        <v>59</v>
      </c>
      <c r="I50" s="545">
        <v>54</v>
      </c>
      <c r="J50" s="545">
        <v>5</v>
      </c>
      <c r="K50" s="69">
        <f>SUM(L50:M50)</f>
        <v>11</v>
      </c>
      <c r="L50" s="545">
        <v>5</v>
      </c>
      <c r="M50" s="545">
        <v>6</v>
      </c>
      <c r="N50" s="497">
        <v>2</v>
      </c>
      <c r="O50" s="535">
        <v>0</v>
      </c>
    </row>
    <row r="51" spans="2:15" ht="12">
      <c r="B51" s="517"/>
      <c r="C51" s="497"/>
      <c r="D51" s="1340" t="s">
        <v>1176</v>
      </c>
      <c r="E51" s="1341"/>
      <c r="F51" s="30">
        <v>39</v>
      </c>
      <c r="G51" s="529">
        <v>0</v>
      </c>
      <c r="H51" s="69">
        <f>SUM(I51:J51)</f>
        <v>29</v>
      </c>
      <c r="I51" s="545">
        <v>24</v>
      </c>
      <c r="J51" s="545">
        <v>5</v>
      </c>
      <c r="K51" s="69">
        <f>SUM(L51:M51)</f>
        <v>6</v>
      </c>
      <c r="L51" s="545">
        <v>3</v>
      </c>
      <c r="M51" s="69">
        <v>3</v>
      </c>
      <c r="N51" s="497">
        <v>4</v>
      </c>
      <c r="O51" s="535">
        <v>0</v>
      </c>
    </row>
    <row r="52" spans="2:15" ht="8.25" customHeight="1">
      <c r="B52" s="512"/>
      <c r="C52" s="513"/>
      <c r="D52" s="513"/>
      <c r="E52" s="513"/>
      <c r="F52" s="512"/>
      <c r="G52" s="513"/>
      <c r="H52" s="553"/>
      <c r="I52" s="553"/>
      <c r="J52" s="553"/>
      <c r="K52" s="553"/>
      <c r="L52" s="553"/>
      <c r="M52" s="553"/>
      <c r="N52" s="513"/>
      <c r="O52" s="554"/>
    </row>
    <row r="53" ht="12">
      <c r="B53" s="494" t="s">
        <v>1177</v>
      </c>
    </row>
    <row r="54" ht="12">
      <c r="B54" s="494" t="s">
        <v>1178</v>
      </c>
    </row>
    <row r="58" ht="12">
      <c r="H58" s="555"/>
    </row>
  </sheetData>
  <mergeCells count="35">
    <mergeCell ref="G4:G6"/>
    <mergeCell ref="B5:E5"/>
    <mergeCell ref="H5:J5"/>
    <mergeCell ref="K5:M5"/>
    <mergeCell ref="B8:E8"/>
    <mergeCell ref="B9:E9"/>
    <mergeCell ref="B10:E10"/>
    <mergeCell ref="B11:E11"/>
    <mergeCell ref="B12:E12"/>
    <mergeCell ref="C14:E14"/>
    <mergeCell ref="C15:E15"/>
    <mergeCell ref="D17:E17"/>
    <mergeCell ref="D18:E18"/>
    <mergeCell ref="D19:E19"/>
    <mergeCell ref="D20:E20"/>
    <mergeCell ref="C22:E22"/>
    <mergeCell ref="D24:E24"/>
    <mergeCell ref="D25:E25"/>
    <mergeCell ref="D26:E26"/>
    <mergeCell ref="C28:E28"/>
    <mergeCell ref="D30:E30"/>
    <mergeCell ref="D31:E31"/>
    <mergeCell ref="D32:D35"/>
    <mergeCell ref="C37:E37"/>
    <mergeCell ref="D38:E38"/>
    <mergeCell ref="D39:E39"/>
    <mergeCell ref="C41:E41"/>
    <mergeCell ref="D42:E42"/>
    <mergeCell ref="C49:E49"/>
    <mergeCell ref="D50:E50"/>
    <mergeCell ref="D51:E51"/>
    <mergeCell ref="D43:E43"/>
    <mergeCell ref="C45:E45"/>
    <mergeCell ref="D46:E46"/>
    <mergeCell ref="D47:E4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4.625" style="76" customWidth="1"/>
    <col min="2" max="2" width="3.375" style="76" customWidth="1"/>
    <col min="3" max="3" width="4.625" style="76" customWidth="1"/>
    <col min="4" max="4" width="9.875" style="76" bestFit="1" customWidth="1"/>
    <col min="5" max="5" width="10.00390625" style="76" customWidth="1"/>
    <col min="6" max="7" width="9.00390625" style="76" bestFit="1" customWidth="1"/>
    <col min="8" max="8" width="4.625" style="76" customWidth="1"/>
    <col min="9" max="9" width="12.50390625" style="76" bestFit="1" customWidth="1"/>
    <col min="10" max="10" width="10.375" style="76" customWidth="1"/>
    <col min="11" max="11" width="9.00390625" style="76" bestFit="1" customWidth="1"/>
    <col min="12" max="12" width="11.625" style="76" bestFit="1" customWidth="1"/>
    <col min="13" max="16384" width="4.625" style="76" customWidth="1"/>
  </cols>
  <sheetData>
    <row r="1" ht="14.25">
      <c r="B1" s="556" t="s">
        <v>1204</v>
      </c>
    </row>
    <row r="2" spans="9:12" ht="12.75" thickBot="1">
      <c r="I2" s="80"/>
      <c r="J2" s="80"/>
      <c r="L2" s="80" t="s">
        <v>1180</v>
      </c>
    </row>
    <row r="3" spans="2:12" ht="24" customHeight="1" thickTop="1">
      <c r="B3" s="1367" t="s">
        <v>1181</v>
      </c>
      <c r="C3" s="1368"/>
      <c r="D3" s="1369"/>
      <c r="E3" s="22" t="s">
        <v>1182</v>
      </c>
      <c r="F3" s="22">
        <v>3</v>
      </c>
      <c r="G3" s="557">
        <v>4</v>
      </c>
      <c r="H3" s="1370" t="s">
        <v>1181</v>
      </c>
      <c r="I3" s="1369"/>
      <c r="J3" s="22" t="s">
        <v>1182</v>
      </c>
      <c r="K3" s="22">
        <v>3</v>
      </c>
      <c r="L3" s="22">
        <v>4</v>
      </c>
    </row>
    <row r="4" spans="2:12" ht="16.5" customHeight="1">
      <c r="B4" s="1371"/>
      <c r="C4" s="1372"/>
      <c r="D4" s="1373"/>
      <c r="E4" s="558"/>
      <c r="F4" s="559"/>
      <c r="G4" s="560"/>
      <c r="H4" s="561"/>
      <c r="I4" s="41"/>
      <c r="J4" s="558"/>
      <c r="K4" s="559"/>
      <c r="L4" s="562"/>
    </row>
    <row r="5" spans="2:12" s="117" customFormat="1" ht="15" customHeight="1">
      <c r="B5" s="1365" t="s">
        <v>819</v>
      </c>
      <c r="C5" s="1366"/>
      <c r="D5" s="1362"/>
      <c r="E5" s="92">
        <v>5139723</v>
      </c>
      <c r="F5" s="93">
        <v>5370245</v>
      </c>
      <c r="G5" s="563">
        <v>5596244</v>
      </c>
      <c r="H5" s="1374" t="s">
        <v>1183</v>
      </c>
      <c r="I5" s="1362"/>
      <c r="J5" s="92">
        <v>1539319</v>
      </c>
      <c r="K5" s="93">
        <v>1615118</v>
      </c>
      <c r="L5" s="527">
        <v>1704206</v>
      </c>
    </row>
    <row r="6" spans="2:12" s="117" customFormat="1" ht="15" customHeight="1">
      <c r="B6" s="1303"/>
      <c r="C6" s="1304"/>
      <c r="D6" s="1305"/>
      <c r="E6" s="92"/>
      <c r="F6" s="93"/>
      <c r="G6" s="563"/>
      <c r="H6" s="564"/>
      <c r="I6" s="527"/>
      <c r="J6" s="92"/>
      <c r="K6" s="93"/>
      <c r="L6" s="527"/>
    </row>
    <row r="7" spans="2:12" s="117" customFormat="1" ht="15" customHeight="1">
      <c r="B7" s="1365" t="s">
        <v>1184</v>
      </c>
      <c r="C7" s="1366"/>
      <c r="D7" s="1362"/>
      <c r="E7" s="92">
        <v>3600404</v>
      </c>
      <c r="F7" s="93">
        <v>3755127</v>
      </c>
      <c r="G7" s="563">
        <v>3892038</v>
      </c>
      <c r="H7" s="564"/>
      <c r="I7" s="527"/>
      <c r="J7" s="92"/>
      <c r="K7" s="93"/>
      <c r="L7" s="527"/>
    </row>
    <row r="8" spans="2:12" s="17" customFormat="1" ht="15" customHeight="1">
      <c r="B8" s="30"/>
      <c r="C8" s="1361" t="s">
        <v>1185</v>
      </c>
      <c r="D8" s="1362"/>
      <c r="E8" s="30">
        <v>737661</v>
      </c>
      <c r="F8" s="21">
        <v>796514</v>
      </c>
      <c r="G8" s="565">
        <v>864226</v>
      </c>
      <c r="H8" s="566"/>
      <c r="I8" s="41" t="s">
        <v>1186</v>
      </c>
      <c r="J8" s="30">
        <v>4319</v>
      </c>
      <c r="K8" s="21">
        <v>4347</v>
      </c>
      <c r="L8" s="32">
        <v>4333</v>
      </c>
    </row>
    <row r="9" spans="2:12" s="17" customFormat="1" ht="15" customHeight="1">
      <c r="B9" s="30"/>
      <c r="C9" s="1361" t="s">
        <v>1187</v>
      </c>
      <c r="D9" s="1362"/>
      <c r="E9" s="30">
        <v>1109188</v>
      </c>
      <c r="F9" s="21">
        <v>1117854</v>
      </c>
      <c r="G9" s="565">
        <v>1130545</v>
      </c>
      <c r="H9" s="566"/>
      <c r="I9" s="41"/>
      <c r="J9" s="30"/>
      <c r="K9" s="21"/>
      <c r="L9" s="32"/>
    </row>
    <row r="10" spans="2:12" s="17" customFormat="1" ht="15" customHeight="1">
      <c r="B10" s="30"/>
      <c r="C10" s="21"/>
      <c r="D10" s="41" t="s">
        <v>1188</v>
      </c>
      <c r="E10" s="30">
        <v>342621</v>
      </c>
      <c r="F10" s="21">
        <v>339714</v>
      </c>
      <c r="G10" s="565">
        <v>349073</v>
      </c>
      <c r="H10" s="566"/>
      <c r="I10" s="41" t="s">
        <v>1189</v>
      </c>
      <c r="J10" s="30">
        <v>1220304</v>
      </c>
      <c r="K10" s="21">
        <v>1279191</v>
      </c>
      <c r="L10" s="32">
        <v>1348031</v>
      </c>
    </row>
    <row r="11" spans="2:12" s="17" customFormat="1" ht="15" customHeight="1">
      <c r="B11" s="30"/>
      <c r="C11" s="21"/>
      <c r="D11" s="41" t="s">
        <v>1190</v>
      </c>
      <c r="E11" s="30">
        <v>766567</v>
      </c>
      <c r="F11" s="21">
        <v>778140</v>
      </c>
      <c r="G11" s="565">
        <v>781472</v>
      </c>
      <c r="H11" s="566"/>
      <c r="I11" s="41"/>
      <c r="J11" s="30"/>
      <c r="K11" s="21"/>
      <c r="L11" s="32"/>
    </row>
    <row r="12" spans="2:12" s="17" customFormat="1" ht="15" customHeight="1">
      <c r="B12" s="30"/>
      <c r="C12" s="1361" t="s">
        <v>1191</v>
      </c>
      <c r="D12" s="1362"/>
      <c r="E12" s="30">
        <v>1545821</v>
      </c>
      <c r="F12" s="21">
        <v>1644821</v>
      </c>
      <c r="G12" s="565">
        <v>1680333</v>
      </c>
      <c r="H12" s="566"/>
      <c r="I12" s="41" t="s">
        <v>1192</v>
      </c>
      <c r="J12" s="30">
        <v>255462</v>
      </c>
      <c r="K12" s="21">
        <v>268479</v>
      </c>
      <c r="L12" s="32">
        <v>281446</v>
      </c>
    </row>
    <row r="13" spans="2:12" s="17" customFormat="1" ht="15" customHeight="1">
      <c r="B13" s="30"/>
      <c r="C13" s="21"/>
      <c r="D13" s="41" t="s">
        <v>1193</v>
      </c>
      <c r="E13" s="30">
        <v>1269892</v>
      </c>
      <c r="F13" s="21">
        <v>1390867</v>
      </c>
      <c r="G13" s="565">
        <v>1446623</v>
      </c>
      <c r="H13" s="566"/>
      <c r="I13" s="41"/>
      <c r="J13" s="30"/>
      <c r="K13" s="21"/>
      <c r="L13" s="32"/>
    </row>
    <row r="14" spans="2:12" s="17" customFormat="1" ht="15" customHeight="1">
      <c r="B14" s="30"/>
      <c r="C14" s="21"/>
      <c r="D14" s="567" t="s">
        <v>1194</v>
      </c>
      <c r="E14" s="30">
        <v>275929</v>
      </c>
      <c r="F14" s="21">
        <v>253954</v>
      </c>
      <c r="G14" s="565">
        <v>233710</v>
      </c>
      <c r="H14" s="566"/>
      <c r="I14" s="41" t="s">
        <v>1195</v>
      </c>
      <c r="J14" s="30">
        <v>9465</v>
      </c>
      <c r="K14" s="21">
        <v>10145</v>
      </c>
      <c r="L14" s="32">
        <v>10679</v>
      </c>
    </row>
    <row r="15" spans="2:12" s="17" customFormat="1" ht="15" customHeight="1">
      <c r="B15" s="30"/>
      <c r="C15" s="1361" t="s">
        <v>1196</v>
      </c>
      <c r="D15" s="1362"/>
      <c r="E15" s="30">
        <v>12077</v>
      </c>
      <c r="F15" s="21">
        <v>12052</v>
      </c>
      <c r="G15" s="565">
        <v>12299</v>
      </c>
      <c r="H15" s="566"/>
      <c r="I15" s="41"/>
      <c r="J15" s="30"/>
      <c r="K15" s="21"/>
      <c r="L15" s="32"/>
    </row>
    <row r="16" spans="2:12" s="17" customFormat="1" ht="15" customHeight="1">
      <c r="B16" s="30"/>
      <c r="C16" s="1361" t="s">
        <v>1197</v>
      </c>
      <c r="D16" s="1362"/>
      <c r="E16" s="30">
        <v>113847</v>
      </c>
      <c r="F16" s="21">
        <v>114611</v>
      </c>
      <c r="G16" s="565">
        <v>114643</v>
      </c>
      <c r="H16" s="566"/>
      <c r="I16" s="41" t="s">
        <v>1198</v>
      </c>
      <c r="J16" s="30">
        <v>49735</v>
      </c>
      <c r="K16" s="21">
        <v>52221</v>
      </c>
      <c r="L16" s="32">
        <v>56722</v>
      </c>
    </row>
    <row r="17" spans="2:12" s="17" customFormat="1" ht="15" customHeight="1">
      <c r="B17" s="30"/>
      <c r="C17" s="1361" t="s">
        <v>1199</v>
      </c>
      <c r="D17" s="1362"/>
      <c r="E17" s="30">
        <v>64958</v>
      </c>
      <c r="F17" s="21">
        <v>53609</v>
      </c>
      <c r="G17" s="565">
        <v>71123</v>
      </c>
      <c r="H17" s="566"/>
      <c r="I17" s="41"/>
      <c r="J17" s="30"/>
      <c r="K17" s="21"/>
      <c r="L17" s="32"/>
    </row>
    <row r="18" spans="2:12" s="17" customFormat="1" ht="15" customHeight="1">
      <c r="B18" s="30"/>
      <c r="C18" s="1361" t="s">
        <v>1200</v>
      </c>
      <c r="D18" s="1362"/>
      <c r="E18" s="30">
        <v>48</v>
      </c>
      <c r="F18" s="21">
        <v>29</v>
      </c>
      <c r="G18" s="565">
        <v>197</v>
      </c>
      <c r="H18" s="566"/>
      <c r="I18" s="41" t="s">
        <v>1201</v>
      </c>
      <c r="J18" s="568">
        <v>34</v>
      </c>
      <c r="K18" s="21">
        <v>735</v>
      </c>
      <c r="L18" s="32">
        <v>2995</v>
      </c>
    </row>
    <row r="19" spans="2:12" s="17" customFormat="1" ht="15" customHeight="1">
      <c r="B19" s="30"/>
      <c r="C19" s="1361" t="s">
        <v>1202</v>
      </c>
      <c r="D19" s="1362"/>
      <c r="E19" s="30">
        <v>7140</v>
      </c>
      <c r="F19" s="21">
        <v>7681</v>
      </c>
      <c r="G19" s="565">
        <v>9210</v>
      </c>
      <c r="H19" s="566"/>
      <c r="I19" s="32"/>
      <c r="J19" s="30"/>
      <c r="K19" s="21"/>
      <c r="L19" s="32"/>
    </row>
    <row r="20" spans="2:12" s="17" customFormat="1" ht="15" customHeight="1">
      <c r="B20" s="51"/>
      <c r="C20" s="1363" t="s">
        <v>1203</v>
      </c>
      <c r="D20" s="1364"/>
      <c r="E20" s="51">
        <v>9664</v>
      </c>
      <c r="F20" s="52">
        <v>7956</v>
      </c>
      <c r="G20" s="569">
        <v>9462</v>
      </c>
      <c r="H20" s="570"/>
      <c r="I20" s="53"/>
      <c r="J20" s="51"/>
      <c r="K20" s="52"/>
      <c r="L20" s="53"/>
    </row>
  </sheetData>
  <mergeCells count="16">
    <mergeCell ref="B3:D3"/>
    <mergeCell ref="H3:I3"/>
    <mergeCell ref="B4:D4"/>
    <mergeCell ref="B5:D5"/>
    <mergeCell ref="H5:I5"/>
    <mergeCell ref="B6:D6"/>
    <mergeCell ref="B7:D7"/>
    <mergeCell ref="C8:D8"/>
    <mergeCell ref="C9:D9"/>
    <mergeCell ref="C18:D18"/>
    <mergeCell ref="C19:D19"/>
    <mergeCell ref="C20:D20"/>
    <mergeCell ref="C12:D12"/>
    <mergeCell ref="C15:D15"/>
    <mergeCell ref="C16:D16"/>
    <mergeCell ref="C17:D17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1" sqref="A1"/>
    </sheetView>
  </sheetViews>
  <sheetFormatPr defaultColWidth="9.00390625" defaultRowHeight="13.5"/>
  <cols>
    <col min="1" max="1" width="2.375" style="571" customWidth="1"/>
    <col min="2" max="2" width="13.375" style="571" customWidth="1"/>
    <col min="3" max="4" width="11.625" style="571" customWidth="1"/>
    <col min="5" max="5" width="7.375" style="571" customWidth="1"/>
    <col min="6" max="6" width="11.625" style="571" customWidth="1"/>
    <col min="7" max="7" width="7.375" style="571" customWidth="1"/>
    <col min="8" max="8" width="11.625" style="571" customWidth="1"/>
    <col min="9" max="9" width="10.625" style="571" customWidth="1"/>
    <col min="10" max="16384" width="9.00390625" style="571" customWidth="1"/>
  </cols>
  <sheetData>
    <row r="1" spans="2:9" ht="14.25">
      <c r="B1" s="18" t="s">
        <v>1231</v>
      </c>
      <c r="C1" s="17"/>
      <c r="D1" s="17"/>
      <c r="E1" s="17"/>
      <c r="F1" s="17"/>
      <c r="G1" s="17"/>
      <c r="H1" s="17"/>
      <c r="I1" s="17"/>
    </row>
    <row r="2" spans="1:9" ht="15" customHeight="1" thickBot="1">
      <c r="A2" s="572"/>
      <c r="B2" s="318" t="s">
        <v>1205</v>
      </c>
      <c r="C2" s="17"/>
      <c r="D2" s="17"/>
      <c r="E2" s="17"/>
      <c r="G2" s="17"/>
      <c r="H2" s="17"/>
      <c r="I2" s="20" t="s">
        <v>1206</v>
      </c>
    </row>
    <row r="3" spans="1:9" ht="14.25" customHeight="1" thickTop="1">
      <c r="A3" s="1381" t="s">
        <v>1207</v>
      </c>
      <c r="B3" s="1382"/>
      <c r="C3" s="1377" t="s">
        <v>1208</v>
      </c>
      <c r="D3" s="1380" t="s">
        <v>1209</v>
      </c>
      <c r="E3" s="1377" t="s">
        <v>1210</v>
      </c>
      <c r="F3" s="1375" t="s">
        <v>1211</v>
      </c>
      <c r="G3" s="1377" t="s">
        <v>1212</v>
      </c>
      <c r="H3" s="1375" t="s">
        <v>1213</v>
      </c>
      <c r="I3" s="1377" t="s">
        <v>1214</v>
      </c>
    </row>
    <row r="4" spans="1:9" ht="32.25" customHeight="1">
      <c r="A4" s="1383"/>
      <c r="B4" s="1384"/>
      <c r="C4" s="1379"/>
      <c r="D4" s="1379"/>
      <c r="E4" s="1378"/>
      <c r="F4" s="1376"/>
      <c r="G4" s="1378"/>
      <c r="H4" s="1376"/>
      <c r="I4" s="1378"/>
    </row>
    <row r="5" spans="1:10" s="580" customFormat="1" ht="15" customHeight="1">
      <c r="A5" s="1385" t="s">
        <v>1215</v>
      </c>
      <c r="B5" s="1386"/>
      <c r="C5" s="573">
        <v>1254263</v>
      </c>
      <c r="D5" s="574">
        <v>1230348</v>
      </c>
      <c r="E5" s="575">
        <v>98.1</v>
      </c>
      <c r="F5" s="576">
        <v>1327386</v>
      </c>
      <c r="G5" s="577">
        <v>105.8</v>
      </c>
      <c r="H5" s="576">
        <v>1176659</v>
      </c>
      <c r="I5" s="578">
        <v>93.8</v>
      </c>
      <c r="J5" s="579"/>
    </row>
    <row r="6" spans="1:10" s="580" customFormat="1" ht="15" customHeight="1">
      <c r="A6" s="581"/>
      <c r="B6" s="582"/>
      <c r="C6" s="47"/>
      <c r="D6" s="583"/>
      <c r="E6" s="584"/>
      <c r="F6" s="48"/>
      <c r="G6" s="585"/>
      <c r="H6" s="48"/>
      <c r="I6" s="586"/>
      <c r="J6" s="579"/>
    </row>
    <row r="7" spans="1:10" s="593" customFormat="1" ht="14.25" customHeight="1">
      <c r="A7" s="1295">
        <v>3</v>
      </c>
      <c r="B7" s="1387"/>
      <c r="C7" s="26">
        <v>1253050</v>
      </c>
      <c r="D7" s="588">
        <v>1228476</v>
      </c>
      <c r="E7" s="589">
        <v>98</v>
      </c>
      <c r="F7" s="42">
        <v>1331958</v>
      </c>
      <c r="G7" s="590">
        <v>106.3</v>
      </c>
      <c r="H7" s="42">
        <v>1179588</v>
      </c>
      <c r="I7" s="591">
        <v>94.1</v>
      </c>
      <c r="J7" s="592"/>
    </row>
    <row r="8" spans="1:10" ht="15" customHeight="1">
      <c r="A8" s="594"/>
      <c r="B8" s="595"/>
      <c r="C8" s="596"/>
      <c r="D8" s="597"/>
      <c r="E8" s="584"/>
      <c r="F8" s="598"/>
      <c r="G8" s="599"/>
      <c r="H8" s="598"/>
      <c r="I8" s="586"/>
      <c r="J8" s="600"/>
    </row>
    <row r="9" spans="1:9" s="593" customFormat="1" ht="15" customHeight="1">
      <c r="A9" s="1295" t="s">
        <v>1216</v>
      </c>
      <c r="B9" s="1387"/>
      <c r="C9" s="26">
        <f>SUM(C10:C14)</f>
        <v>372007</v>
      </c>
      <c r="D9" s="42">
        <v>367770</v>
      </c>
      <c r="E9" s="601">
        <v>98.9</v>
      </c>
      <c r="F9" s="602">
        <f>SUM(F10:F14)</f>
        <v>401890</v>
      </c>
      <c r="G9" s="601">
        <v>108</v>
      </c>
      <c r="H9" s="602">
        <f>SUM(H10:H14)</f>
        <v>359755</v>
      </c>
      <c r="I9" s="603">
        <v>96.7</v>
      </c>
    </row>
    <row r="10" spans="1:12" s="610" customFormat="1" ht="15" customHeight="1">
      <c r="A10" s="604"/>
      <c r="B10" s="605" t="s">
        <v>762</v>
      </c>
      <c r="C10" s="47">
        <v>248737</v>
      </c>
      <c r="D10" s="48">
        <v>245952</v>
      </c>
      <c r="E10" s="584">
        <v>98.9</v>
      </c>
      <c r="F10" s="48">
        <v>271335</v>
      </c>
      <c r="G10" s="606">
        <v>109.1</v>
      </c>
      <c r="H10" s="607">
        <v>242403</v>
      </c>
      <c r="I10" s="586">
        <v>97.5</v>
      </c>
      <c r="J10" s="608"/>
      <c r="K10" s="609"/>
      <c r="L10" s="609"/>
    </row>
    <row r="11" spans="1:12" s="610" customFormat="1" ht="15" customHeight="1">
      <c r="A11" s="604"/>
      <c r="B11" s="605" t="s">
        <v>774</v>
      </c>
      <c r="C11" s="47">
        <v>38069</v>
      </c>
      <c r="D11" s="48">
        <v>36617</v>
      </c>
      <c r="E11" s="584">
        <v>96.2</v>
      </c>
      <c r="F11" s="48">
        <v>38900</v>
      </c>
      <c r="G11" s="606">
        <v>102.2</v>
      </c>
      <c r="H11" s="607">
        <v>34499</v>
      </c>
      <c r="I11" s="586">
        <v>90.6</v>
      </c>
      <c r="J11" s="608"/>
      <c r="K11" s="608"/>
      <c r="L11" s="609"/>
    </row>
    <row r="12" spans="1:12" s="610" customFormat="1" ht="15" customHeight="1">
      <c r="A12" s="604"/>
      <c r="B12" s="605" t="s">
        <v>780</v>
      </c>
      <c r="C12" s="47">
        <v>58227</v>
      </c>
      <c r="D12" s="48">
        <v>58227</v>
      </c>
      <c r="E12" s="584">
        <v>100</v>
      </c>
      <c r="F12" s="48">
        <v>61080</v>
      </c>
      <c r="G12" s="606">
        <v>104.9</v>
      </c>
      <c r="H12" s="607">
        <v>56480</v>
      </c>
      <c r="I12" s="586">
        <v>97</v>
      </c>
      <c r="J12" s="608"/>
      <c r="K12" s="608"/>
      <c r="L12" s="609"/>
    </row>
    <row r="13" spans="1:12" s="610" customFormat="1" ht="15" customHeight="1">
      <c r="A13" s="604"/>
      <c r="B13" s="605" t="s">
        <v>789</v>
      </c>
      <c r="C13" s="47">
        <v>15204</v>
      </c>
      <c r="D13" s="48">
        <v>15204</v>
      </c>
      <c r="E13" s="584">
        <v>100</v>
      </c>
      <c r="F13" s="48">
        <v>16307</v>
      </c>
      <c r="G13" s="606">
        <v>107.3</v>
      </c>
      <c r="H13" s="607">
        <v>14611</v>
      </c>
      <c r="I13" s="586">
        <v>96.1</v>
      </c>
      <c r="J13" s="608"/>
      <c r="K13" s="608"/>
      <c r="L13" s="609"/>
    </row>
    <row r="14" spans="1:12" s="610" customFormat="1" ht="15" customHeight="1">
      <c r="A14" s="604"/>
      <c r="B14" s="605" t="s">
        <v>791</v>
      </c>
      <c r="C14" s="47">
        <v>11770</v>
      </c>
      <c r="D14" s="48">
        <v>11770</v>
      </c>
      <c r="E14" s="584">
        <v>100</v>
      </c>
      <c r="F14" s="48">
        <v>14268</v>
      </c>
      <c r="G14" s="606">
        <v>121.2</v>
      </c>
      <c r="H14" s="607">
        <v>11762</v>
      </c>
      <c r="I14" s="586">
        <v>99.9</v>
      </c>
      <c r="J14" s="608"/>
      <c r="K14" s="608"/>
      <c r="L14" s="609"/>
    </row>
    <row r="15" spans="1:9" ht="13.5">
      <c r="A15" s="594"/>
      <c r="B15" s="611"/>
      <c r="C15" s="594"/>
      <c r="D15" s="600"/>
      <c r="E15" s="600"/>
      <c r="F15" s="600"/>
      <c r="G15" s="600"/>
      <c r="H15" s="607"/>
      <c r="I15" s="611"/>
    </row>
    <row r="16" spans="1:9" s="593" customFormat="1" ht="15" customHeight="1">
      <c r="A16" s="1388" t="s">
        <v>1217</v>
      </c>
      <c r="B16" s="1387"/>
      <c r="C16" s="612">
        <f>SUM(C17:C21)</f>
        <v>93758</v>
      </c>
      <c r="D16" s="613">
        <f>SUM(D17:D21)</f>
        <v>93400</v>
      </c>
      <c r="E16" s="614">
        <v>99.6</v>
      </c>
      <c r="F16" s="613">
        <f>SUM(F17:F21)</f>
        <v>101140</v>
      </c>
      <c r="G16" s="614">
        <v>107.9</v>
      </c>
      <c r="H16" s="602">
        <v>92002</v>
      </c>
      <c r="I16" s="615">
        <v>98.1</v>
      </c>
    </row>
    <row r="17" spans="1:9" s="610" customFormat="1" ht="15" customHeight="1">
      <c r="A17" s="604"/>
      <c r="B17" s="616" t="s">
        <v>1218</v>
      </c>
      <c r="C17" s="617">
        <v>42302</v>
      </c>
      <c r="D17" s="100">
        <v>42210</v>
      </c>
      <c r="E17" s="618">
        <v>99.8</v>
      </c>
      <c r="F17" s="100">
        <v>45900</v>
      </c>
      <c r="G17" s="618">
        <v>108.5</v>
      </c>
      <c r="H17" s="607">
        <v>41943</v>
      </c>
      <c r="I17" s="619">
        <v>99.2</v>
      </c>
    </row>
    <row r="18" spans="1:9" s="610" customFormat="1" ht="15" customHeight="1">
      <c r="A18" s="604"/>
      <c r="B18" s="616" t="s">
        <v>1219</v>
      </c>
      <c r="C18" s="617">
        <v>22237</v>
      </c>
      <c r="D18" s="100">
        <v>22237</v>
      </c>
      <c r="E18" s="618">
        <v>100</v>
      </c>
      <c r="F18" s="100">
        <v>23500</v>
      </c>
      <c r="G18" s="618">
        <v>105.7</v>
      </c>
      <c r="H18" s="607">
        <v>22095</v>
      </c>
      <c r="I18" s="619">
        <v>99.4</v>
      </c>
    </row>
    <row r="19" spans="1:9" s="610" customFormat="1" ht="15" customHeight="1">
      <c r="A19" s="604"/>
      <c r="B19" s="616" t="s">
        <v>1220</v>
      </c>
      <c r="C19" s="617">
        <v>8458</v>
      </c>
      <c r="D19" s="100">
        <v>8253</v>
      </c>
      <c r="E19" s="618">
        <v>97.6</v>
      </c>
      <c r="F19" s="100">
        <v>10596</v>
      </c>
      <c r="G19" s="618">
        <v>125.3</v>
      </c>
      <c r="H19" s="607">
        <v>8130</v>
      </c>
      <c r="I19" s="619">
        <v>96.1</v>
      </c>
    </row>
    <row r="20" spans="1:9" s="610" customFormat="1" ht="15" customHeight="1">
      <c r="A20" s="604"/>
      <c r="B20" s="616" t="s">
        <v>1221</v>
      </c>
      <c r="C20" s="617">
        <v>10176</v>
      </c>
      <c r="D20" s="100">
        <v>10115</v>
      </c>
      <c r="E20" s="618">
        <v>99.4</v>
      </c>
      <c r="F20" s="100">
        <v>10024</v>
      </c>
      <c r="G20" s="618">
        <v>98.5</v>
      </c>
      <c r="H20" s="607">
        <v>8502</v>
      </c>
      <c r="I20" s="619">
        <v>93.4</v>
      </c>
    </row>
    <row r="21" spans="1:9" s="610" customFormat="1" ht="15" customHeight="1">
      <c r="A21" s="604"/>
      <c r="B21" s="616" t="s">
        <v>1222</v>
      </c>
      <c r="C21" s="617">
        <v>10585</v>
      </c>
      <c r="D21" s="100">
        <v>10585</v>
      </c>
      <c r="E21" s="618">
        <v>100</v>
      </c>
      <c r="F21" s="100">
        <v>11120</v>
      </c>
      <c r="G21" s="618">
        <v>105.1</v>
      </c>
      <c r="H21" s="607">
        <v>10332</v>
      </c>
      <c r="I21" s="619">
        <v>97.6</v>
      </c>
    </row>
    <row r="22" spans="1:9" s="623" customFormat="1" ht="15" customHeight="1">
      <c r="A22" s="620"/>
      <c r="B22" s="616"/>
      <c r="C22" s="617"/>
      <c r="D22" s="621"/>
      <c r="E22" s="621"/>
      <c r="F22" s="621"/>
      <c r="G22" s="614"/>
      <c r="H22" s="607"/>
      <c r="I22" s="622"/>
    </row>
    <row r="23" spans="1:9" s="624" customFormat="1" ht="15" customHeight="1">
      <c r="A23" s="1365" t="s">
        <v>1223</v>
      </c>
      <c r="B23" s="1387"/>
      <c r="C23" s="612">
        <f>SUM(C24:C28)</f>
        <v>107893</v>
      </c>
      <c r="D23" s="613">
        <f>SUM(D24:D28)</f>
        <v>107162</v>
      </c>
      <c r="E23" s="614">
        <v>99.3</v>
      </c>
      <c r="F23" s="613">
        <f>SUM(F24:F28)</f>
        <v>118317</v>
      </c>
      <c r="G23" s="614">
        <v>109.7</v>
      </c>
      <c r="H23" s="613">
        <f>SUM(H24:H28)</f>
        <v>104382</v>
      </c>
      <c r="I23" s="615">
        <v>96.7</v>
      </c>
    </row>
    <row r="24" spans="1:12" s="610" customFormat="1" ht="14.25" customHeight="1">
      <c r="A24" s="604"/>
      <c r="B24" s="605" t="s">
        <v>775</v>
      </c>
      <c r="C24" s="625">
        <v>31354</v>
      </c>
      <c r="D24" s="534">
        <v>31354</v>
      </c>
      <c r="E24" s="626">
        <v>100</v>
      </c>
      <c r="F24" s="534">
        <v>37070</v>
      </c>
      <c r="G24" s="627">
        <v>118.2</v>
      </c>
      <c r="H24" s="628">
        <v>30870</v>
      </c>
      <c r="I24" s="629">
        <v>98.5</v>
      </c>
      <c r="J24" s="608"/>
      <c r="K24" s="608"/>
      <c r="L24" s="609"/>
    </row>
    <row r="25" spans="1:12" s="610" customFormat="1" ht="15" customHeight="1">
      <c r="A25" s="604"/>
      <c r="B25" s="605" t="s">
        <v>782</v>
      </c>
      <c r="C25" s="625">
        <v>42844</v>
      </c>
      <c r="D25" s="534">
        <v>42113</v>
      </c>
      <c r="E25" s="626">
        <v>99.3</v>
      </c>
      <c r="F25" s="534">
        <v>43937</v>
      </c>
      <c r="G25" s="627">
        <v>102.5</v>
      </c>
      <c r="H25" s="628">
        <v>40091</v>
      </c>
      <c r="I25" s="629">
        <v>93.6</v>
      </c>
      <c r="J25" s="608"/>
      <c r="K25" s="608"/>
      <c r="L25" s="609"/>
    </row>
    <row r="26" spans="1:12" s="610" customFormat="1" ht="15" customHeight="1">
      <c r="A26" s="604"/>
      <c r="B26" s="605" t="s">
        <v>784</v>
      </c>
      <c r="C26" s="625">
        <v>23571</v>
      </c>
      <c r="D26" s="534">
        <v>23571</v>
      </c>
      <c r="E26" s="626">
        <v>100</v>
      </c>
      <c r="F26" s="534">
        <v>25980</v>
      </c>
      <c r="G26" s="627">
        <v>110.2</v>
      </c>
      <c r="H26" s="628">
        <v>23358</v>
      </c>
      <c r="I26" s="629">
        <v>99.1</v>
      </c>
      <c r="J26" s="608"/>
      <c r="K26" s="608"/>
      <c r="L26" s="609"/>
    </row>
    <row r="27" spans="1:9" s="610" customFormat="1" ht="12">
      <c r="A27" s="604"/>
      <c r="B27" s="605" t="s">
        <v>1224</v>
      </c>
      <c r="C27" s="625">
        <v>10124</v>
      </c>
      <c r="D27" s="534">
        <v>10124</v>
      </c>
      <c r="E27" s="626">
        <v>100</v>
      </c>
      <c r="F27" s="534">
        <v>11330</v>
      </c>
      <c r="G27" s="627">
        <v>111.9</v>
      </c>
      <c r="H27" s="628">
        <v>10063</v>
      </c>
      <c r="I27" s="629">
        <v>99.4</v>
      </c>
    </row>
    <row r="28" spans="1:9" ht="13.5">
      <c r="A28" s="594"/>
      <c r="B28" s="605"/>
      <c r="C28" s="594"/>
      <c r="D28" s="600"/>
      <c r="E28" s="600"/>
      <c r="F28" s="600"/>
      <c r="G28" s="614"/>
      <c r="H28" s="607"/>
      <c r="I28" s="630"/>
    </row>
    <row r="29" spans="1:9" s="593" customFormat="1" ht="15" customHeight="1">
      <c r="A29" s="1295" t="s">
        <v>1225</v>
      </c>
      <c r="B29" s="1387"/>
      <c r="C29" s="631">
        <f>SUM(C30:C37)</f>
        <v>101291</v>
      </c>
      <c r="D29" s="602">
        <f>SUM(D30:D37)</f>
        <v>93581</v>
      </c>
      <c r="E29" s="601">
        <v>92.4</v>
      </c>
      <c r="F29" s="602">
        <f>SUM(F30:F37)</f>
        <v>102209</v>
      </c>
      <c r="G29" s="632">
        <v>100.9</v>
      </c>
      <c r="H29" s="602">
        <f>SUM(H30:H37)</f>
        <v>83655</v>
      </c>
      <c r="I29" s="603">
        <v>82.6</v>
      </c>
    </row>
    <row r="30" spans="1:12" s="610" customFormat="1" ht="15" customHeight="1">
      <c r="A30" s="604"/>
      <c r="B30" s="605" t="s">
        <v>770</v>
      </c>
      <c r="C30" s="47">
        <v>42769</v>
      </c>
      <c r="D30" s="48">
        <v>38874</v>
      </c>
      <c r="E30" s="584">
        <v>90.9</v>
      </c>
      <c r="F30" s="48">
        <v>42454</v>
      </c>
      <c r="G30" s="618">
        <v>99.3</v>
      </c>
      <c r="H30" s="607">
        <v>31005</v>
      </c>
      <c r="I30" s="586">
        <v>72.5</v>
      </c>
      <c r="J30" s="608"/>
      <c r="K30" s="609"/>
      <c r="L30" s="609"/>
    </row>
    <row r="31" spans="1:12" s="610" customFormat="1" ht="15" customHeight="1">
      <c r="A31" s="604"/>
      <c r="B31" s="605" t="s">
        <v>752</v>
      </c>
      <c r="C31" s="47">
        <v>7750</v>
      </c>
      <c r="D31" s="48">
        <v>7750</v>
      </c>
      <c r="E31" s="584">
        <v>100</v>
      </c>
      <c r="F31" s="48">
        <v>8000</v>
      </c>
      <c r="G31" s="618">
        <v>103.2</v>
      </c>
      <c r="H31" s="607">
        <v>7611</v>
      </c>
      <c r="I31" s="586">
        <v>98.2</v>
      </c>
      <c r="J31" s="608"/>
      <c r="K31" s="609"/>
      <c r="L31" s="609"/>
    </row>
    <row r="32" spans="1:12" s="610" customFormat="1" ht="15" customHeight="1">
      <c r="A32" s="604"/>
      <c r="B32" s="605" t="s">
        <v>754</v>
      </c>
      <c r="C32" s="47">
        <v>12408</v>
      </c>
      <c r="D32" s="48">
        <v>12114</v>
      </c>
      <c r="E32" s="584">
        <v>97.6</v>
      </c>
      <c r="F32" s="48">
        <v>14160</v>
      </c>
      <c r="G32" s="618">
        <v>114</v>
      </c>
      <c r="H32" s="607">
        <v>11543</v>
      </c>
      <c r="I32" s="586">
        <v>93</v>
      </c>
      <c r="J32" s="608"/>
      <c r="K32" s="609"/>
      <c r="L32" s="609"/>
    </row>
    <row r="33" spans="1:12" s="610" customFormat="1" ht="15" customHeight="1">
      <c r="A33" s="604"/>
      <c r="B33" s="605" t="s">
        <v>756</v>
      </c>
      <c r="C33" s="47">
        <v>7740</v>
      </c>
      <c r="D33" s="48">
        <v>7740</v>
      </c>
      <c r="E33" s="584">
        <v>100</v>
      </c>
      <c r="F33" s="48">
        <v>8110</v>
      </c>
      <c r="G33" s="618">
        <v>104.8</v>
      </c>
      <c r="H33" s="607">
        <v>7695</v>
      </c>
      <c r="I33" s="586">
        <v>99.4</v>
      </c>
      <c r="J33" s="608"/>
      <c r="K33" s="609"/>
      <c r="L33" s="609"/>
    </row>
    <row r="34" spans="1:12" s="610" customFormat="1" ht="15" customHeight="1">
      <c r="A34" s="604"/>
      <c r="B34" s="605" t="s">
        <v>758</v>
      </c>
      <c r="C34" s="47">
        <v>12067</v>
      </c>
      <c r="D34" s="48">
        <v>10475</v>
      </c>
      <c r="E34" s="584">
        <v>86.8</v>
      </c>
      <c r="F34" s="48">
        <v>12020</v>
      </c>
      <c r="G34" s="618">
        <v>99.6</v>
      </c>
      <c r="H34" s="607">
        <v>9504</v>
      </c>
      <c r="I34" s="586">
        <v>78.8</v>
      </c>
      <c r="J34" s="608"/>
      <c r="K34" s="609"/>
      <c r="L34" s="609"/>
    </row>
    <row r="35" spans="1:12" s="610" customFormat="1" ht="15" customHeight="1">
      <c r="A35" s="604"/>
      <c r="B35" s="605" t="s">
        <v>760</v>
      </c>
      <c r="C35" s="47">
        <v>4973</v>
      </c>
      <c r="D35" s="48">
        <v>4204</v>
      </c>
      <c r="E35" s="584">
        <v>84.5</v>
      </c>
      <c r="F35" s="48">
        <v>4630</v>
      </c>
      <c r="G35" s="618">
        <v>93.1</v>
      </c>
      <c r="H35" s="607">
        <v>4177</v>
      </c>
      <c r="I35" s="586">
        <v>84</v>
      </c>
      <c r="J35" s="608"/>
      <c r="K35" s="609"/>
      <c r="L35" s="609"/>
    </row>
    <row r="36" spans="1:12" s="610" customFormat="1" ht="15" customHeight="1">
      <c r="A36" s="604"/>
      <c r="B36" s="605" t="s">
        <v>761</v>
      </c>
      <c r="C36" s="47">
        <v>6392</v>
      </c>
      <c r="D36" s="48">
        <v>5748</v>
      </c>
      <c r="E36" s="584">
        <v>89.9</v>
      </c>
      <c r="F36" s="48">
        <v>5845</v>
      </c>
      <c r="G36" s="618">
        <v>91.4</v>
      </c>
      <c r="H36" s="607">
        <v>5521</v>
      </c>
      <c r="I36" s="586">
        <v>86.4</v>
      </c>
      <c r="J36" s="608"/>
      <c r="K36" s="609"/>
      <c r="L36" s="609"/>
    </row>
    <row r="37" spans="1:12" s="610" customFormat="1" ht="15" customHeight="1">
      <c r="A37" s="604"/>
      <c r="B37" s="605" t="s">
        <v>763</v>
      </c>
      <c r="C37" s="47">
        <v>7192</v>
      </c>
      <c r="D37" s="583">
        <v>6676</v>
      </c>
      <c r="E37" s="584">
        <v>92.8</v>
      </c>
      <c r="F37" s="48">
        <v>6990</v>
      </c>
      <c r="G37" s="618">
        <v>97.2</v>
      </c>
      <c r="H37" s="607">
        <v>6599</v>
      </c>
      <c r="I37" s="586">
        <v>91.8</v>
      </c>
      <c r="J37" s="608"/>
      <c r="K37" s="609"/>
      <c r="L37" s="609"/>
    </row>
    <row r="38" spans="1:12" s="623" customFormat="1" ht="15" customHeight="1">
      <c r="A38" s="620"/>
      <c r="B38" s="605"/>
      <c r="C38" s="47"/>
      <c r="D38" s="597"/>
      <c r="E38" s="584"/>
      <c r="F38" s="48"/>
      <c r="G38" s="633"/>
      <c r="H38" s="607"/>
      <c r="I38" s="586"/>
      <c r="J38" s="608"/>
      <c r="K38" s="621"/>
      <c r="L38" s="621"/>
    </row>
    <row r="39" spans="1:12" s="593" customFormat="1" ht="15" customHeight="1">
      <c r="A39" s="1295" t="s">
        <v>1226</v>
      </c>
      <c r="B39" s="1387"/>
      <c r="C39" s="26">
        <f>SUM(C40:C43)</f>
        <v>179922</v>
      </c>
      <c r="D39" s="42">
        <f>SUM(D40:D43)</f>
        <v>176454</v>
      </c>
      <c r="E39" s="589">
        <v>98.1</v>
      </c>
      <c r="F39" s="42">
        <f>SUM(F40:F43)</f>
        <v>172756</v>
      </c>
      <c r="G39" s="614">
        <v>96</v>
      </c>
      <c r="H39" s="602">
        <f>SUM(H40:H43)</f>
        <v>155589</v>
      </c>
      <c r="I39" s="591">
        <v>86.5</v>
      </c>
      <c r="J39" s="634"/>
      <c r="K39" s="592"/>
      <c r="L39" s="592"/>
    </row>
    <row r="40" spans="1:12" s="610" customFormat="1" ht="15" customHeight="1">
      <c r="A40" s="604"/>
      <c r="B40" s="605" t="s">
        <v>764</v>
      </c>
      <c r="C40" s="47">
        <v>94309</v>
      </c>
      <c r="D40" s="48">
        <v>94309</v>
      </c>
      <c r="E40" s="584">
        <v>100</v>
      </c>
      <c r="F40" s="48">
        <v>87866</v>
      </c>
      <c r="G40" s="618">
        <v>93.2</v>
      </c>
      <c r="H40" s="607">
        <v>80778</v>
      </c>
      <c r="I40" s="586">
        <v>85.7</v>
      </c>
      <c r="J40" s="608"/>
      <c r="K40" s="608"/>
      <c r="L40" s="609"/>
    </row>
    <row r="41" spans="1:12" s="610" customFormat="1" ht="15" customHeight="1">
      <c r="A41" s="604"/>
      <c r="B41" s="605" t="s">
        <v>786</v>
      </c>
      <c r="C41" s="47">
        <v>37004</v>
      </c>
      <c r="D41" s="48">
        <v>36807</v>
      </c>
      <c r="E41" s="584">
        <v>99.5</v>
      </c>
      <c r="F41" s="48">
        <v>36350</v>
      </c>
      <c r="G41" s="618">
        <v>98.2</v>
      </c>
      <c r="H41" s="607">
        <v>33504</v>
      </c>
      <c r="I41" s="586">
        <v>90.5</v>
      </c>
      <c r="J41" s="608"/>
      <c r="K41" s="608"/>
      <c r="L41" s="609"/>
    </row>
    <row r="42" spans="1:12" s="610" customFormat="1" ht="15" customHeight="1">
      <c r="A42" s="604"/>
      <c r="B42" s="605" t="s">
        <v>766</v>
      </c>
      <c r="C42" s="47">
        <v>27300</v>
      </c>
      <c r="D42" s="583">
        <v>24029</v>
      </c>
      <c r="E42" s="584">
        <v>88</v>
      </c>
      <c r="F42" s="48">
        <v>23000</v>
      </c>
      <c r="G42" s="618">
        <v>84.2</v>
      </c>
      <c r="H42" s="607">
        <v>20497</v>
      </c>
      <c r="I42" s="586">
        <v>75.1</v>
      </c>
      <c r="J42" s="608"/>
      <c r="K42" s="608"/>
      <c r="L42" s="609"/>
    </row>
    <row r="43" spans="1:12" s="610" customFormat="1" ht="15" customHeight="1">
      <c r="A43" s="604"/>
      <c r="B43" s="605" t="s">
        <v>768</v>
      </c>
      <c r="C43" s="47">
        <v>21309</v>
      </c>
      <c r="D43" s="48">
        <v>21309</v>
      </c>
      <c r="E43" s="584">
        <v>100</v>
      </c>
      <c r="F43" s="48">
        <v>25540</v>
      </c>
      <c r="G43" s="618">
        <v>119.9</v>
      </c>
      <c r="H43" s="607">
        <v>20810</v>
      </c>
      <c r="I43" s="586">
        <v>97.7</v>
      </c>
      <c r="J43" s="608"/>
      <c r="K43" s="608"/>
      <c r="L43" s="609"/>
    </row>
    <row r="44" spans="1:12" s="623" customFormat="1" ht="15" customHeight="1">
      <c r="A44" s="620"/>
      <c r="B44" s="605"/>
      <c r="C44" s="47"/>
      <c r="D44" s="635"/>
      <c r="E44" s="584"/>
      <c r="F44" s="48"/>
      <c r="G44" s="633"/>
      <c r="H44" s="607"/>
      <c r="I44" s="586"/>
      <c r="J44" s="608"/>
      <c r="K44" s="608"/>
      <c r="L44" s="621"/>
    </row>
    <row r="45" spans="1:12" s="593" customFormat="1" ht="15" customHeight="1">
      <c r="A45" s="1295" t="s">
        <v>1227</v>
      </c>
      <c r="B45" s="1387"/>
      <c r="C45" s="26">
        <f>SUM(C46:C49)</f>
        <v>71966</v>
      </c>
      <c r="D45" s="42">
        <f>SUM(D46:D49)</f>
        <v>64236</v>
      </c>
      <c r="E45" s="589">
        <v>89.3</v>
      </c>
      <c r="F45" s="42">
        <f>SUM(F46:F49)</f>
        <v>77105</v>
      </c>
      <c r="G45" s="614">
        <v>107.1</v>
      </c>
      <c r="H45" s="602">
        <f>SUM(H46:H49)</f>
        <v>61621</v>
      </c>
      <c r="I45" s="591">
        <v>85.6</v>
      </c>
      <c r="J45" s="634"/>
      <c r="K45" s="634"/>
      <c r="L45" s="592"/>
    </row>
    <row r="46" spans="1:12" s="610" customFormat="1" ht="15" customHeight="1">
      <c r="A46" s="604"/>
      <c r="B46" s="605" t="s">
        <v>778</v>
      </c>
      <c r="C46" s="47">
        <v>33060</v>
      </c>
      <c r="D46" s="48">
        <v>29650</v>
      </c>
      <c r="E46" s="584">
        <v>89.7</v>
      </c>
      <c r="F46" s="48">
        <v>37600</v>
      </c>
      <c r="G46" s="618">
        <v>113.7</v>
      </c>
      <c r="H46" s="607">
        <v>28199</v>
      </c>
      <c r="I46" s="586">
        <v>85.3</v>
      </c>
      <c r="J46" s="608"/>
      <c r="K46" s="608"/>
      <c r="L46" s="609"/>
    </row>
    <row r="47" spans="1:12" s="610" customFormat="1" ht="15" customHeight="1">
      <c r="A47" s="604"/>
      <c r="B47" s="605" t="s">
        <v>769</v>
      </c>
      <c r="C47" s="47">
        <v>11105</v>
      </c>
      <c r="D47" s="48">
        <v>7850</v>
      </c>
      <c r="E47" s="584">
        <v>70.7</v>
      </c>
      <c r="F47" s="48">
        <v>9130</v>
      </c>
      <c r="G47" s="618">
        <v>82.2</v>
      </c>
      <c r="H47" s="607">
        <v>7712</v>
      </c>
      <c r="I47" s="586">
        <v>69.4</v>
      </c>
      <c r="J47" s="608"/>
      <c r="K47" s="609"/>
      <c r="L47" s="609"/>
    </row>
    <row r="48" spans="1:12" s="610" customFormat="1" ht="15" customHeight="1">
      <c r="A48" s="604"/>
      <c r="B48" s="605" t="s">
        <v>771</v>
      </c>
      <c r="C48" s="47">
        <v>18035</v>
      </c>
      <c r="D48" s="48">
        <v>16970</v>
      </c>
      <c r="E48" s="584">
        <v>94.1</v>
      </c>
      <c r="F48" s="48">
        <v>20985</v>
      </c>
      <c r="G48" s="618">
        <v>116.4</v>
      </c>
      <c r="H48" s="607">
        <v>16939</v>
      </c>
      <c r="I48" s="586">
        <v>93.9</v>
      </c>
      <c r="J48" s="608"/>
      <c r="K48" s="609"/>
      <c r="L48" s="609"/>
    </row>
    <row r="49" spans="1:12" s="610" customFormat="1" ht="15" customHeight="1">
      <c r="A49" s="604"/>
      <c r="B49" s="605" t="s">
        <v>773</v>
      </c>
      <c r="C49" s="47">
        <v>9766</v>
      </c>
      <c r="D49" s="48">
        <v>9766</v>
      </c>
      <c r="E49" s="584">
        <v>100</v>
      </c>
      <c r="F49" s="48">
        <v>9390</v>
      </c>
      <c r="G49" s="618">
        <v>96.1</v>
      </c>
      <c r="H49" s="607">
        <v>8771</v>
      </c>
      <c r="I49" s="586">
        <v>89.8</v>
      </c>
      <c r="J49" s="608"/>
      <c r="K49" s="609"/>
      <c r="L49" s="609"/>
    </row>
    <row r="50" spans="1:12" s="623" customFormat="1" ht="15" customHeight="1">
      <c r="A50" s="620"/>
      <c r="B50" s="605"/>
      <c r="C50" s="47"/>
      <c r="D50" s="635"/>
      <c r="E50" s="584"/>
      <c r="F50" s="48"/>
      <c r="G50" s="633"/>
      <c r="H50" s="607"/>
      <c r="I50" s="586"/>
      <c r="J50" s="608"/>
      <c r="K50" s="621"/>
      <c r="L50" s="621"/>
    </row>
    <row r="51" spans="1:12" s="593" customFormat="1" ht="15" customHeight="1">
      <c r="A51" s="1295" t="s">
        <v>1228</v>
      </c>
      <c r="B51" s="1387"/>
      <c r="C51" s="26">
        <f>SUM(C52:C58)</f>
        <v>157839</v>
      </c>
      <c r="D51" s="42">
        <f>SUM(D52:D58)</f>
        <v>157517</v>
      </c>
      <c r="E51" s="589">
        <v>99.8</v>
      </c>
      <c r="F51" s="42">
        <f>SUM(F52:F58)</f>
        <v>169305</v>
      </c>
      <c r="G51" s="614">
        <v>107.3</v>
      </c>
      <c r="H51" s="42">
        <f>SUM(H52:H58)</f>
        <v>157019</v>
      </c>
      <c r="I51" s="591">
        <v>99.5</v>
      </c>
      <c r="J51" s="634"/>
      <c r="K51" s="592"/>
      <c r="L51" s="592"/>
    </row>
    <row r="52" spans="1:12" s="610" customFormat="1" ht="15" customHeight="1">
      <c r="A52" s="604"/>
      <c r="B52" s="605" t="s">
        <v>765</v>
      </c>
      <c r="C52" s="47">
        <v>99605</v>
      </c>
      <c r="D52" s="583">
        <v>99605</v>
      </c>
      <c r="E52" s="584">
        <v>100</v>
      </c>
      <c r="F52" s="48">
        <v>101240</v>
      </c>
      <c r="G52" s="618">
        <v>101.6</v>
      </c>
      <c r="H52" s="607">
        <v>99505</v>
      </c>
      <c r="I52" s="586">
        <v>99.9</v>
      </c>
      <c r="J52" s="608"/>
      <c r="K52" s="609"/>
      <c r="L52" s="609"/>
    </row>
    <row r="53" spans="1:12" s="610" customFormat="1" ht="15" customHeight="1">
      <c r="A53" s="604"/>
      <c r="B53" s="605" t="s">
        <v>779</v>
      </c>
      <c r="C53" s="47">
        <v>12859</v>
      </c>
      <c r="D53" s="583">
        <v>12829</v>
      </c>
      <c r="E53" s="584">
        <v>99.8</v>
      </c>
      <c r="F53" s="48">
        <v>14600</v>
      </c>
      <c r="G53" s="618">
        <v>113.5</v>
      </c>
      <c r="H53" s="607">
        <v>12804</v>
      </c>
      <c r="I53" s="586">
        <v>99.6</v>
      </c>
      <c r="J53" s="608"/>
      <c r="K53" s="609"/>
      <c r="L53" s="609"/>
    </row>
    <row r="54" spans="1:12" s="610" customFormat="1" ht="15" customHeight="1">
      <c r="A54" s="604"/>
      <c r="B54" s="605" t="s">
        <v>781</v>
      </c>
      <c r="C54" s="47">
        <v>10122</v>
      </c>
      <c r="D54" s="48">
        <v>10122</v>
      </c>
      <c r="E54" s="584">
        <v>100</v>
      </c>
      <c r="F54" s="48">
        <v>10690</v>
      </c>
      <c r="G54" s="618">
        <v>105.6</v>
      </c>
      <c r="H54" s="607">
        <v>10111</v>
      </c>
      <c r="I54" s="586">
        <v>99.9</v>
      </c>
      <c r="J54" s="608"/>
      <c r="K54" s="609"/>
      <c r="L54" s="609"/>
    </row>
    <row r="55" spans="1:12" s="610" customFormat="1" ht="15" customHeight="1">
      <c r="A55" s="604"/>
      <c r="B55" s="605" t="s">
        <v>783</v>
      </c>
      <c r="C55" s="47">
        <v>8678</v>
      </c>
      <c r="D55" s="48">
        <v>8648</v>
      </c>
      <c r="E55" s="584">
        <v>99.7</v>
      </c>
      <c r="F55" s="48">
        <v>9060</v>
      </c>
      <c r="G55" s="618">
        <v>104.4</v>
      </c>
      <c r="H55" s="607">
        <v>8573</v>
      </c>
      <c r="I55" s="586">
        <v>98.8</v>
      </c>
      <c r="J55" s="608"/>
      <c r="K55" s="609"/>
      <c r="L55" s="609"/>
    </row>
    <row r="56" spans="1:12" s="610" customFormat="1" ht="15" customHeight="1">
      <c r="A56" s="604"/>
      <c r="B56" s="605" t="s">
        <v>785</v>
      </c>
      <c r="C56" s="47">
        <v>8193</v>
      </c>
      <c r="D56" s="583">
        <v>8193</v>
      </c>
      <c r="E56" s="584">
        <v>100</v>
      </c>
      <c r="F56" s="48">
        <v>8860</v>
      </c>
      <c r="G56" s="618">
        <v>108.1</v>
      </c>
      <c r="H56" s="607">
        <v>8187</v>
      </c>
      <c r="I56" s="586">
        <v>99.9</v>
      </c>
      <c r="J56" s="608"/>
      <c r="K56" s="609"/>
      <c r="L56" s="609"/>
    </row>
    <row r="57" spans="1:12" s="610" customFormat="1" ht="15" customHeight="1">
      <c r="A57" s="604"/>
      <c r="B57" s="605" t="s">
        <v>787</v>
      </c>
      <c r="C57" s="47">
        <v>6469</v>
      </c>
      <c r="D57" s="48">
        <v>6212</v>
      </c>
      <c r="E57" s="584">
        <v>96</v>
      </c>
      <c r="F57" s="48">
        <v>7880</v>
      </c>
      <c r="G57" s="618">
        <v>121.8</v>
      </c>
      <c r="H57" s="607">
        <v>6093</v>
      </c>
      <c r="I57" s="586">
        <v>94.2</v>
      </c>
      <c r="J57" s="608"/>
      <c r="K57" s="609"/>
      <c r="L57" s="609"/>
    </row>
    <row r="58" spans="1:12" s="610" customFormat="1" ht="15" customHeight="1">
      <c r="A58" s="604"/>
      <c r="B58" s="605" t="s">
        <v>788</v>
      </c>
      <c r="C58" s="47">
        <v>11913</v>
      </c>
      <c r="D58" s="48">
        <v>11908</v>
      </c>
      <c r="E58" s="584">
        <v>100</v>
      </c>
      <c r="F58" s="48">
        <v>16975</v>
      </c>
      <c r="G58" s="618">
        <v>142.5</v>
      </c>
      <c r="H58" s="607">
        <v>11746</v>
      </c>
      <c r="I58" s="586">
        <v>98.6</v>
      </c>
      <c r="J58" s="608"/>
      <c r="K58" s="609"/>
      <c r="L58" s="609"/>
    </row>
    <row r="59" spans="1:12" s="623" customFormat="1" ht="15" customHeight="1">
      <c r="A59" s="620"/>
      <c r="B59" s="605"/>
      <c r="C59" s="636"/>
      <c r="D59" s="635"/>
      <c r="E59" s="584"/>
      <c r="F59" s="48"/>
      <c r="G59" s="633"/>
      <c r="H59" s="607"/>
      <c r="I59" s="586"/>
      <c r="J59" s="608"/>
      <c r="K59" s="621"/>
      <c r="L59" s="621"/>
    </row>
    <row r="60" spans="1:9" s="593" customFormat="1" ht="15" customHeight="1">
      <c r="A60" s="1295" t="s">
        <v>1229</v>
      </c>
      <c r="B60" s="1387"/>
      <c r="C60" s="631">
        <f>SUM(C61:C67)</f>
        <v>168374</v>
      </c>
      <c r="D60" s="602">
        <f>SUM(D61:D67)</f>
        <v>168356</v>
      </c>
      <c r="E60" s="601">
        <v>99.9</v>
      </c>
      <c r="F60" s="602">
        <f>SUM(F61:F67)</f>
        <v>189236</v>
      </c>
      <c r="G60" s="601">
        <v>112.4</v>
      </c>
      <c r="H60" s="602">
        <f>SUM(H61:H67)</f>
        <v>165565</v>
      </c>
      <c r="I60" s="603">
        <v>98.3</v>
      </c>
    </row>
    <row r="61" spans="1:12" s="610" customFormat="1" ht="15" customHeight="1">
      <c r="A61" s="604"/>
      <c r="B61" s="605" t="s">
        <v>767</v>
      </c>
      <c r="C61" s="47">
        <v>100476</v>
      </c>
      <c r="D61" s="48">
        <v>100476</v>
      </c>
      <c r="E61" s="584">
        <v>100</v>
      </c>
      <c r="F61" s="48">
        <v>110271</v>
      </c>
      <c r="G61" s="618">
        <v>109.7</v>
      </c>
      <c r="H61" s="607">
        <v>98858</v>
      </c>
      <c r="I61" s="586">
        <v>98.4</v>
      </c>
      <c r="J61" s="608"/>
      <c r="K61" s="609"/>
      <c r="L61" s="609"/>
    </row>
    <row r="62" spans="1:12" s="610" customFormat="1" ht="15" customHeight="1">
      <c r="A62" s="604"/>
      <c r="B62" s="605" t="s">
        <v>776</v>
      </c>
      <c r="C62" s="47">
        <v>7698</v>
      </c>
      <c r="D62" s="48">
        <v>7698</v>
      </c>
      <c r="E62" s="584">
        <v>100</v>
      </c>
      <c r="F62" s="48">
        <v>9915</v>
      </c>
      <c r="G62" s="618">
        <v>128.8</v>
      </c>
      <c r="H62" s="607">
        <v>7586</v>
      </c>
      <c r="I62" s="586">
        <v>98.5</v>
      </c>
      <c r="J62" s="608"/>
      <c r="K62" s="609"/>
      <c r="L62" s="609"/>
    </row>
    <row r="63" spans="1:12" s="610" customFormat="1" ht="15" customHeight="1">
      <c r="A63" s="604"/>
      <c r="B63" s="605" t="s">
        <v>777</v>
      </c>
      <c r="C63" s="47">
        <v>18836</v>
      </c>
      <c r="D63" s="48">
        <v>18836</v>
      </c>
      <c r="E63" s="584">
        <v>100</v>
      </c>
      <c r="F63" s="48">
        <v>22500</v>
      </c>
      <c r="G63" s="618">
        <v>119.5</v>
      </c>
      <c r="H63" s="607">
        <v>18460</v>
      </c>
      <c r="I63" s="586">
        <v>98</v>
      </c>
      <c r="J63" s="608"/>
      <c r="K63" s="609"/>
      <c r="L63" s="609"/>
    </row>
    <row r="64" spans="1:12" s="610" customFormat="1" ht="15" customHeight="1">
      <c r="A64" s="604"/>
      <c r="B64" s="605" t="s">
        <v>790</v>
      </c>
      <c r="C64" s="47">
        <v>19481</v>
      </c>
      <c r="D64" s="48">
        <v>19481</v>
      </c>
      <c r="E64" s="584">
        <v>100</v>
      </c>
      <c r="F64" s="48">
        <v>22190</v>
      </c>
      <c r="G64" s="618">
        <v>113.9</v>
      </c>
      <c r="H64" s="607">
        <v>19174</v>
      </c>
      <c r="I64" s="586">
        <v>98.4</v>
      </c>
      <c r="J64" s="608"/>
      <c r="K64" s="609"/>
      <c r="L64" s="609"/>
    </row>
    <row r="65" spans="1:12" s="610" customFormat="1" ht="15" customHeight="1">
      <c r="A65" s="604"/>
      <c r="B65" s="605" t="s">
        <v>792</v>
      </c>
      <c r="C65" s="47">
        <v>8147</v>
      </c>
      <c r="D65" s="583">
        <v>8147</v>
      </c>
      <c r="E65" s="584">
        <v>100</v>
      </c>
      <c r="F65" s="48">
        <v>8279</v>
      </c>
      <c r="G65" s="618">
        <v>101.6</v>
      </c>
      <c r="H65" s="607">
        <v>7817</v>
      </c>
      <c r="I65" s="586">
        <v>95.9</v>
      </c>
      <c r="J65" s="608"/>
      <c r="K65" s="609"/>
      <c r="L65" s="609"/>
    </row>
    <row r="66" spans="1:12" s="610" customFormat="1" ht="15" customHeight="1">
      <c r="A66" s="604"/>
      <c r="B66" s="605" t="s">
        <v>793</v>
      </c>
      <c r="C66" s="47">
        <v>5995</v>
      </c>
      <c r="D66" s="48">
        <v>5977</v>
      </c>
      <c r="E66" s="584">
        <v>99.7</v>
      </c>
      <c r="F66" s="48">
        <v>6751</v>
      </c>
      <c r="G66" s="618">
        <v>112.6</v>
      </c>
      <c r="H66" s="607">
        <v>5966</v>
      </c>
      <c r="I66" s="586">
        <v>99.5</v>
      </c>
      <c r="J66" s="608"/>
      <c r="K66" s="609"/>
      <c r="L66" s="609"/>
    </row>
    <row r="67" spans="1:12" s="610" customFormat="1" ht="15" customHeight="1">
      <c r="A67" s="637"/>
      <c r="B67" s="638" t="s">
        <v>794</v>
      </c>
      <c r="C67" s="639">
        <v>7741</v>
      </c>
      <c r="D67" s="109">
        <v>7741</v>
      </c>
      <c r="E67" s="640">
        <v>100</v>
      </c>
      <c r="F67" s="109">
        <v>9330</v>
      </c>
      <c r="G67" s="641">
        <v>120.5</v>
      </c>
      <c r="H67" s="642">
        <v>7704</v>
      </c>
      <c r="I67" s="643">
        <v>99.5</v>
      </c>
      <c r="J67" s="608"/>
      <c r="K67" s="609"/>
      <c r="L67" s="609"/>
    </row>
    <row r="68" spans="2:4" ht="13.5">
      <c r="B68" s="326" t="s">
        <v>1230</v>
      </c>
      <c r="C68" s="17"/>
      <c r="D68" s="17"/>
    </row>
    <row r="74" spans="5:9" ht="13.5">
      <c r="E74" s="17"/>
      <c r="F74" s="17"/>
      <c r="G74" s="17"/>
      <c r="H74" s="17"/>
      <c r="I74" s="17"/>
    </row>
  </sheetData>
  <mergeCells count="18">
    <mergeCell ref="A51:B51"/>
    <mergeCell ref="A60:B60"/>
    <mergeCell ref="A23:B23"/>
    <mergeCell ref="A29:B29"/>
    <mergeCell ref="A39:B39"/>
    <mergeCell ref="A45:B45"/>
    <mergeCell ref="A5:B5"/>
    <mergeCell ref="A7:B7"/>
    <mergeCell ref="A9:B9"/>
    <mergeCell ref="A16:B16"/>
    <mergeCell ref="C3:C4"/>
    <mergeCell ref="D3:D4"/>
    <mergeCell ref="E3:E4"/>
    <mergeCell ref="A3:B4"/>
    <mergeCell ref="F3:F4"/>
    <mergeCell ref="G3:G4"/>
    <mergeCell ref="H3:H4"/>
    <mergeCell ref="I3:I4"/>
  </mergeCells>
  <printOptions/>
  <pageMargins left="0.75" right="0.75" top="1" bottom="1" header="0.512" footer="0.512"/>
  <pageSetup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O40"/>
  <sheetViews>
    <sheetView workbookViewId="0" topLeftCell="A1">
      <selection activeCell="A1" sqref="A1"/>
    </sheetView>
  </sheetViews>
  <sheetFormatPr defaultColWidth="9.00390625" defaultRowHeight="13.5"/>
  <cols>
    <col min="1" max="1" width="3.625" style="644" customWidth="1"/>
    <col min="2" max="2" width="15.00390625" style="648" customWidth="1"/>
    <col min="3" max="8" width="10.625" style="646" customWidth="1"/>
    <col min="9" max="9" width="10.375" style="646" customWidth="1"/>
    <col min="10" max="12" width="10.625" style="646" customWidth="1"/>
    <col min="13" max="13" width="0" style="644" hidden="1" customWidth="1"/>
    <col min="14" max="16384" width="9.00390625" style="644" customWidth="1"/>
  </cols>
  <sheetData>
    <row r="2" spans="2:4" ht="18" customHeight="1">
      <c r="B2" s="645" t="s">
        <v>1315</v>
      </c>
      <c r="D2" s="647"/>
    </row>
    <row r="3" spans="4:11" ht="13.5" customHeight="1" thickBot="1">
      <c r="D3" s="649"/>
      <c r="E3" s="649"/>
      <c r="F3" s="649"/>
      <c r="G3" s="649"/>
      <c r="H3" s="649"/>
      <c r="I3" s="649"/>
      <c r="J3" s="649"/>
      <c r="K3" s="650" t="s">
        <v>1238</v>
      </c>
    </row>
    <row r="4" spans="2:13" s="651" customFormat="1" ht="13.5" customHeight="1" thickTop="1">
      <c r="B4" s="1389" t="s">
        <v>1239</v>
      </c>
      <c r="C4" s="1392" t="s">
        <v>1232</v>
      </c>
      <c r="D4" s="653" t="s">
        <v>1233</v>
      </c>
      <c r="E4" s="654" t="s">
        <v>1240</v>
      </c>
      <c r="F4" s="655" t="s">
        <v>1241</v>
      </c>
      <c r="G4" s="656" t="s">
        <v>1242</v>
      </c>
      <c r="H4" s="652" t="s">
        <v>1234</v>
      </c>
      <c r="I4" s="652" t="s">
        <v>1243</v>
      </c>
      <c r="J4" s="652" t="s">
        <v>1235</v>
      </c>
      <c r="K4" s="657" t="s">
        <v>1236</v>
      </c>
      <c r="L4" s="658" t="s">
        <v>1244</v>
      </c>
      <c r="M4" s="659"/>
    </row>
    <row r="5" spans="2:13" s="651" customFormat="1" ht="12" customHeight="1">
      <c r="B5" s="1390"/>
      <c r="C5" s="1393"/>
      <c r="E5" s="654" t="s">
        <v>1245</v>
      </c>
      <c r="F5" s="655" t="s">
        <v>1246</v>
      </c>
      <c r="G5" s="655"/>
      <c r="H5" s="655"/>
      <c r="I5" s="655"/>
      <c r="J5" s="655"/>
      <c r="K5" s="655"/>
      <c r="L5" s="660"/>
      <c r="M5" s="653" t="s">
        <v>1247</v>
      </c>
    </row>
    <row r="6" spans="2:13" s="651" customFormat="1" ht="12">
      <c r="B6" s="1391"/>
      <c r="C6" s="1394"/>
      <c r="D6" s="662" t="s">
        <v>1248</v>
      </c>
      <c r="E6" s="661" t="s">
        <v>1249</v>
      </c>
      <c r="F6" s="663" t="s">
        <v>1250</v>
      </c>
      <c r="G6" s="663" t="s">
        <v>1251</v>
      </c>
      <c r="H6" s="661" t="s">
        <v>1252</v>
      </c>
      <c r="I6" s="661" t="s">
        <v>1253</v>
      </c>
      <c r="J6" s="661" t="s">
        <v>1254</v>
      </c>
      <c r="K6" s="664" t="s">
        <v>1255</v>
      </c>
      <c r="L6" s="665" t="s">
        <v>1256</v>
      </c>
      <c r="M6" s="653" t="s">
        <v>1257</v>
      </c>
    </row>
    <row r="7" spans="2:13" s="651" customFormat="1" ht="12">
      <c r="B7" s="666"/>
      <c r="C7" s="667"/>
      <c r="D7" s="668" t="s">
        <v>1258</v>
      </c>
      <c r="E7" s="669" t="s">
        <v>1258</v>
      </c>
      <c r="F7" s="669" t="s">
        <v>1258</v>
      </c>
      <c r="G7" s="670" t="s">
        <v>1259</v>
      </c>
      <c r="H7" s="670" t="s">
        <v>1259</v>
      </c>
      <c r="I7" s="669" t="s">
        <v>1260</v>
      </c>
      <c r="J7" s="669" t="s">
        <v>1260</v>
      </c>
      <c r="K7" s="670" t="s">
        <v>1259</v>
      </c>
      <c r="L7" s="671" t="s">
        <v>1259</v>
      </c>
      <c r="M7" s="653"/>
    </row>
    <row r="8" spans="2:13" s="672" customFormat="1" ht="21.75" customHeight="1">
      <c r="B8" s="673" t="s">
        <v>1261</v>
      </c>
      <c r="C8" s="674" t="s">
        <v>1262</v>
      </c>
      <c r="D8" s="675">
        <v>1251897</v>
      </c>
      <c r="E8" s="676">
        <f>SUM(E12:E36)</f>
        <v>340519</v>
      </c>
      <c r="F8" s="676">
        <f>SUM(F12:F36)</f>
        <v>235714</v>
      </c>
      <c r="G8" s="677">
        <v>27.2</v>
      </c>
      <c r="H8" s="677">
        <v>69.2</v>
      </c>
      <c r="I8" s="678" t="s">
        <v>1262</v>
      </c>
      <c r="J8" s="678" t="s">
        <v>1262</v>
      </c>
      <c r="K8" s="678" t="s">
        <v>1262</v>
      </c>
      <c r="L8" s="679">
        <v>25.2</v>
      </c>
      <c r="M8" s="680"/>
    </row>
    <row r="9" spans="2:13" s="672" customFormat="1" ht="12">
      <c r="B9" s="673"/>
      <c r="C9" s="681"/>
      <c r="D9" s="682"/>
      <c r="E9" s="683"/>
      <c r="F9" s="684"/>
      <c r="G9" s="685"/>
      <c r="H9" s="686"/>
      <c r="I9" s="677"/>
      <c r="J9" s="676"/>
      <c r="K9" s="686"/>
      <c r="L9" s="687"/>
      <c r="M9" s="680"/>
    </row>
    <row r="10" spans="2:13" s="651" customFormat="1" ht="17.25" customHeight="1">
      <c r="B10" s="655" t="s">
        <v>1263</v>
      </c>
      <c r="C10" s="688" t="s">
        <v>1264</v>
      </c>
      <c r="D10" s="689">
        <f>SUM(D12:D36)</f>
        <v>1059038</v>
      </c>
      <c r="E10" s="690">
        <f>SUM(E12:E36)</f>
        <v>340519</v>
      </c>
      <c r="F10" s="690">
        <f>SUM(F12:F36)</f>
        <v>235714</v>
      </c>
      <c r="G10" s="691">
        <v>32.2</v>
      </c>
      <c r="H10" s="691">
        <v>69.2</v>
      </c>
      <c r="I10" s="690">
        <f>SUM(I12:I36)</f>
        <v>7691</v>
      </c>
      <c r="J10" s="690">
        <f>SUM(J12:J36)</f>
        <v>12495</v>
      </c>
      <c r="K10" s="691">
        <v>61.6</v>
      </c>
      <c r="L10" s="692">
        <v>30.1</v>
      </c>
      <c r="M10" s="653"/>
    </row>
    <row r="11" spans="2:13" s="651" customFormat="1" ht="12.75" thickBot="1">
      <c r="B11" s="693"/>
      <c r="C11" s="654"/>
      <c r="D11" s="694"/>
      <c r="E11" s="695"/>
      <c r="F11" s="696"/>
      <c r="G11" s="696"/>
      <c r="H11" s="695"/>
      <c r="I11" s="691"/>
      <c r="J11" s="690"/>
      <c r="K11" s="697"/>
      <c r="L11" s="698"/>
      <c r="M11" s="653"/>
    </row>
    <row r="12" spans="2:13" s="699" customFormat="1" ht="19.5" customHeight="1">
      <c r="B12" s="693" t="s">
        <v>1265</v>
      </c>
      <c r="C12" s="655" t="s">
        <v>1266</v>
      </c>
      <c r="D12" s="700">
        <v>249535</v>
      </c>
      <c r="E12" s="701">
        <v>118760</v>
      </c>
      <c r="F12" s="701">
        <v>95220</v>
      </c>
      <c r="G12" s="702">
        <v>47.6</v>
      </c>
      <c r="H12" s="702">
        <v>80.2</v>
      </c>
      <c r="I12" s="690">
        <v>1912</v>
      </c>
      <c r="J12" s="690">
        <v>3116</v>
      </c>
      <c r="K12" s="702">
        <v>61.4</v>
      </c>
      <c r="L12" s="703">
        <v>45.7</v>
      </c>
      <c r="M12" s="704">
        <v>1</v>
      </c>
    </row>
    <row r="13" spans="2:13" s="699" customFormat="1" ht="19.5" customHeight="1">
      <c r="B13" s="693" t="s">
        <v>1267</v>
      </c>
      <c r="C13" s="655" t="s">
        <v>1268</v>
      </c>
      <c r="D13" s="700">
        <v>94467</v>
      </c>
      <c r="E13" s="701">
        <v>20576</v>
      </c>
      <c r="F13" s="701">
        <v>10910</v>
      </c>
      <c r="G13" s="702">
        <v>21.8</v>
      </c>
      <c r="H13" s="702">
        <v>53</v>
      </c>
      <c r="I13" s="690">
        <v>705</v>
      </c>
      <c r="J13" s="690">
        <v>1275</v>
      </c>
      <c r="K13" s="702">
        <v>55.3</v>
      </c>
      <c r="L13" s="703">
        <v>19.3</v>
      </c>
      <c r="M13" s="705">
        <v>1</v>
      </c>
    </row>
    <row r="14" spans="2:13" s="699" customFormat="1" ht="19.5" customHeight="1">
      <c r="B14" s="693" t="s">
        <v>1269</v>
      </c>
      <c r="C14" s="655" t="s">
        <v>1270</v>
      </c>
      <c r="D14" s="700">
        <v>99840</v>
      </c>
      <c r="E14" s="701">
        <v>34734</v>
      </c>
      <c r="F14" s="701">
        <v>23104</v>
      </c>
      <c r="G14" s="702">
        <v>34.8</v>
      </c>
      <c r="H14" s="702">
        <v>66.5</v>
      </c>
      <c r="I14" s="690">
        <v>716</v>
      </c>
      <c r="J14" s="690">
        <v>1068</v>
      </c>
      <c r="K14" s="702">
        <v>67</v>
      </c>
      <c r="L14" s="703">
        <v>28.8</v>
      </c>
      <c r="M14" s="705">
        <v>1</v>
      </c>
    </row>
    <row r="15" spans="2:13" s="706" customFormat="1" ht="19.5" customHeight="1">
      <c r="B15" s="693" t="s">
        <v>1271</v>
      </c>
      <c r="C15" s="655" t="s">
        <v>1272</v>
      </c>
      <c r="D15" s="700">
        <v>100264</v>
      </c>
      <c r="E15" s="701">
        <v>19882</v>
      </c>
      <c r="F15" s="701">
        <v>13955</v>
      </c>
      <c r="G15" s="702">
        <v>19.8</v>
      </c>
      <c r="H15" s="702">
        <v>70.2</v>
      </c>
      <c r="I15" s="690">
        <v>359</v>
      </c>
      <c r="J15" s="690">
        <v>533</v>
      </c>
      <c r="K15" s="702">
        <v>67.4</v>
      </c>
      <c r="L15" s="703">
        <v>18.6</v>
      </c>
      <c r="M15" s="707">
        <v>1</v>
      </c>
    </row>
    <row r="16" spans="2:13" s="699" customFormat="1" ht="19.5" customHeight="1">
      <c r="B16" s="693" t="s">
        <v>1273</v>
      </c>
      <c r="C16" s="655" t="s">
        <v>1274</v>
      </c>
      <c r="D16" s="700">
        <v>42987</v>
      </c>
      <c r="E16" s="701">
        <v>9264</v>
      </c>
      <c r="F16" s="701">
        <v>4439</v>
      </c>
      <c r="G16" s="702">
        <v>21.6</v>
      </c>
      <c r="H16" s="702">
        <v>47.9</v>
      </c>
      <c r="I16" s="690">
        <v>200</v>
      </c>
      <c r="J16" s="690">
        <v>407</v>
      </c>
      <c r="K16" s="702">
        <v>49.1</v>
      </c>
      <c r="L16" s="703">
        <v>20.5</v>
      </c>
      <c r="M16" s="708">
        <v>1</v>
      </c>
    </row>
    <row r="17" spans="2:13" s="699" customFormat="1" ht="19.5" customHeight="1">
      <c r="B17" s="693" t="s">
        <v>1275</v>
      </c>
      <c r="C17" s="655" t="s">
        <v>1276</v>
      </c>
      <c r="D17" s="700">
        <v>42291</v>
      </c>
      <c r="E17" s="701">
        <v>15097</v>
      </c>
      <c r="F17" s="701">
        <v>11495</v>
      </c>
      <c r="G17" s="702">
        <v>35.7</v>
      </c>
      <c r="H17" s="702">
        <v>76.1</v>
      </c>
      <c r="I17" s="690">
        <v>364</v>
      </c>
      <c r="J17" s="690">
        <v>498</v>
      </c>
      <c r="K17" s="702">
        <v>73.1</v>
      </c>
      <c r="L17" s="703">
        <v>34.7</v>
      </c>
      <c r="M17" s="705">
        <v>1</v>
      </c>
    </row>
    <row r="18" spans="2:13" s="699" customFormat="1" ht="19.5" customHeight="1">
      <c r="B18" s="693" t="s">
        <v>1277</v>
      </c>
      <c r="C18" s="655" t="s">
        <v>1278</v>
      </c>
      <c r="D18" s="700">
        <v>37807</v>
      </c>
      <c r="E18" s="701">
        <v>17598</v>
      </c>
      <c r="F18" s="701">
        <v>13313</v>
      </c>
      <c r="G18" s="702">
        <v>46.5</v>
      </c>
      <c r="H18" s="702">
        <v>75.7</v>
      </c>
      <c r="I18" s="690">
        <v>453</v>
      </c>
      <c r="J18" s="690">
        <v>688</v>
      </c>
      <c r="K18" s="702">
        <v>65.8</v>
      </c>
      <c r="L18" s="703">
        <v>44.6</v>
      </c>
      <c r="M18" s="705">
        <v>1</v>
      </c>
    </row>
    <row r="19" spans="2:13" s="699" customFormat="1" ht="19.5" customHeight="1">
      <c r="B19" s="693" t="s">
        <v>1279</v>
      </c>
      <c r="C19" s="655" t="s">
        <v>1280</v>
      </c>
      <c r="D19" s="700">
        <v>31113</v>
      </c>
      <c r="E19" s="701">
        <v>9949</v>
      </c>
      <c r="F19" s="701">
        <v>4781</v>
      </c>
      <c r="G19" s="702">
        <v>32</v>
      </c>
      <c r="H19" s="702">
        <v>8.1</v>
      </c>
      <c r="I19" s="690">
        <v>306</v>
      </c>
      <c r="J19" s="690">
        <v>487</v>
      </c>
      <c r="K19" s="702">
        <v>62.8</v>
      </c>
      <c r="L19" s="703">
        <v>29.7</v>
      </c>
      <c r="M19" s="705">
        <v>1</v>
      </c>
    </row>
    <row r="20" spans="2:13" s="699" customFormat="1" ht="19.5" customHeight="1">
      <c r="B20" s="693" t="s">
        <v>1281</v>
      </c>
      <c r="C20" s="655" t="s">
        <v>1282</v>
      </c>
      <c r="D20" s="700">
        <v>32979</v>
      </c>
      <c r="E20" s="701">
        <v>9041</v>
      </c>
      <c r="F20" s="701">
        <v>4727</v>
      </c>
      <c r="G20" s="702">
        <v>27.4</v>
      </c>
      <c r="H20" s="702">
        <v>52.3</v>
      </c>
      <c r="I20" s="690">
        <v>258</v>
      </c>
      <c r="J20" s="690">
        <v>488</v>
      </c>
      <c r="K20" s="702">
        <v>52.9</v>
      </c>
      <c r="L20" s="703">
        <v>24.7</v>
      </c>
      <c r="M20" s="705">
        <v>1</v>
      </c>
    </row>
    <row r="21" spans="2:13" s="699" customFormat="1" ht="19.5" customHeight="1">
      <c r="B21" s="693" t="s">
        <v>1283</v>
      </c>
      <c r="C21" s="655" t="s">
        <v>1284</v>
      </c>
      <c r="D21" s="700">
        <v>58790</v>
      </c>
      <c r="E21" s="701">
        <v>29731</v>
      </c>
      <c r="F21" s="701">
        <v>24434</v>
      </c>
      <c r="G21" s="702">
        <v>50.6</v>
      </c>
      <c r="H21" s="702">
        <v>82.2</v>
      </c>
      <c r="I21" s="690">
        <v>716</v>
      </c>
      <c r="J21" s="690">
        <v>880</v>
      </c>
      <c r="K21" s="702">
        <v>81.4</v>
      </c>
      <c r="L21" s="703">
        <v>49.7</v>
      </c>
      <c r="M21" s="705">
        <v>1</v>
      </c>
    </row>
    <row r="22" spans="2:13" s="699" customFormat="1" ht="19.5" customHeight="1">
      <c r="B22" s="693" t="s">
        <v>1285</v>
      </c>
      <c r="C22" s="655" t="s">
        <v>1286</v>
      </c>
      <c r="D22" s="700">
        <v>42855</v>
      </c>
      <c r="E22" s="701">
        <v>11841</v>
      </c>
      <c r="F22" s="701">
        <v>5815</v>
      </c>
      <c r="G22" s="702">
        <v>27.6</v>
      </c>
      <c r="H22" s="702">
        <v>49.1</v>
      </c>
      <c r="I22" s="690">
        <v>311</v>
      </c>
      <c r="J22" s="690">
        <v>432</v>
      </c>
      <c r="K22" s="702">
        <v>72</v>
      </c>
      <c r="L22" s="703">
        <v>23.1</v>
      </c>
      <c r="M22" s="705">
        <v>1</v>
      </c>
    </row>
    <row r="23" spans="2:13" s="699" customFormat="1" ht="19.5" customHeight="1">
      <c r="B23" s="693" t="s">
        <v>1287</v>
      </c>
      <c r="C23" s="655" t="s">
        <v>1280</v>
      </c>
      <c r="D23" s="700">
        <v>36871</v>
      </c>
      <c r="E23" s="701">
        <v>9431</v>
      </c>
      <c r="F23" s="701">
        <v>4690</v>
      </c>
      <c r="G23" s="702">
        <v>25.6</v>
      </c>
      <c r="H23" s="702">
        <v>49.7</v>
      </c>
      <c r="I23" s="690">
        <v>237</v>
      </c>
      <c r="J23" s="690">
        <v>430</v>
      </c>
      <c r="K23" s="702">
        <v>55.1</v>
      </c>
      <c r="L23" s="703">
        <v>22.9</v>
      </c>
      <c r="M23" s="705">
        <v>1</v>
      </c>
    </row>
    <row r="24" spans="2:13" s="699" customFormat="1" ht="19.5" customHeight="1">
      <c r="B24" s="693" t="s">
        <v>1288</v>
      </c>
      <c r="C24" s="655" t="s">
        <v>1289</v>
      </c>
      <c r="D24" s="700">
        <v>15200</v>
      </c>
      <c r="E24" s="701">
        <v>2107</v>
      </c>
      <c r="F24" s="701">
        <v>280</v>
      </c>
      <c r="G24" s="702">
        <v>13.9</v>
      </c>
      <c r="H24" s="702">
        <v>13.3</v>
      </c>
      <c r="I24" s="690">
        <v>46</v>
      </c>
      <c r="J24" s="690">
        <v>90</v>
      </c>
      <c r="K24" s="702">
        <v>51.1</v>
      </c>
      <c r="L24" s="703">
        <v>8.9</v>
      </c>
      <c r="M24" s="705">
        <v>1</v>
      </c>
    </row>
    <row r="25" spans="2:13" s="699" customFormat="1" ht="19.5" customHeight="1">
      <c r="B25" s="693" t="s">
        <v>1290</v>
      </c>
      <c r="C25" s="655" t="s">
        <v>1289</v>
      </c>
      <c r="D25" s="700">
        <v>11697</v>
      </c>
      <c r="E25" s="701">
        <v>1345</v>
      </c>
      <c r="F25" s="701">
        <v>123</v>
      </c>
      <c r="G25" s="702">
        <v>11.5</v>
      </c>
      <c r="H25" s="702">
        <v>9.1</v>
      </c>
      <c r="I25" s="690">
        <v>39</v>
      </c>
      <c r="J25" s="690">
        <v>90</v>
      </c>
      <c r="K25" s="702">
        <v>43.3</v>
      </c>
      <c r="L25" s="703">
        <v>3.6</v>
      </c>
      <c r="M25" s="705">
        <v>1</v>
      </c>
    </row>
    <row r="26" spans="2:13" s="699" customFormat="1" ht="19.5" customHeight="1">
      <c r="B26" s="693" t="s">
        <v>1291</v>
      </c>
      <c r="C26" s="655" t="s">
        <v>1292</v>
      </c>
      <c r="D26" s="700">
        <v>22162</v>
      </c>
      <c r="E26" s="701">
        <v>6506</v>
      </c>
      <c r="F26" s="701">
        <v>3015</v>
      </c>
      <c r="G26" s="702">
        <v>29.4</v>
      </c>
      <c r="H26" s="702">
        <v>46.3</v>
      </c>
      <c r="I26" s="690">
        <v>157</v>
      </c>
      <c r="J26" s="690">
        <v>355</v>
      </c>
      <c r="K26" s="702">
        <v>44.2</v>
      </c>
      <c r="L26" s="703">
        <v>28.1</v>
      </c>
      <c r="M26" s="705"/>
    </row>
    <row r="27" spans="2:13" s="699" customFormat="1" ht="19.5" customHeight="1">
      <c r="B27" s="693" t="s">
        <v>1293</v>
      </c>
      <c r="C27" s="655" t="s">
        <v>1294</v>
      </c>
      <c r="D27" s="700">
        <v>5003</v>
      </c>
      <c r="E27" s="701">
        <v>529</v>
      </c>
      <c r="F27" s="701">
        <v>488</v>
      </c>
      <c r="G27" s="702">
        <v>10.6</v>
      </c>
      <c r="H27" s="702">
        <v>92.2</v>
      </c>
      <c r="I27" s="690">
        <v>11</v>
      </c>
      <c r="J27" s="690">
        <v>12</v>
      </c>
      <c r="K27" s="702">
        <v>91.7</v>
      </c>
      <c r="L27" s="703">
        <v>10.5</v>
      </c>
      <c r="M27" s="705">
        <v>1</v>
      </c>
    </row>
    <row r="28" spans="2:13" s="699" customFormat="1" ht="19.5" customHeight="1">
      <c r="B28" s="693" t="s">
        <v>1295</v>
      </c>
      <c r="C28" s="655" t="s">
        <v>1280</v>
      </c>
      <c r="D28" s="700">
        <v>27220</v>
      </c>
      <c r="E28" s="701">
        <v>9572</v>
      </c>
      <c r="F28" s="701">
        <v>6876</v>
      </c>
      <c r="G28" s="702">
        <v>35.2</v>
      </c>
      <c r="H28" s="702">
        <v>71.8</v>
      </c>
      <c r="I28" s="690">
        <v>357</v>
      </c>
      <c r="J28" s="690">
        <v>611</v>
      </c>
      <c r="K28" s="702">
        <v>58.4</v>
      </c>
      <c r="L28" s="703">
        <v>33.9</v>
      </c>
      <c r="M28" s="705">
        <v>1</v>
      </c>
    </row>
    <row r="29" spans="2:13" s="699" customFormat="1" ht="19.5" customHeight="1">
      <c r="B29" s="693" t="s">
        <v>1296</v>
      </c>
      <c r="C29" s="655" t="s">
        <v>1274</v>
      </c>
      <c r="D29" s="700">
        <v>21165</v>
      </c>
      <c r="E29" s="701">
        <v>3086</v>
      </c>
      <c r="F29" s="701">
        <v>1360</v>
      </c>
      <c r="G29" s="702">
        <v>14.6</v>
      </c>
      <c r="H29" s="702">
        <v>44.1</v>
      </c>
      <c r="I29" s="690">
        <v>93</v>
      </c>
      <c r="J29" s="690">
        <v>160</v>
      </c>
      <c r="K29" s="702">
        <v>58.1</v>
      </c>
      <c r="L29" s="703">
        <v>12.3</v>
      </c>
      <c r="M29" s="705">
        <v>1</v>
      </c>
    </row>
    <row r="30" spans="2:13" s="699" customFormat="1" ht="25.5" customHeight="1">
      <c r="B30" s="693" t="s">
        <v>1297</v>
      </c>
      <c r="C30" s="709" t="s">
        <v>1298</v>
      </c>
      <c r="D30" s="700">
        <v>10974</v>
      </c>
      <c r="E30" s="701" t="s">
        <v>1299</v>
      </c>
      <c r="F30" s="701" t="s">
        <v>1299</v>
      </c>
      <c r="G30" s="702" t="s">
        <v>1299</v>
      </c>
      <c r="H30" s="702" t="s">
        <v>1299</v>
      </c>
      <c r="I30" s="690" t="s">
        <v>1299</v>
      </c>
      <c r="J30" s="690">
        <v>98</v>
      </c>
      <c r="K30" s="702" t="s">
        <v>1299</v>
      </c>
      <c r="L30" s="703" t="s">
        <v>1299</v>
      </c>
      <c r="M30" s="705">
        <v>1</v>
      </c>
    </row>
    <row r="31" spans="2:13" s="699" customFormat="1" ht="19.5" customHeight="1">
      <c r="B31" s="693" t="s">
        <v>1300</v>
      </c>
      <c r="C31" s="655" t="s">
        <v>1301</v>
      </c>
      <c r="D31" s="700">
        <v>17907</v>
      </c>
      <c r="E31" s="701">
        <v>4789</v>
      </c>
      <c r="F31" s="706">
        <v>1937</v>
      </c>
      <c r="G31" s="702">
        <v>26.7</v>
      </c>
      <c r="H31" s="702">
        <v>40.4</v>
      </c>
      <c r="I31" s="690">
        <v>224</v>
      </c>
      <c r="J31" s="690">
        <v>302</v>
      </c>
      <c r="K31" s="702">
        <v>74.2</v>
      </c>
      <c r="L31" s="703">
        <v>25.5</v>
      </c>
      <c r="M31" s="705">
        <v>1</v>
      </c>
    </row>
    <row r="32" spans="2:13" s="699" customFormat="1" ht="19.5" customHeight="1">
      <c r="B32" s="693" t="s">
        <v>1302</v>
      </c>
      <c r="C32" s="655" t="s">
        <v>1303</v>
      </c>
      <c r="D32" s="700">
        <v>10017</v>
      </c>
      <c r="E32" s="701">
        <v>3271</v>
      </c>
      <c r="F32" s="701">
        <v>2948</v>
      </c>
      <c r="G32" s="702">
        <v>32.7</v>
      </c>
      <c r="H32" s="702">
        <v>90.1</v>
      </c>
      <c r="I32" s="690">
        <v>132</v>
      </c>
      <c r="J32" s="690">
        <v>159</v>
      </c>
      <c r="K32" s="702">
        <v>83</v>
      </c>
      <c r="L32" s="703">
        <v>34.3</v>
      </c>
      <c r="M32" s="705">
        <v>1</v>
      </c>
    </row>
    <row r="33" spans="2:13" s="699" customFormat="1" ht="19.5" customHeight="1">
      <c r="B33" s="693" t="s">
        <v>1304</v>
      </c>
      <c r="C33" s="655" t="s">
        <v>1237</v>
      </c>
      <c r="D33" s="700">
        <v>8671</v>
      </c>
      <c r="E33" s="701" t="s">
        <v>1305</v>
      </c>
      <c r="F33" s="701" t="s">
        <v>1305</v>
      </c>
      <c r="G33" s="702" t="s">
        <v>1305</v>
      </c>
      <c r="H33" s="702" t="s">
        <v>1305</v>
      </c>
      <c r="I33" s="690">
        <v>6</v>
      </c>
      <c r="J33" s="690">
        <v>99</v>
      </c>
      <c r="K33" s="702">
        <v>6.1</v>
      </c>
      <c r="L33" s="703" t="s">
        <v>1305</v>
      </c>
      <c r="M33" s="705">
        <v>1</v>
      </c>
    </row>
    <row r="34" spans="2:13" s="699" customFormat="1" ht="19.5" customHeight="1">
      <c r="B34" s="693" t="s">
        <v>1306</v>
      </c>
      <c r="C34" s="655" t="s">
        <v>1307</v>
      </c>
      <c r="D34" s="700">
        <v>11812</v>
      </c>
      <c r="E34" s="701">
        <v>3410</v>
      </c>
      <c r="F34" s="701">
        <v>1804</v>
      </c>
      <c r="G34" s="702">
        <v>28.9</v>
      </c>
      <c r="H34" s="702">
        <v>52.9</v>
      </c>
      <c r="I34" s="690">
        <v>65</v>
      </c>
      <c r="J34" s="690">
        <v>76</v>
      </c>
      <c r="K34" s="702">
        <v>85.5</v>
      </c>
      <c r="L34" s="703">
        <v>20.3</v>
      </c>
      <c r="M34" s="705">
        <v>1</v>
      </c>
    </row>
    <row r="35" spans="2:13" s="699" customFormat="1" ht="19.5" customHeight="1">
      <c r="B35" s="693" t="s">
        <v>1308</v>
      </c>
      <c r="C35" s="655" t="s">
        <v>1237</v>
      </c>
      <c r="D35" s="700">
        <v>19364</v>
      </c>
      <c r="E35" s="701" t="s">
        <v>1305</v>
      </c>
      <c r="F35" s="701" t="s">
        <v>1305</v>
      </c>
      <c r="G35" s="702" t="s">
        <v>1305</v>
      </c>
      <c r="H35" s="702" t="s">
        <v>1305</v>
      </c>
      <c r="I35" s="690">
        <v>11</v>
      </c>
      <c r="J35" s="690">
        <v>92</v>
      </c>
      <c r="K35" s="702">
        <v>12</v>
      </c>
      <c r="L35" s="703" t="s">
        <v>1305</v>
      </c>
      <c r="M35" s="705">
        <v>1</v>
      </c>
    </row>
    <row r="36" spans="2:13" s="699" customFormat="1" ht="19.5" customHeight="1">
      <c r="B36" s="693" t="s">
        <v>1309</v>
      </c>
      <c r="C36" s="655" t="s">
        <v>1310</v>
      </c>
      <c r="D36" s="700">
        <v>8047</v>
      </c>
      <c r="E36" s="701" t="s">
        <v>1305</v>
      </c>
      <c r="F36" s="701" t="s">
        <v>1305</v>
      </c>
      <c r="G36" s="702" t="s">
        <v>1305</v>
      </c>
      <c r="H36" s="702" t="s">
        <v>1305</v>
      </c>
      <c r="I36" s="690">
        <v>13</v>
      </c>
      <c r="J36" s="690">
        <v>49</v>
      </c>
      <c r="K36" s="702">
        <v>26.5</v>
      </c>
      <c r="L36" s="703" t="s">
        <v>1305</v>
      </c>
      <c r="M36" s="705">
        <v>1</v>
      </c>
    </row>
    <row r="37" spans="2:13" s="699" customFormat="1" ht="19.5" customHeight="1">
      <c r="B37" s="710"/>
      <c r="C37" s="710"/>
      <c r="D37" s="711"/>
      <c r="E37" s="712"/>
      <c r="F37" s="712"/>
      <c r="G37" s="712"/>
      <c r="H37" s="712"/>
      <c r="I37" s="712"/>
      <c r="J37" s="712"/>
      <c r="K37" s="712"/>
      <c r="L37" s="713"/>
      <c r="M37" s="705">
        <v>1</v>
      </c>
    </row>
    <row r="38" spans="2:13" ht="16.5" customHeight="1" thickBot="1">
      <c r="B38" s="714" t="s">
        <v>1312</v>
      </c>
      <c r="C38" s="696"/>
      <c r="D38" s="696"/>
      <c r="E38" s="696"/>
      <c r="F38" s="696"/>
      <c r="G38" s="696"/>
      <c r="H38" s="696"/>
      <c r="I38" s="696"/>
      <c r="J38" s="696"/>
      <c r="K38" s="696"/>
      <c r="L38" s="715"/>
      <c r="M38" s="716"/>
    </row>
    <row r="39" spans="2:15" ht="16.5" customHeight="1">
      <c r="B39" s="651" t="s">
        <v>1313</v>
      </c>
      <c r="C39" s="717"/>
      <c r="D39" s="717"/>
      <c r="E39" s="717"/>
      <c r="F39" s="717"/>
      <c r="G39" s="717"/>
      <c r="H39" s="717"/>
      <c r="I39" s="717"/>
      <c r="J39" s="717"/>
      <c r="K39" s="717"/>
      <c r="M39" s="718"/>
      <c r="N39" s="718"/>
      <c r="O39" s="718"/>
    </row>
    <row r="40" ht="13.5">
      <c r="B40" s="651" t="s">
        <v>1314</v>
      </c>
    </row>
  </sheetData>
  <mergeCells count="2">
    <mergeCell ref="B4:B6"/>
    <mergeCell ref="C4:C6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7.625" style="76" customWidth="1"/>
    <col min="3" max="3" width="8.125" style="76" customWidth="1"/>
    <col min="4" max="4" width="7.625" style="76" customWidth="1"/>
    <col min="5" max="8" width="8.125" style="76" customWidth="1"/>
    <col min="9" max="9" width="10.125" style="76" customWidth="1"/>
    <col min="10" max="16384" width="9.00390625" style="76" customWidth="1"/>
  </cols>
  <sheetData>
    <row r="1" ht="14.25">
      <c r="B1" s="556" t="s">
        <v>1330</v>
      </c>
    </row>
    <row r="3" spans="2:12" ht="12.75" thickBot="1">
      <c r="B3" s="76" t="s">
        <v>1316</v>
      </c>
      <c r="L3" s="80" t="s">
        <v>1325</v>
      </c>
    </row>
    <row r="4" spans="2:12" ht="18" customHeight="1" thickTop="1">
      <c r="B4" s="1308" t="s">
        <v>852</v>
      </c>
      <c r="C4" s="1396" t="s">
        <v>1326</v>
      </c>
      <c r="D4" s="1397"/>
      <c r="E4" s="1397"/>
      <c r="F4" s="1397"/>
      <c r="G4" s="1397"/>
      <c r="H4" s="1398"/>
      <c r="I4" s="1396" t="s">
        <v>1327</v>
      </c>
      <c r="J4" s="1398"/>
      <c r="K4" s="1396" t="s">
        <v>1328</v>
      </c>
      <c r="L4" s="1398"/>
    </row>
    <row r="5" spans="2:12" ht="18" customHeight="1">
      <c r="B5" s="1395"/>
      <c r="C5" s="115" t="s">
        <v>1317</v>
      </c>
      <c r="D5" s="719" t="s">
        <v>1318</v>
      </c>
      <c r="E5" s="115" t="s">
        <v>1319</v>
      </c>
      <c r="F5" s="115" t="s">
        <v>1320</v>
      </c>
      <c r="G5" s="115" t="s">
        <v>1321</v>
      </c>
      <c r="H5" s="115" t="s">
        <v>1329</v>
      </c>
      <c r="I5" s="115" t="s">
        <v>1322</v>
      </c>
      <c r="J5" s="115" t="s">
        <v>1323</v>
      </c>
      <c r="K5" s="115" t="s">
        <v>1322</v>
      </c>
      <c r="L5" s="115" t="s">
        <v>1323</v>
      </c>
    </row>
    <row r="6" spans="2:12" ht="15" customHeight="1">
      <c r="B6" s="720" t="s">
        <v>915</v>
      </c>
      <c r="C6" s="573">
        <v>5683</v>
      </c>
      <c r="D6" s="576">
        <v>117</v>
      </c>
      <c r="E6" s="575">
        <v>98</v>
      </c>
      <c r="F6" s="576">
        <v>252668</v>
      </c>
      <c r="G6" s="576">
        <v>245558</v>
      </c>
      <c r="H6" s="578">
        <v>65.6</v>
      </c>
      <c r="I6" s="573">
        <v>933545</v>
      </c>
      <c r="J6" s="721">
        <v>762370</v>
      </c>
      <c r="K6" s="573">
        <v>193887</v>
      </c>
      <c r="L6" s="721">
        <v>773109</v>
      </c>
    </row>
    <row r="7" spans="2:12" ht="15" customHeight="1">
      <c r="B7" s="29" t="s">
        <v>1324</v>
      </c>
      <c r="C7" s="47">
        <v>6343</v>
      </c>
      <c r="D7" s="48">
        <v>59</v>
      </c>
      <c r="E7" s="584">
        <v>99.1</v>
      </c>
      <c r="F7" s="48">
        <v>306455</v>
      </c>
      <c r="G7" s="48">
        <v>300476</v>
      </c>
      <c r="H7" s="586">
        <v>68.4</v>
      </c>
      <c r="I7" s="47">
        <v>954274</v>
      </c>
      <c r="J7" s="49">
        <v>891163</v>
      </c>
      <c r="K7" s="47">
        <v>158496</v>
      </c>
      <c r="L7" s="49">
        <v>921850</v>
      </c>
    </row>
    <row r="8" spans="2:12" ht="15" customHeight="1">
      <c r="B8" s="29">
        <v>2</v>
      </c>
      <c r="C8" s="47">
        <v>6415</v>
      </c>
      <c r="D8" s="48">
        <v>53</v>
      </c>
      <c r="E8" s="584">
        <v>99.2</v>
      </c>
      <c r="F8" s="48">
        <v>348727</v>
      </c>
      <c r="G8" s="48">
        <v>343386</v>
      </c>
      <c r="H8" s="586">
        <v>70.7</v>
      </c>
      <c r="I8" s="47">
        <v>1165616</v>
      </c>
      <c r="J8" s="49">
        <v>1012554</v>
      </c>
      <c r="K8" s="47">
        <v>157140</v>
      </c>
      <c r="L8" s="49">
        <v>849774</v>
      </c>
    </row>
    <row r="9" spans="2:12" ht="15" customHeight="1">
      <c r="B9" s="29">
        <v>3</v>
      </c>
      <c r="C9" s="47">
        <v>6394</v>
      </c>
      <c r="D9" s="48">
        <v>74</v>
      </c>
      <c r="E9" s="584">
        <v>98.9</v>
      </c>
      <c r="F9" s="48">
        <v>372052</v>
      </c>
      <c r="G9" s="48">
        <v>370239</v>
      </c>
      <c r="H9" s="586">
        <v>75.5</v>
      </c>
      <c r="I9" s="47">
        <v>1017829</v>
      </c>
      <c r="J9" s="49">
        <v>1051113</v>
      </c>
      <c r="K9" s="47">
        <v>151118</v>
      </c>
      <c r="L9" s="49">
        <v>764829</v>
      </c>
    </row>
    <row r="10" spans="2:12" ht="19.5" customHeight="1">
      <c r="B10" s="722">
        <v>4</v>
      </c>
      <c r="C10" s="723">
        <v>6936</v>
      </c>
      <c r="D10" s="724">
        <v>41</v>
      </c>
      <c r="E10" s="725">
        <v>99.5</v>
      </c>
      <c r="F10" s="724">
        <v>371021</v>
      </c>
      <c r="G10" s="724">
        <v>356259</v>
      </c>
      <c r="H10" s="726">
        <v>68.7</v>
      </c>
      <c r="I10" s="723">
        <v>856412</v>
      </c>
      <c r="J10" s="727">
        <v>880487</v>
      </c>
      <c r="K10" s="723">
        <v>260802</v>
      </c>
      <c r="L10" s="727">
        <v>898019</v>
      </c>
    </row>
  </sheetData>
  <mergeCells count="4">
    <mergeCell ref="B4:B5"/>
    <mergeCell ref="C4:H4"/>
    <mergeCell ref="I4:J4"/>
    <mergeCell ref="K4:L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9.625" style="17" customWidth="1"/>
    <col min="4" max="4" width="10.375" style="17" customWidth="1"/>
    <col min="5" max="6" width="9.875" style="17" customWidth="1"/>
    <col min="7" max="7" width="10.00390625" style="17" customWidth="1"/>
    <col min="8" max="9" width="9.625" style="17" customWidth="1"/>
    <col min="10" max="13" width="9.125" style="17" customWidth="1"/>
    <col min="14" max="16384" width="9.00390625" style="17" customWidth="1"/>
  </cols>
  <sheetData>
    <row r="2" spans="2:7" ht="14.25">
      <c r="B2" s="18" t="s">
        <v>800</v>
      </c>
      <c r="C2" s="18"/>
      <c r="G2" s="19"/>
    </row>
    <row r="3" ht="12.75" thickBot="1">
      <c r="M3" s="20" t="s">
        <v>795</v>
      </c>
    </row>
    <row r="4" spans="1:13" ht="20.25" customHeight="1" thickTop="1">
      <c r="A4" s="21"/>
      <c r="B4" s="22" t="s">
        <v>796</v>
      </c>
      <c r="C4" s="23" t="s">
        <v>797</v>
      </c>
      <c r="D4" s="23" t="s">
        <v>798</v>
      </c>
      <c r="E4" s="23">
        <v>2</v>
      </c>
      <c r="F4" s="23">
        <v>3</v>
      </c>
      <c r="G4" s="23">
        <v>4</v>
      </c>
      <c r="H4" s="24" t="s">
        <v>796</v>
      </c>
      <c r="I4" s="23" t="s">
        <v>797</v>
      </c>
      <c r="J4" s="23" t="s">
        <v>798</v>
      </c>
      <c r="K4" s="23">
        <v>2</v>
      </c>
      <c r="L4" s="23">
        <v>3</v>
      </c>
      <c r="M4" s="23">
        <v>4</v>
      </c>
    </row>
    <row r="5" spans="1:13" ht="13.5" customHeight="1">
      <c r="A5" s="21"/>
      <c r="B5" s="25" t="s">
        <v>744</v>
      </c>
      <c r="C5" s="26">
        <v>1261909</v>
      </c>
      <c r="D5" s="27">
        <v>1260297</v>
      </c>
      <c r="E5" s="27">
        <v>1258390</v>
      </c>
      <c r="F5" s="27">
        <v>1256741</v>
      </c>
      <c r="G5" s="28">
        <v>1255283</v>
      </c>
      <c r="H5" s="29" t="s">
        <v>745</v>
      </c>
      <c r="I5" s="30">
        <v>22265</v>
      </c>
      <c r="J5" s="31">
        <v>22233</v>
      </c>
      <c r="K5" s="31">
        <v>22287</v>
      </c>
      <c r="L5" s="31">
        <v>22240</v>
      </c>
      <c r="M5" s="32">
        <v>22200</v>
      </c>
    </row>
    <row r="6" spans="1:13" ht="13.5" customHeight="1">
      <c r="A6" s="21"/>
      <c r="B6" s="33"/>
      <c r="C6" s="34"/>
      <c r="D6" s="35"/>
      <c r="E6" s="35"/>
      <c r="F6" s="35"/>
      <c r="G6" s="36"/>
      <c r="H6" s="29" t="s">
        <v>746</v>
      </c>
      <c r="I6" s="30">
        <v>8887</v>
      </c>
      <c r="J6" s="21">
        <v>8741</v>
      </c>
      <c r="K6" s="21">
        <v>8554</v>
      </c>
      <c r="L6" s="21">
        <v>8486</v>
      </c>
      <c r="M6" s="32">
        <v>8441</v>
      </c>
    </row>
    <row r="7" spans="1:13" ht="13.5" customHeight="1">
      <c r="A7" s="21"/>
      <c r="B7" s="37"/>
      <c r="C7" s="38"/>
      <c r="D7" s="39"/>
      <c r="E7" s="39"/>
      <c r="F7" s="39"/>
      <c r="G7" s="40"/>
      <c r="H7" s="41" t="s">
        <v>747</v>
      </c>
      <c r="I7" s="30">
        <v>10692</v>
      </c>
      <c r="J7" s="21">
        <v>10578</v>
      </c>
      <c r="K7" s="21">
        <v>10417</v>
      </c>
      <c r="L7" s="21">
        <v>10262</v>
      </c>
      <c r="M7" s="32">
        <v>10115</v>
      </c>
    </row>
    <row r="8" spans="1:13" ht="13.5" customHeight="1">
      <c r="A8" s="21"/>
      <c r="B8" s="25" t="s">
        <v>748</v>
      </c>
      <c r="C8" s="26">
        <v>893846</v>
      </c>
      <c r="D8" s="42">
        <v>893999</v>
      </c>
      <c r="E8" s="42">
        <v>894210</v>
      </c>
      <c r="F8" s="42">
        <v>894768</v>
      </c>
      <c r="G8" s="28">
        <v>895395</v>
      </c>
      <c r="H8" s="41" t="s">
        <v>749</v>
      </c>
      <c r="I8" s="30">
        <v>10920</v>
      </c>
      <c r="J8" s="21">
        <v>10806</v>
      </c>
      <c r="K8" s="21">
        <v>10724</v>
      </c>
      <c r="L8" s="21">
        <v>10641</v>
      </c>
      <c r="M8" s="32">
        <v>10568</v>
      </c>
    </row>
    <row r="9" spans="1:13" ht="13.5" customHeight="1">
      <c r="A9" s="21"/>
      <c r="B9" s="25" t="s">
        <v>750</v>
      </c>
      <c r="C9" s="26">
        <v>368063</v>
      </c>
      <c r="D9" s="42">
        <v>366298</v>
      </c>
      <c r="E9" s="42">
        <v>364180</v>
      </c>
      <c r="F9" s="42">
        <v>361973</v>
      </c>
      <c r="G9" s="28">
        <v>359888</v>
      </c>
      <c r="H9" s="41" t="s">
        <v>751</v>
      </c>
      <c r="I9" s="30">
        <v>10455</v>
      </c>
      <c r="J9" s="21">
        <v>10386</v>
      </c>
      <c r="K9" s="21">
        <v>10292</v>
      </c>
      <c r="L9" s="21">
        <v>10191</v>
      </c>
      <c r="M9" s="32">
        <v>10195</v>
      </c>
    </row>
    <row r="10" spans="1:13" ht="13.5" customHeight="1">
      <c r="A10" s="21"/>
      <c r="B10" s="37"/>
      <c r="C10" s="38"/>
      <c r="D10" s="39"/>
      <c r="E10" s="39"/>
      <c r="F10" s="39"/>
      <c r="G10" s="40"/>
      <c r="H10" s="32"/>
      <c r="I10" s="30"/>
      <c r="J10" s="21"/>
      <c r="K10" s="21"/>
      <c r="L10" s="21"/>
      <c r="M10" s="32"/>
    </row>
    <row r="11" spans="1:13" ht="13.5" customHeight="1">
      <c r="A11" s="21"/>
      <c r="B11" s="25"/>
      <c r="C11" s="43"/>
      <c r="D11" s="44"/>
      <c r="E11" s="44"/>
      <c r="F11" s="44"/>
      <c r="G11" s="45"/>
      <c r="H11" s="41" t="s">
        <v>752</v>
      </c>
      <c r="I11" s="30">
        <v>7878</v>
      </c>
      <c r="J11" s="21">
        <v>7900</v>
      </c>
      <c r="K11" s="21">
        <v>7886</v>
      </c>
      <c r="L11" s="21">
        <v>7789</v>
      </c>
      <c r="M11" s="32">
        <v>7781</v>
      </c>
    </row>
    <row r="12" spans="1:13" ht="13.5" customHeight="1">
      <c r="A12" s="21"/>
      <c r="B12" s="25" t="s">
        <v>753</v>
      </c>
      <c r="C12" s="26">
        <v>574381</v>
      </c>
      <c r="D12" s="42">
        <v>574583</v>
      </c>
      <c r="E12" s="42">
        <v>574451</v>
      </c>
      <c r="F12" s="42">
        <v>574942</v>
      </c>
      <c r="G12" s="28">
        <v>575682</v>
      </c>
      <c r="H12" s="41" t="s">
        <v>754</v>
      </c>
      <c r="I12" s="30">
        <v>12718</v>
      </c>
      <c r="J12" s="21">
        <v>12606</v>
      </c>
      <c r="K12" s="21">
        <v>12541</v>
      </c>
      <c r="L12" s="21">
        <v>12472</v>
      </c>
      <c r="M12" s="32">
        <v>12381</v>
      </c>
    </row>
    <row r="13" spans="1:13" ht="13.5" customHeight="1">
      <c r="A13" s="21"/>
      <c r="B13" s="25" t="s">
        <v>755</v>
      </c>
      <c r="C13" s="26">
        <v>103084</v>
      </c>
      <c r="D13" s="42">
        <v>102544</v>
      </c>
      <c r="E13" s="42">
        <v>102214</v>
      </c>
      <c r="F13" s="42">
        <v>101645</v>
      </c>
      <c r="G13" s="28">
        <v>101274</v>
      </c>
      <c r="H13" s="41" t="s">
        <v>756</v>
      </c>
      <c r="I13" s="30">
        <v>7882</v>
      </c>
      <c r="J13" s="21">
        <v>7830</v>
      </c>
      <c r="K13" s="21">
        <v>7806</v>
      </c>
      <c r="L13" s="21">
        <v>7757</v>
      </c>
      <c r="M13" s="32">
        <v>7680</v>
      </c>
    </row>
    <row r="14" spans="1:13" ht="13.5" customHeight="1">
      <c r="A14" s="21"/>
      <c r="B14" s="25" t="s">
        <v>757</v>
      </c>
      <c r="C14" s="26">
        <v>254269</v>
      </c>
      <c r="D14" s="42">
        <v>253893</v>
      </c>
      <c r="E14" s="42">
        <v>253362</v>
      </c>
      <c r="F14" s="42">
        <v>252908</v>
      </c>
      <c r="G14" s="28">
        <v>252142</v>
      </c>
      <c r="H14" s="41" t="s">
        <v>758</v>
      </c>
      <c r="I14" s="30">
        <v>12361</v>
      </c>
      <c r="J14" s="21">
        <v>12278</v>
      </c>
      <c r="K14" s="21">
        <v>12230</v>
      </c>
      <c r="L14" s="21">
        <v>12146</v>
      </c>
      <c r="M14" s="32">
        <v>12023</v>
      </c>
    </row>
    <row r="15" spans="1:13" ht="13.5" customHeight="1">
      <c r="A15" s="21"/>
      <c r="B15" s="25" t="s">
        <v>759</v>
      </c>
      <c r="C15" s="26">
        <v>330175</v>
      </c>
      <c r="D15" s="42">
        <v>329277</v>
      </c>
      <c r="E15" s="42">
        <v>328363</v>
      </c>
      <c r="F15" s="42">
        <v>327246</v>
      </c>
      <c r="G15" s="28">
        <v>326185</v>
      </c>
      <c r="H15" s="41" t="s">
        <v>760</v>
      </c>
      <c r="I15" s="30">
        <v>5059</v>
      </c>
      <c r="J15" s="21">
        <v>5026</v>
      </c>
      <c r="K15" s="21">
        <v>4982</v>
      </c>
      <c r="L15" s="21">
        <v>4969</v>
      </c>
      <c r="M15" s="32">
        <v>4990</v>
      </c>
    </row>
    <row r="16" spans="1:13" ht="13.5" customHeight="1">
      <c r="A16" s="21"/>
      <c r="B16" s="46"/>
      <c r="C16" s="30"/>
      <c r="D16" s="21"/>
      <c r="E16" s="21"/>
      <c r="F16" s="21"/>
      <c r="G16" s="32"/>
      <c r="H16" s="41" t="s">
        <v>761</v>
      </c>
      <c r="I16" s="30">
        <v>6495</v>
      </c>
      <c r="J16" s="21">
        <v>6465</v>
      </c>
      <c r="K16" s="21">
        <v>6396</v>
      </c>
      <c r="L16" s="21">
        <v>6409</v>
      </c>
      <c r="M16" s="32">
        <v>6374</v>
      </c>
    </row>
    <row r="17" spans="1:13" ht="13.5" customHeight="1">
      <c r="A17" s="21"/>
      <c r="B17" s="29" t="s">
        <v>762</v>
      </c>
      <c r="C17" s="47">
        <v>248742</v>
      </c>
      <c r="D17" s="48">
        <v>249336</v>
      </c>
      <c r="E17" s="48">
        <v>249487</v>
      </c>
      <c r="F17" s="48">
        <v>249615</v>
      </c>
      <c r="G17" s="49">
        <v>250620</v>
      </c>
      <c r="H17" s="41" t="s">
        <v>763</v>
      </c>
      <c r="I17" s="30">
        <v>7343</v>
      </c>
      <c r="J17" s="21">
        <v>7322</v>
      </c>
      <c r="K17" s="21">
        <v>7248</v>
      </c>
      <c r="L17" s="21">
        <v>7199</v>
      </c>
      <c r="M17" s="32">
        <v>7145</v>
      </c>
    </row>
    <row r="18" spans="1:13" ht="13.5" customHeight="1">
      <c r="A18" s="21"/>
      <c r="B18" s="29" t="s">
        <v>764</v>
      </c>
      <c r="C18" s="47">
        <v>94487</v>
      </c>
      <c r="D18" s="48">
        <v>94552</v>
      </c>
      <c r="E18" s="48">
        <v>94760</v>
      </c>
      <c r="F18" s="48">
        <v>94889</v>
      </c>
      <c r="G18" s="49">
        <v>94913</v>
      </c>
      <c r="H18" s="32"/>
      <c r="I18" s="30"/>
      <c r="J18" s="21"/>
      <c r="K18" s="21"/>
      <c r="L18" s="21"/>
      <c r="M18" s="32"/>
    </row>
    <row r="19" spans="1:13" ht="13.5" customHeight="1">
      <c r="A19" s="21"/>
      <c r="B19" s="29" t="s">
        <v>765</v>
      </c>
      <c r="C19" s="47">
        <v>99881</v>
      </c>
      <c r="D19" s="48">
        <v>99790</v>
      </c>
      <c r="E19" s="48">
        <v>99889</v>
      </c>
      <c r="F19" s="48">
        <v>99773</v>
      </c>
      <c r="G19" s="49">
        <v>99664</v>
      </c>
      <c r="H19" s="41" t="s">
        <v>766</v>
      </c>
      <c r="I19" s="30">
        <v>27509</v>
      </c>
      <c r="J19" s="21">
        <v>27497</v>
      </c>
      <c r="K19" s="21">
        <v>27510</v>
      </c>
      <c r="L19" s="21">
        <v>27352</v>
      </c>
      <c r="M19" s="32">
        <v>27258</v>
      </c>
    </row>
    <row r="20" spans="1:13" ht="13.5" customHeight="1">
      <c r="A20" s="21"/>
      <c r="B20" s="29" t="s">
        <v>767</v>
      </c>
      <c r="C20" s="47">
        <v>101019</v>
      </c>
      <c r="D20" s="48">
        <v>100994</v>
      </c>
      <c r="E20" s="48">
        <v>100811</v>
      </c>
      <c r="F20" s="48">
        <v>100857</v>
      </c>
      <c r="G20" s="49">
        <v>100744</v>
      </c>
      <c r="H20" s="41" t="s">
        <v>768</v>
      </c>
      <c r="I20" s="30">
        <v>21907</v>
      </c>
      <c r="J20" s="21">
        <v>21768</v>
      </c>
      <c r="K20" s="21">
        <v>21548</v>
      </c>
      <c r="L20" s="21">
        <v>21422</v>
      </c>
      <c r="M20" s="32">
        <v>21186</v>
      </c>
    </row>
    <row r="21" spans="1:13" ht="13.5" customHeight="1">
      <c r="A21" s="21"/>
      <c r="B21" s="46"/>
      <c r="C21" s="30"/>
      <c r="D21" s="21"/>
      <c r="E21" s="21"/>
      <c r="F21" s="21"/>
      <c r="G21" s="32"/>
      <c r="H21" s="41" t="s">
        <v>769</v>
      </c>
      <c r="I21" s="30">
        <v>11601</v>
      </c>
      <c r="J21" s="21">
        <v>11474</v>
      </c>
      <c r="K21" s="21">
        <v>11315</v>
      </c>
      <c r="L21" s="21">
        <v>11201</v>
      </c>
      <c r="M21" s="32">
        <v>11087</v>
      </c>
    </row>
    <row r="22" spans="1:13" ht="13.5" customHeight="1">
      <c r="A22" s="21"/>
      <c r="B22" s="29" t="s">
        <v>770</v>
      </c>
      <c r="C22" s="47">
        <v>43348</v>
      </c>
      <c r="D22" s="48">
        <v>43117</v>
      </c>
      <c r="E22" s="48">
        <v>43125</v>
      </c>
      <c r="F22" s="48">
        <v>42904</v>
      </c>
      <c r="G22" s="49">
        <v>42900</v>
      </c>
      <c r="H22" s="41" t="s">
        <v>771</v>
      </c>
      <c r="I22" s="30">
        <v>18297</v>
      </c>
      <c r="J22" s="21">
        <v>18235</v>
      </c>
      <c r="K22" s="21">
        <v>18112</v>
      </c>
      <c r="L22" s="21">
        <v>18061</v>
      </c>
      <c r="M22" s="32">
        <v>17991</v>
      </c>
    </row>
    <row r="23" spans="1:13" ht="13.5" customHeight="1">
      <c r="A23" s="21"/>
      <c r="B23" s="29" t="s">
        <v>772</v>
      </c>
      <c r="C23" s="47">
        <v>42103</v>
      </c>
      <c r="D23" s="48">
        <v>42094</v>
      </c>
      <c r="E23" s="48">
        <v>42076</v>
      </c>
      <c r="F23" s="48">
        <v>42224</v>
      </c>
      <c r="G23" s="49">
        <v>42285</v>
      </c>
      <c r="H23" s="41" t="s">
        <v>773</v>
      </c>
      <c r="I23" s="30">
        <v>9955</v>
      </c>
      <c r="J23" s="21">
        <v>9950</v>
      </c>
      <c r="K23" s="21">
        <v>9880</v>
      </c>
      <c r="L23" s="21">
        <v>9817</v>
      </c>
      <c r="M23" s="32">
        <v>9732</v>
      </c>
    </row>
    <row r="24" spans="1:13" ht="13.5" customHeight="1">
      <c r="A24" s="21"/>
      <c r="B24" s="29" t="s">
        <v>774</v>
      </c>
      <c r="C24" s="47">
        <v>38392</v>
      </c>
      <c r="D24" s="48">
        <v>38262</v>
      </c>
      <c r="E24" s="48">
        <v>38237</v>
      </c>
      <c r="F24" s="48">
        <v>38176</v>
      </c>
      <c r="G24" s="49">
        <v>37958</v>
      </c>
      <c r="H24" s="32"/>
      <c r="I24" s="30"/>
      <c r="J24" s="21"/>
      <c r="K24" s="21"/>
      <c r="L24" s="21"/>
      <c r="M24" s="32"/>
    </row>
    <row r="25" spans="1:13" ht="13.5" customHeight="1">
      <c r="A25" s="21"/>
      <c r="B25" s="29" t="s">
        <v>775</v>
      </c>
      <c r="C25" s="47">
        <v>32073</v>
      </c>
      <c r="D25" s="48">
        <v>31922</v>
      </c>
      <c r="E25" s="48">
        <v>31589</v>
      </c>
      <c r="F25" s="48">
        <v>31487</v>
      </c>
      <c r="G25" s="49">
        <v>31260</v>
      </c>
      <c r="H25" s="41" t="s">
        <v>776</v>
      </c>
      <c r="I25" s="30">
        <v>8002</v>
      </c>
      <c r="J25" s="21">
        <v>7891</v>
      </c>
      <c r="K25" s="21">
        <v>7802</v>
      </c>
      <c r="L25" s="21">
        <v>7779</v>
      </c>
      <c r="M25" s="32">
        <v>7685</v>
      </c>
    </row>
    <row r="26" spans="1:13" ht="13.5" customHeight="1">
      <c r="A26" s="21"/>
      <c r="B26" s="46"/>
      <c r="C26" s="47"/>
      <c r="D26" s="48"/>
      <c r="E26" s="48"/>
      <c r="F26" s="48"/>
      <c r="G26" s="49"/>
      <c r="H26" s="41" t="s">
        <v>777</v>
      </c>
      <c r="I26" s="30">
        <v>18978</v>
      </c>
      <c r="J26" s="21">
        <v>18956</v>
      </c>
      <c r="K26" s="21">
        <v>18903</v>
      </c>
      <c r="L26" s="21">
        <v>18817</v>
      </c>
      <c r="M26" s="32">
        <v>18869</v>
      </c>
    </row>
    <row r="27" spans="1:13" ht="13.5" customHeight="1">
      <c r="A27" s="21"/>
      <c r="B27" s="29" t="s">
        <v>778</v>
      </c>
      <c r="C27" s="47">
        <v>33449</v>
      </c>
      <c r="D27" s="48">
        <v>33353</v>
      </c>
      <c r="E27" s="48">
        <v>33260</v>
      </c>
      <c r="F27" s="48">
        <v>33157</v>
      </c>
      <c r="G27" s="49">
        <v>33072</v>
      </c>
      <c r="H27" s="41" t="s">
        <v>779</v>
      </c>
      <c r="I27" s="30">
        <v>13166</v>
      </c>
      <c r="J27" s="21">
        <v>13104</v>
      </c>
      <c r="K27" s="21">
        <v>13011</v>
      </c>
      <c r="L27" s="21">
        <v>12940</v>
      </c>
      <c r="M27" s="32">
        <v>12842</v>
      </c>
    </row>
    <row r="28" spans="1:13" ht="13.5" customHeight="1">
      <c r="A28" s="21"/>
      <c r="B28" s="29" t="s">
        <v>780</v>
      </c>
      <c r="C28" s="47">
        <v>56614</v>
      </c>
      <c r="D28" s="48">
        <v>56895</v>
      </c>
      <c r="E28" s="48">
        <v>57339</v>
      </c>
      <c r="F28" s="48">
        <v>58105</v>
      </c>
      <c r="G28" s="49">
        <v>58679</v>
      </c>
      <c r="H28" s="41" t="s">
        <v>781</v>
      </c>
      <c r="I28" s="30">
        <v>10344</v>
      </c>
      <c r="J28" s="21">
        <v>10383</v>
      </c>
      <c r="K28" s="21">
        <v>10298</v>
      </c>
      <c r="L28" s="21">
        <v>10145</v>
      </c>
      <c r="M28" s="32">
        <v>10046</v>
      </c>
    </row>
    <row r="29" spans="1:13" ht="13.5" customHeight="1">
      <c r="A29" s="21"/>
      <c r="B29" s="29" t="s">
        <v>782</v>
      </c>
      <c r="C29" s="47">
        <v>42351</v>
      </c>
      <c r="D29" s="48">
        <v>42450</v>
      </c>
      <c r="E29" s="48">
        <v>42751</v>
      </c>
      <c r="F29" s="48">
        <v>42826</v>
      </c>
      <c r="G29" s="49">
        <v>42890</v>
      </c>
      <c r="H29" s="41" t="s">
        <v>783</v>
      </c>
      <c r="I29" s="30">
        <v>8725</v>
      </c>
      <c r="J29" s="21">
        <v>8734</v>
      </c>
      <c r="K29" s="21">
        <v>8722</v>
      </c>
      <c r="L29" s="21">
        <v>8664</v>
      </c>
      <c r="M29" s="32">
        <v>8696</v>
      </c>
    </row>
    <row r="30" spans="1:13" ht="13.5" customHeight="1">
      <c r="A30" s="21"/>
      <c r="B30" s="29" t="s">
        <v>784</v>
      </c>
      <c r="C30" s="47">
        <v>24323</v>
      </c>
      <c r="D30" s="48">
        <v>24170</v>
      </c>
      <c r="E30" s="48">
        <v>23909</v>
      </c>
      <c r="F30" s="48">
        <v>23746</v>
      </c>
      <c r="G30" s="49">
        <v>23507</v>
      </c>
      <c r="H30" s="41" t="s">
        <v>785</v>
      </c>
      <c r="I30" s="30">
        <v>8362</v>
      </c>
      <c r="J30" s="21">
        <v>8302</v>
      </c>
      <c r="K30" s="21">
        <v>8263</v>
      </c>
      <c r="L30" s="21">
        <v>8207</v>
      </c>
      <c r="M30" s="32">
        <v>8166</v>
      </c>
    </row>
    <row r="31" spans="1:13" ht="13.5" customHeight="1">
      <c r="A31" s="21"/>
      <c r="B31" s="29" t="s">
        <v>786</v>
      </c>
      <c r="C31" s="47">
        <v>37064</v>
      </c>
      <c r="D31" s="48">
        <v>37064</v>
      </c>
      <c r="E31" s="48">
        <v>36977</v>
      </c>
      <c r="F31" s="48">
        <v>37009</v>
      </c>
      <c r="G31" s="49">
        <v>36903</v>
      </c>
      <c r="H31" s="41" t="s">
        <v>787</v>
      </c>
      <c r="I31" s="30">
        <v>6685</v>
      </c>
      <c r="J31" s="21">
        <v>6615</v>
      </c>
      <c r="K31" s="21">
        <v>6570</v>
      </c>
      <c r="L31" s="21">
        <v>6529</v>
      </c>
      <c r="M31" s="32">
        <v>6456</v>
      </c>
    </row>
    <row r="32" spans="1:13" ht="13.5" customHeight="1">
      <c r="A32" s="21"/>
      <c r="B32" s="46"/>
      <c r="C32" s="47"/>
      <c r="D32" s="48"/>
      <c r="E32" s="48"/>
      <c r="F32" s="48"/>
      <c r="G32" s="49"/>
      <c r="H32" s="41" t="s">
        <v>788</v>
      </c>
      <c r="I32" s="30">
        <v>12773</v>
      </c>
      <c r="J32" s="21">
        <v>12541</v>
      </c>
      <c r="K32" s="21">
        <v>12350</v>
      </c>
      <c r="L32" s="21">
        <v>12035</v>
      </c>
      <c r="M32" s="32">
        <v>11859</v>
      </c>
    </row>
    <row r="33" spans="1:13" ht="13.5" customHeight="1">
      <c r="A33" s="21"/>
      <c r="B33" s="29" t="s">
        <v>789</v>
      </c>
      <c r="C33" s="47">
        <v>14706</v>
      </c>
      <c r="D33" s="48">
        <v>14877</v>
      </c>
      <c r="E33" s="48">
        <v>15016</v>
      </c>
      <c r="F33" s="48">
        <v>15164</v>
      </c>
      <c r="G33" s="49">
        <v>15203</v>
      </c>
      <c r="H33" s="41" t="s">
        <v>790</v>
      </c>
      <c r="I33" s="30">
        <v>20008</v>
      </c>
      <c r="J33" s="21">
        <v>19859</v>
      </c>
      <c r="K33" s="21">
        <v>19705</v>
      </c>
      <c r="L33" s="21">
        <v>19561</v>
      </c>
      <c r="M33" s="32">
        <v>19419</v>
      </c>
    </row>
    <row r="34" spans="1:13" ht="13.5" customHeight="1">
      <c r="A34" s="21"/>
      <c r="B34" s="29" t="s">
        <v>791</v>
      </c>
      <c r="C34" s="47">
        <v>11858</v>
      </c>
      <c r="D34" s="48">
        <v>11833</v>
      </c>
      <c r="E34" s="48">
        <v>11773</v>
      </c>
      <c r="F34" s="48">
        <v>11779</v>
      </c>
      <c r="G34" s="49">
        <v>11761</v>
      </c>
      <c r="H34" s="41" t="s">
        <v>792</v>
      </c>
      <c r="I34" s="30">
        <v>8218</v>
      </c>
      <c r="J34" s="21">
        <v>8210</v>
      </c>
      <c r="K34" s="21">
        <v>8226</v>
      </c>
      <c r="L34" s="21">
        <v>8187</v>
      </c>
      <c r="M34" s="32">
        <v>8073</v>
      </c>
    </row>
    <row r="35" spans="1:13" ht="13.5" customHeight="1">
      <c r="A35" s="21"/>
      <c r="B35" s="46"/>
      <c r="C35" s="30"/>
      <c r="D35" s="21"/>
      <c r="E35" s="21"/>
      <c r="F35" s="21"/>
      <c r="G35" s="32"/>
      <c r="H35" s="41" t="s">
        <v>793</v>
      </c>
      <c r="I35" s="30">
        <v>6082</v>
      </c>
      <c r="J35" s="21">
        <v>6011</v>
      </c>
      <c r="K35" s="21">
        <v>5999</v>
      </c>
      <c r="L35" s="21">
        <v>6007</v>
      </c>
      <c r="M35" s="32">
        <v>5956</v>
      </c>
    </row>
    <row r="36" spans="1:13" ht="13.5" customHeight="1">
      <c r="A36" s="21"/>
      <c r="B36" s="50"/>
      <c r="C36" s="51"/>
      <c r="D36" s="52"/>
      <c r="E36" s="52"/>
      <c r="F36" s="52"/>
      <c r="G36" s="53"/>
      <c r="H36" s="54" t="s">
        <v>794</v>
      </c>
      <c r="I36" s="51">
        <v>7932</v>
      </c>
      <c r="J36" s="52">
        <v>7887</v>
      </c>
      <c r="K36" s="52">
        <v>7814</v>
      </c>
      <c r="L36" s="52">
        <v>7745</v>
      </c>
      <c r="M36" s="53">
        <v>7710</v>
      </c>
    </row>
    <row r="37" spans="1:6" ht="13.5" customHeight="1">
      <c r="A37" s="21"/>
      <c r="B37" s="55" t="s">
        <v>799</v>
      </c>
      <c r="C37" s="55"/>
      <c r="D37" s="21"/>
      <c r="E37" s="48"/>
      <c r="F37" s="48"/>
    </row>
    <row r="38" ht="13.5" customHeight="1">
      <c r="A38" s="21"/>
    </row>
    <row r="39" ht="13.5" customHeight="1">
      <c r="A39" s="21"/>
    </row>
    <row r="40" ht="13.5" customHeight="1">
      <c r="A40" s="21"/>
    </row>
    <row r="41" ht="13.5" customHeight="1">
      <c r="A41" s="21"/>
    </row>
    <row r="42" ht="13.5" customHeight="1">
      <c r="A42" s="21"/>
    </row>
    <row r="43" ht="13.5" customHeight="1">
      <c r="A43" s="21"/>
    </row>
    <row r="44" ht="13.5" customHeight="1">
      <c r="A44" s="21"/>
    </row>
    <row r="45" ht="13.5" customHeight="1">
      <c r="A45" s="21"/>
    </row>
    <row r="46" ht="13.5" customHeight="1">
      <c r="A46" s="21"/>
    </row>
    <row r="47" ht="13.5" customHeight="1">
      <c r="A47" s="21"/>
    </row>
    <row r="48" ht="13.5" customHeight="1">
      <c r="A48" s="21"/>
    </row>
    <row r="49" ht="13.5" customHeight="1">
      <c r="A49" s="21"/>
    </row>
    <row r="50" ht="13.5" customHeight="1">
      <c r="A50" s="21"/>
    </row>
    <row r="51" ht="12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">
      <c r="A57" s="21"/>
    </row>
    <row r="58" ht="12">
      <c r="A58" s="21"/>
    </row>
    <row r="59" ht="12">
      <c r="A59" s="21"/>
    </row>
    <row r="60" ht="12">
      <c r="A60" s="21"/>
    </row>
    <row r="61" spans="1:7" ht="12">
      <c r="A61" s="21"/>
      <c r="G61" s="56"/>
    </row>
    <row r="62" spans="1:7" ht="12">
      <c r="A62" s="21"/>
      <c r="B62" s="55"/>
      <c r="C62" s="55"/>
      <c r="D62" s="21"/>
      <c r="E62" s="48"/>
      <c r="F62" s="48"/>
      <c r="G62" s="56"/>
    </row>
  </sheetData>
  <printOptions/>
  <pageMargins left="0.75" right="0.75" top="1" bottom="1" header="0.512" footer="0.512"/>
  <pageSetup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728" customWidth="1"/>
    <col min="2" max="2" width="7.875" style="728" customWidth="1"/>
    <col min="3" max="3" width="8.00390625" style="728" customWidth="1"/>
    <col min="4" max="4" width="6.75390625" style="728" customWidth="1"/>
    <col min="5" max="7" width="8.00390625" style="728" customWidth="1"/>
    <col min="8" max="8" width="6.50390625" style="728" customWidth="1"/>
    <col min="9" max="9" width="8.00390625" style="728" customWidth="1"/>
    <col min="10" max="10" width="7.875" style="728" customWidth="1"/>
    <col min="11" max="11" width="6.00390625" style="728" customWidth="1"/>
    <col min="12" max="12" width="8.875" style="728" customWidth="1"/>
    <col min="13" max="16384" width="9.00390625" style="728" customWidth="1"/>
  </cols>
  <sheetData>
    <row r="1" ht="14.25">
      <c r="B1" s="729" t="s">
        <v>712</v>
      </c>
    </row>
    <row r="3" spans="2:12" ht="12.75" thickBot="1">
      <c r="B3" s="728" t="s">
        <v>9</v>
      </c>
      <c r="L3" s="730" t="s">
        <v>10</v>
      </c>
    </row>
    <row r="4" spans="2:12" ht="12.75" thickTop="1">
      <c r="B4" s="1399" t="s">
        <v>852</v>
      </c>
      <c r="C4" s="731" t="s">
        <v>1749</v>
      </c>
      <c r="D4" s="731"/>
      <c r="E4" s="731"/>
      <c r="F4" s="731"/>
      <c r="G4" s="731"/>
      <c r="H4" s="731"/>
      <c r="I4" s="732" t="s">
        <v>1750</v>
      </c>
      <c r="J4" s="733"/>
      <c r="K4" s="731" t="s">
        <v>8</v>
      </c>
      <c r="L4" s="734"/>
    </row>
    <row r="5" spans="2:12" ht="24">
      <c r="B5" s="1400"/>
      <c r="C5" s="735" t="s">
        <v>1317</v>
      </c>
      <c r="D5" s="735" t="s">
        <v>1318</v>
      </c>
      <c r="E5" s="735" t="s">
        <v>1319</v>
      </c>
      <c r="F5" s="735" t="s">
        <v>1320</v>
      </c>
      <c r="G5" s="735" t="s">
        <v>1321</v>
      </c>
      <c r="H5" s="735" t="s">
        <v>11</v>
      </c>
      <c r="I5" s="735" t="s">
        <v>1322</v>
      </c>
      <c r="J5" s="735" t="s">
        <v>1323</v>
      </c>
      <c r="K5" s="735" t="s">
        <v>1322</v>
      </c>
      <c r="L5" s="735" t="s">
        <v>1323</v>
      </c>
    </row>
    <row r="6" spans="2:12" ht="12">
      <c r="B6" s="736" t="s">
        <v>12</v>
      </c>
      <c r="C6" s="573">
        <v>368</v>
      </c>
      <c r="D6" s="576">
        <v>0</v>
      </c>
      <c r="E6" s="575">
        <v>100</v>
      </c>
      <c r="F6" s="576">
        <v>23019</v>
      </c>
      <c r="G6" s="576">
        <v>22313</v>
      </c>
      <c r="H6" s="578">
        <v>74.2</v>
      </c>
      <c r="I6" s="573">
        <v>45429</v>
      </c>
      <c r="J6" s="721">
        <v>13297</v>
      </c>
      <c r="K6" s="576" t="s">
        <v>13</v>
      </c>
      <c r="L6" s="721" t="s">
        <v>13</v>
      </c>
    </row>
    <row r="7" spans="2:12" ht="12">
      <c r="B7" s="737">
        <v>4</v>
      </c>
      <c r="C7" s="723">
        <v>1600</v>
      </c>
      <c r="D7" s="724">
        <v>10</v>
      </c>
      <c r="E7" s="725">
        <v>99.4</v>
      </c>
      <c r="F7" s="724">
        <v>97606</v>
      </c>
      <c r="G7" s="724">
        <v>89620</v>
      </c>
      <c r="H7" s="726">
        <v>70.5</v>
      </c>
      <c r="I7" s="723">
        <v>105515</v>
      </c>
      <c r="J7" s="727">
        <v>37754</v>
      </c>
      <c r="K7" s="724" t="s">
        <v>13</v>
      </c>
      <c r="L7" s="727" t="s">
        <v>13</v>
      </c>
    </row>
  </sheetData>
  <mergeCells count="1">
    <mergeCell ref="B4:B5"/>
  </mergeCells>
  <printOptions/>
  <pageMargins left="0.75" right="0.75" top="1" bottom="1" header="0.512" footer="0.512"/>
  <pageSetup horizontalDpi="400" verticalDpi="4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11" width="8.625" style="76" customWidth="1"/>
    <col min="12" max="12" width="10.625" style="76" customWidth="1"/>
    <col min="13" max="16384" width="9.00390625" style="76" customWidth="1"/>
  </cols>
  <sheetData>
    <row r="2" spans="2:5" ht="14.25">
      <c r="B2" s="738" t="s">
        <v>47</v>
      </c>
      <c r="C2" s="739"/>
      <c r="E2" s="740"/>
    </row>
    <row r="3" spans="2:13" ht="12">
      <c r="B3" s="741"/>
      <c r="C3" s="741"/>
      <c r="D3" s="741"/>
      <c r="E3" s="742"/>
      <c r="F3" s="742"/>
      <c r="G3" s="742"/>
      <c r="H3" s="742"/>
      <c r="I3" s="742"/>
      <c r="J3" s="741"/>
      <c r="K3" s="741"/>
      <c r="L3" s="741"/>
      <c r="M3" s="741"/>
    </row>
    <row r="4" spans="2:13" ht="12.75" thickBot="1">
      <c r="B4" s="743" t="s">
        <v>14</v>
      </c>
      <c r="C4" s="743"/>
      <c r="D4" s="743"/>
      <c r="E4" s="744"/>
      <c r="F4" s="744"/>
      <c r="G4" s="744"/>
      <c r="H4" s="744"/>
      <c r="I4" s="744"/>
      <c r="J4" s="744"/>
      <c r="K4" s="745" t="s">
        <v>25</v>
      </c>
      <c r="M4" s="741"/>
    </row>
    <row r="5" spans="1:13" ht="13.5" customHeight="1" thickTop="1">
      <c r="A5" s="746"/>
      <c r="B5" s="747"/>
      <c r="C5" s="748"/>
      <c r="D5" s="749"/>
      <c r="E5" s="1401" t="s">
        <v>26</v>
      </c>
      <c r="F5" s="1402"/>
      <c r="G5" s="1402"/>
      <c r="H5" s="1402"/>
      <c r="I5" s="1403"/>
      <c r="J5" s="750" t="s">
        <v>27</v>
      </c>
      <c r="K5" s="751" t="s">
        <v>15</v>
      </c>
      <c r="M5" s="741"/>
    </row>
    <row r="6" spans="1:13" ht="13.5" customHeight="1">
      <c r="A6" s="746"/>
      <c r="B6" s="1417" t="s">
        <v>28</v>
      </c>
      <c r="C6" s="1430"/>
      <c r="D6" s="753" t="s">
        <v>16</v>
      </c>
      <c r="E6" s="1413" t="s">
        <v>819</v>
      </c>
      <c r="F6" s="1428" t="s">
        <v>17</v>
      </c>
      <c r="G6" s="1428" t="s">
        <v>18</v>
      </c>
      <c r="H6" s="1429" t="s">
        <v>19</v>
      </c>
      <c r="I6" s="1428" t="s">
        <v>29</v>
      </c>
      <c r="J6" s="753" t="s">
        <v>30</v>
      </c>
      <c r="K6" s="1404" t="s">
        <v>16</v>
      </c>
      <c r="M6" s="741"/>
    </row>
    <row r="7" spans="1:13" ht="12">
      <c r="A7" s="746"/>
      <c r="B7" s="755"/>
      <c r="C7" s="756"/>
      <c r="D7" s="757"/>
      <c r="E7" s="1414"/>
      <c r="F7" s="1405"/>
      <c r="G7" s="1405"/>
      <c r="H7" s="1407"/>
      <c r="I7" s="1405"/>
      <c r="J7" s="759" t="s">
        <v>31</v>
      </c>
      <c r="K7" s="1405"/>
      <c r="M7" s="741"/>
    </row>
    <row r="8" spans="1:13" ht="13.5">
      <c r="A8" s="746"/>
      <c r="B8" s="1417" t="s">
        <v>32</v>
      </c>
      <c r="C8" s="1418"/>
      <c r="D8" s="761">
        <f>SUM(F8:I8)+K8+E19+I19+J8</f>
        <v>652759</v>
      </c>
      <c r="E8" s="762">
        <v>290352</v>
      </c>
      <c r="F8" s="762">
        <v>18896</v>
      </c>
      <c r="G8" s="762">
        <v>82821</v>
      </c>
      <c r="H8" s="762">
        <v>393</v>
      </c>
      <c r="I8" s="762">
        <v>188242</v>
      </c>
      <c r="J8" s="762">
        <v>3644</v>
      </c>
      <c r="K8" s="762">
        <v>323095</v>
      </c>
      <c r="M8" s="741"/>
    </row>
    <row r="9" spans="1:13" ht="13.5">
      <c r="A9" s="746"/>
      <c r="B9" s="1419" t="s">
        <v>33</v>
      </c>
      <c r="C9" s="1420"/>
      <c r="D9" s="761">
        <f>SUM(F9:I9)+K9+E20+I20+J9</f>
        <v>680297</v>
      </c>
      <c r="E9" s="761">
        <v>297906</v>
      </c>
      <c r="F9" s="761">
        <v>19987</v>
      </c>
      <c r="G9" s="761">
        <v>81898</v>
      </c>
      <c r="H9" s="761">
        <v>401</v>
      </c>
      <c r="I9" s="761">
        <v>195620</v>
      </c>
      <c r="J9" s="761">
        <v>3624</v>
      </c>
      <c r="K9" s="761">
        <v>341277</v>
      </c>
      <c r="M9" s="741"/>
    </row>
    <row r="10" spans="1:13" ht="13.5">
      <c r="A10" s="746"/>
      <c r="B10" s="1417">
        <v>2</v>
      </c>
      <c r="C10" s="1418"/>
      <c r="D10" s="761">
        <f>SUM(F10:I10)+K10+E21+I21+J10</f>
        <v>706972</v>
      </c>
      <c r="E10" s="761">
        <v>300940</v>
      </c>
      <c r="F10" s="761">
        <v>21283</v>
      </c>
      <c r="G10" s="761">
        <v>80713</v>
      </c>
      <c r="H10" s="761">
        <v>411</v>
      </c>
      <c r="I10" s="761">
        <v>198533</v>
      </c>
      <c r="J10" s="761">
        <v>3622</v>
      </c>
      <c r="K10" s="761">
        <v>363297</v>
      </c>
      <c r="M10" s="741"/>
    </row>
    <row r="11" spans="1:13" ht="13.5">
      <c r="A11" s="746"/>
      <c r="B11" s="1417">
        <v>3</v>
      </c>
      <c r="C11" s="1418"/>
      <c r="D11" s="761">
        <f>SUM(F11:I11)+K11+E22+I22+J11</f>
        <v>732722</v>
      </c>
      <c r="E11" s="761">
        <v>299844</v>
      </c>
      <c r="F11" s="761">
        <v>22816</v>
      </c>
      <c r="G11" s="761">
        <v>79392</v>
      </c>
      <c r="H11" s="761">
        <v>408</v>
      </c>
      <c r="I11" s="761">
        <v>197228</v>
      </c>
      <c r="J11" s="761">
        <v>3580</v>
      </c>
      <c r="K11" s="761">
        <f>B22+C22+D22</f>
        <v>388426</v>
      </c>
      <c r="M11" s="741"/>
    </row>
    <row r="12" spans="1:13" s="624" customFormat="1" ht="11.25">
      <c r="A12" s="763"/>
      <c r="B12" s="1408">
        <v>4</v>
      </c>
      <c r="C12" s="1409"/>
      <c r="D12" s="764">
        <f>SUM(F12:I12)+K12+E23+I23+J12</f>
        <v>754464</v>
      </c>
      <c r="E12" s="764">
        <v>296567</v>
      </c>
      <c r="F12" s="764">
        <v>23850</v>
      </c>
      <c r="G12" s="764">
        <v>78182</v>
      </c>
      <c r="H12" s="764">
        <v>406</v>
      </c>
      <c r="I12" s="764">
        <v>194129</v>
      </c>
      <c r="J12" s="764">
        <v>3542</v>
      </c>
      <c r="K12" s="764">
        <f>B23+C23+D23</f>
        <v>412224</v>
      </c>
      <c r="M12" s="765"/>
    </row>
    <row r="13" spans="1:13" ht="6" customHeight="1">
      <c r="A13" s="746"/>
      <c r="B13" s="752"/>
      <c r="C13" s="760"/>
      <c r="D13" s="761"/>
      <c r="E13" s="761"/>
      <c r="F13" s="761"/>
      <c r="G13" s="761"/>
      <c r="H13" s="761"/>
      <c r="I13" s="761"/>
      <c r="J13" s="761"/>
      <c r="K13" s="764"/>
      <c r="M13" s="741"/>
    </row>
    <row r="14" spans="1:13" ht="13.5">
      <c r="A14" s="746"/>
      <c r="B14" s="1421" t="s">
        <v>34</v>
      </c>
      <c r="C14" s="1422"/>
      <c r="D14" s="761">
        <f>SUM(F14:J14)+K14+E25+I25</f>
        <v>743382</v>
      </c>
      <c r="E14" s="761">
        <v>288993</v>
      </c>
      <c r="F14" s="761">
        <v>17522</v>
      </c>
      <c r="G14" s="761">
        <v>77761</v>
      </c>
      <c r="H14" s="761">
        <v>134</v>
      </c>
      <c r="I14" s="761">
        <v>193576</v>
      </c>
      <c r="J14" s="761">
        <v>2749</v>
      </c>
      <c r="K14" s="761">
        <v>410643</v>
      </c>
      <c r="M14" s="741"/>
    </row>
    <row r="15" spans="1:13" ht="14.25" thickBot="1">
      <c r="A15" s="746"/>
      <c r="B15" s="1423" t="s">
        <v>35</v>
      </c>
      <c r="C15" s="1424"/>
      <c r="D15" s="766">
        <f>SUM(F15:J15)+K15+E26+I26</f>
        <v>11082</v>
      </c>
      <c r="E15" s="766">
        <v>7574</v>
      </c>
      <c r="F15" s="766">
        <v>6328</v>
      </c>
      <c r="G15" s="766">
        <v>421</v>
      </c>
      <c r="H15" s="766">
        <v>272</v>
      </c>
      <c r="I15" s="761">
        <v>553</v>
      </c>
      <c r="J15" s="766">
        <v>793</v>
      </c>
      <c r="K15" s="761">
        <v>1581</v>
      </c>
      <c r="L15" s="767"/>
      <c r="M15" s="741"/>
    </row>
    <row r="16" spans="1:12" ht="13.5" customHeight="1" thickTop="1">
      <c r="A16" s="746"/>
      <c r="B16" s="1425" t="s">
        <v>20</v>
      </c>
      <c r="C16" s="1426"/>
      <c r="D16" s="1427"/>
      <c r="E16" s="768" t="s">
        <v>36</v>
      </c>
      <c r="F16" s="769"/>
      <c r="G16" s="769"/>
      <c r="H16" s="770"/>
      <c r="I16" s="769" t="s">
        <v>37</v>
      </c>
      <c r="J16" s="769"/>
      <c r="K16" s="770"/>
      <c r="L16" s="1410" t="s">
        <v>38</v>
      </c>
    </row>
    <row r="17" spans="1:12" ht="13.5" customHeight="1">
      <c r="A17" s="100"/>
      <c r="B17" s="1404" t="s">
        <v>17</v>
      </c>
      <c r="C17" s="1404" t="s">
        <v>21</v>
      </c>
      <c r="D17" s="1404" t="s">
        <v>39</v>
      </c>
      <c r="E17" s="1404" t="s">
        <v>22</v>
      </c>
      <c r="F17" s="1404" t="s">
        <v>40</v>
      </c>
      <c r="G17" s="1406" t="s">
        <v>23</v>
      </c>
      <c r="H17" s="1406" t="s">
        <v>41</v>
      </c>
      <c r="I17" s="1415" t="s">
        <v>16</v>
      </c>
      <c r="J17" s="1406" t="s">
        <v>24</v>
      </c>
      <c r="K17" s="1406" t="s">
        <v>42</v>
      </c>
      <c r="L17" s="1411"/>
    </row>
    <row r="18" spans="1:12" ht="12" customHeight="1">
      <c r="A18" s="100"/>
      <c r="B18" s="1405"/>
      <c r="C18" s="1405"/>
      <c r="D18" s="1405"/>
      <c r="E18" s="1405"/>
      <c r="F18" s="1405"/>
      <c r="G18" s="1407"/>
      <c r="H18" s="1407"/>
      <c r="I18" s="1416"/>
      <c r="J18" s="1407"/>
      <c r="K18" s="1407"/>
      <c r="L18" s="1412"/>
    </row>
    <row r="19" spans="1:12" ht="12">
      <c r="A19" s="746"/>
      <c r="B19" s="762">
        <v>2756</v>
      </c>
      <c r="C19" s="762">
        <v>295728</v>
      </c>
      <c r="D19" s="762">
        <v>24611</v>
      </c>
      <c r="E19" s="762">
        <v>16196</v>
      </c>
      <c r="F19" s="762">
        <v>8995</v>
      </c>
      <c r="G19" s="762">
        <v>6694</v>
      </c>
      <c r="H19" s="762">
        <v>507</v>
      </c>
      <c r="I19" s="771">
        <v>19472</v>
      </c>
      <c r="J19" s="762">
        <v>7757</v>
      </c>
      <c r="K19" s="762">
        <v>11715</v>
      </c>
      <c r="L19" s="772" t="s">
        <v>43</v>
      </c>
    </row>
    <row r="20" spans="1:12" ht="12">
      <c r="A20" s="746"/>
      <c r="B20" s="761">
        <v>4233</v>
      </c>
      <c r="C20" s="761">
        <v>307880</v>
      </c>
      <c r="D20" s="761">
        <v>29164</v>
      </c>
      <c r="E20" s="761">
        <v>16788</v>
      </c>
      <c r="F20" s="761">
        <v>9295</v>
      </c>
      <c r="G20" s="761">
        <v>6969</v>
      </c>
      <c r="H20" s="761">
        <v>524</v>
      </c>
      <c r="I20" s="773">
        <v>20702</v>
      </c>
      <c r="J20" s="761">
        <v>8136</v>
      </c>
      <c r="K20" s="761">
        <v>12566</v>
      </c>
      <c r="L20" s="774" t="s">
        <v>44</v>
      </c>
    </row>
    <row r="21" spans="1:12" ht="12">
      <c r="A21" s="746"/>
      <c r="B21" s="761">
        <v>6958</v>
      </c>
      <c r="C21" s="761">
        <v>317450</v>
      </c>
      <c r="D21" s="761">
        <v>38889</v>
      </c>
      <c r="E21" s="761">
        <v>17453</v>
      </c>
      <c r="F21" s="761">
        <v>9605</v>
      </c>
      <c r="G21" s="761">
        <v>7311</v>
      </c>
      <c r="H21" s="761">
        <v>537</v>
      </c>
      <c r="I21" s="773">
        <v>21660</v>
      </c>
      <c r="J21" s="761">
        <v>8216</v>
      </c>
      <c r="K21" s="761">
        <v>13444</v>
      </c>
      <c r="L21" s="753">
        <v>2</v>
      </c>
    </row>
    <row r="22" spans="1:12" ht="12">
      <c r="A22" s="746"/>
      <c r="B22" s="761">
        <v>12732</v>
      </c>
      <c r="C22" s="761">
        <v>325645</v>
      </c>
      <c r="D22" s="761">
        <v>50049</v>
      </c>
      <c r="E22" s="761">
        <f>SUM(F22:H22)</f>
        <v>18134</v>
      </c>
      <c r="F22" s="761">
        <v>9937</v>
      </c>
      <c r="G22" s="761">
        <v>7643</v>
      </c>
      <c r="H22" s="761">
        <v>554</v>
      </c>
      <c r="I22" s="773">
        <f>SUM(J22:K22)</f>
        <v>22738</v>
      </c>
      <c r="J22" s="761">
        <v>8714</v>
      </c>
      <c r="K22" s="761">
        <v>14024</v>
      </c>
      <c r="L22" s="753">
        <v>3</v>
      </c>
    </row>
    <row r="23" spans="1:12" s="624" customFormat="1" ht="11.25">
      <c r="A23" s="763"/>
      <c r="B23" s="764">
        <v>22011</v>
      </c>
      <c r="C23" s="764">
        <v>329696</v>
      </c>
      <c r="D23" s="764">
        <v>60517</v>
      </c>
      <c r="E23" s="764">
        <f>SUM(F23:H23)</f>
        <v>18817</v>
      </c>
      <c r="F23" s="764">
        <v>10287</v>
      </c>
      <c r="G23" s="764">
        <v>7956</v>
      </c>
      <c r="H23" s="764">
        <v>574</v>
      </c>
      <c r="I23" s="775">
        <f>SUM(J23:K23)</f>
        <v>23314</v>
      </c>
      <c r="J23" s="764">
        <v>9038</v>
      </c>
      <c r="K23" s="764">
        <v>14276</v>
      </c>
      <c r="L23" s="776">
        <v>4</v>
      </c>
    </row>
    <row r="24" spans="1:12" ht="6" customHeight="1">
      <c r="A24" s="746"/>
      <c r="B24" s="761"/>
      <c r="C24" s="761"/>
      <c r="D24" s="761"/>
      <c r="E24" s="761"/>
      <c r="F24" s="761"/>
      <c r="G24" s="761"/>
      <c r="H24" s="761"/>
      <c r="I24" s="773"/>
      <c r="J24" s="761"/>
      <c r="K24" s="761"/>
      <c r="L24" s="772"/>
    </row>
    <row r="25" spans="1:12" ht="12">
      <c r="A25" s="746"/>
      <c r="B25" s="761">
        <v>21917</v>
      </c>
      <c r="C25" s="761">
        <v>328209</v>
      </c>
      <c r="D25" s="761">
        <v>60517</v>
      </c>
      <c r="E25" s="761">
        <v>17683</v>
      </c>
      <c r="F25" s="761">
        <v>9191</v>
      </c>
      <c r="G25" s="761">
        <v>7940</v>
      </c>
      <c r="H25" s="761">
        <v>552</v>
      </c>
      <c r="I25" s="773">
        <v>23314</v>
      </c>
      <c r="J25" s="773">
        <v>9038</v>
      </c>
      <c r="K25" s="761">
        <v>14276</v>
      </c>
      <c r="L25" s="753" t="s">
        <v>34</v>
      </c>
    </row>
    <row r="26" spans="1:12" ht="15" customHeight="1">
      <c r="A26" s="746"/>
      <c r="B26" s="777">
        <v>94</v>
      </c>
      <c r="C26" s="777">
        <v>1487</v>
      </c>
      <c r="D26" s="777">
        <v>0</v>
      </c>
      <c r="E26" s="777">
        <v>1134</v>
      </c>
      <c r="F26" s="777">
        <v>1096</v>
      </c>
      <c r="G26" s="777">
        <v>16</v>
      </c>
      <c r="H26" s="777">
        <v>22</v>
      </c>
      <c r="I26" s="778">
        <v>0</v>
      </c>
      <c r="J26" s="778">
        <v>0</v>
      </c>
      <c r="K26" s="777">
        <v>0</v>
      </c>
      <c r="L26" s="759" t="s">
        <v>35</v>
      </c>
    </row>
    <row r="27" spans="2:13" ht="12">
      <c r="B27" s="76" t="s">
        <v>45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</row>
    <row r="28" ht="12">
      <c r="B28" s="76" t="s">
        <v>46</v>
      </c>
    </row>
    <row r="29" ht="13.5" customHeight="1">
      <c r="B29" s="779"/>
    </row>
  </sheetData>
  <mergeCells count="27">
    <mergeCell ref="B11:C11"/>
    <mergeCell ref="G6:G7"/>
    <mergeCell ref="H6:H7"/>
    <mergeCell ref="I6:I7"/>
    <mergeCell ref="F6:F7"/>
    <mergeCell ref="B6:C6"/>
    <mergeCell ref="B14:C14"/>
    <mergeCell ref="B15:C15"/>
    <mergeCell ref="B16:D16"/>
    <mergeCell ref="B17:B18"/>
    <mergeCell ref="B12:C12"/>
    <mergeCell ref="C17:C18"/>
    <mergeCell ref="L16:L18"/>
    <mergeCell ref="K6:K7"/>
    <mergeCell ref="E6:E7"/>
    <mergeCell ref="I17:I18"/>
    <mergeCell ref="B10:C10"/>
    <mergeCell ref="B9:C9"/>
    <mergeCell ref="B8:C8"/>
    <mergeCell ref="D17:D18"/>
    <mergeCell ref="E5:I5"/>
    <mergeCell ref="E17:E18"/>
    <mergeCell ref="J17:J18"/>
    <mergeCell ref="K17:K18"/>
    <mergeCell ref="G17:G18"/>
    <mergeCell ref="F17:F18"/>
    <mergeCell ref="H17:H18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70"/>
  <sheetViews>
    <sheetView workbookViewId="0" topLeftCell="A1">
      <selection activeCell="A1" sqref="A1"/>
    </sheetView>
  </sheetViews>
  <sheetFormatPr defaultColWidth="9.00390625" defaultRowHeight="13.5"/>
  <cols>
    <col min="1" max="2" width="2.625" style="780" customWidth="1"/>
    <col min="3" max="3" width="10.625" style="780" customWidth="1"/>
    <col min="4" max="4" width="8.625" style="780" customWidth="1"/>
    <col min="5" max="5" width="9.625" style="780" customWidth="1"/>
    <col min="6" max="6" width="13.625" style="780" customWidth="1"/>
    <col min="7" max="8" width="8.625" style="780" customWidth="1"/>
    <col min="9" max="9" width="13.625" style="780" customWidth="1"/>
    <col min="10" max="11" width="8.625" style="780" customWidth="1"/>
    <col min="12" max="12" width="13.625" style="780" customWidth="1"/>
    <col min="13" max="16384" width="9.00390625" style="780" customWidth="1"/>
  </cols>
  <sheetData>
    <row r="2" spans="2:12" ht="15" customHeight="1">
      <c r="B2" s="781" t="s">
        <v>60</v>
      </c>
      <c r="F2" s="782"/>
      <c r="G2" s="782"/>
      <c r="H2" s="782"/>
      <c r="I2" s="783"/>
      <c r="J2" s="782"/>
      <c r="K2" s="782"/>
      <c r="L2" s="782"/>
    </row>
    <row r="3" spans="3:12" ht="13.5" customHeight="1" thickBot="1">
      <c r="C3" s="784"/>
      <c r="D3" s="784"/>
      <c r="E3" s="784"/>
      <c r="F3" s="784"/>
      <c r="G3" s="784"/>
      <c r="H3" s="784"/>
      <c r="I3" s="784"/>
      <c r="J3" s="785"/>
      <c r="K3" s="785"/>
      <c r="L3" s="786" t="s">
        <v>55</v>
      </c>
    </row>
    <row r="4" spans="2:12" s="787" customFormat="1" ht="13.5" customHeight="1" thickTop="1">
      <c r="B4" s="1438" t="s">
        <v>56</v>
      </c>
      <c r="C4" s="1439"/>
      <c r="D4" s="1448" t="s">
        <v>48</v>
      </c>
      <c r="E4" s="1449"/>
      <c r="F4" s="1449"/>
      <c r="G4" s="1435" t="s">
        <v>49</v>
      </c>
      <c r="H4" s="1436"/>
      <c r="I4" s="1437"/>
      <c r="J4" s="1435" t="s">
        <v>50</v>
      </c>
      <c r="K4" s="1436"/>
      <c r="L4" s="1437"/>
    </row>
    <row r="5" spans="2:12" s="787" customFormat="1" ht="13.5" customHeight="1">
      <c r="B5" s="1440"/>
      <c r="C5" s="1441"/>
      <c r="D5" s="1433" t="s">
        <v>51</v>
      </c>
      <c r="E5" s="1433" t="s">
        <v>1037</v>
      </c>
      <c r="F5" s="788" t="s">
        <v>52</v>
      </c>
      <c r="G5" s="1433" t="s">
        <v>51</v>
      </c>
      <c r="H5" s="1431" t="s">
        <v>1037</v>
      </c>
      <c r="I5" s="789" t="s">
        <v>52</v>
      </c>
      <c r="J5" s="1433" t="s">
        <v>51</v>
      </c>
      <c r="K5" s="1431" t="s">
        <v>1037</v>
      </c>
      <c r="L5" s="788" t="s">
        <v>52</v>
      </c>
    </row>
    <row r="6" spans="2:12" s="787" customFormat="1" ht="13.5" customHeight="1">
      <c r="B6" s="1442"/>
      <c r="C6" s="1443"/>
      <c r="D6" s="1434"/>
      <c r="E6" s="1434"/>
      <c r="F6" s="790" t="s">
        <v>53</v>
      </c>
      <c r="G6" s="1434"/>
      <c r="H6" s="1432"/>
      <c r="I6" s="791" t="s">
        <v>53</v>
      </c>
      <c r="J6" s="1434"/>
      <c r="K6" s="1432"/>
      <c r="L6" s="790" t="s">
        <v>53</v>
      </c>
    </row>
    <row r="7" spans="2:12" s="787" customFormat="1" ht="13.5" customHeight="1">
      <c r="B7" s="1444" t="s">
        <v>797</v>
      </c>
      <c r="C7" s="1445"/>
      <c r="D7" s="794">
        <f>+G7+J7</f>
        <v>23782</v>
      </c>
      <c r="E7" s="795">
        <f>+H7+K7</f>
        <v>104959</v>
      </c>
      <c r="F7" s="795">
        <f>+I7+L7</f>
        <v>313672374</v>
      </c>
      <c r="G7" s="796">
        <v>3976</v>
      </c>
      <c r="H7" s="796">
        <v>30808</v>
      </c>
      <c r="I7" s="796">
        <v>203717036</v>
      </c>
      <c r="J7" s="796">
        <v>19806</v>
      </c>
      <c r="K7" s="796">
        <v>74151</v>
      </c>
      <c r="L7" s="797">
        <v>109955338</v>
      </c>
    </row>
    <row r="8" spans="2:12" s="787" customFormat="1" ht="9.75" customHeight="1">
      <c r="B8" s="792"/>
      <c r="C8" s="793"/>
      <c r="D8" s="798"/>
      <c r="E8" s="799"/>
      <c r="F8" s="799"/>
      <c r="G8" s="799"/>
      <c r="H8" s="799"/>
      <c r="I8" s="799"/>
      <c r="J8" s="799"/>
      <c r="K8" s="799"/>
      <c r="L8" s="800"/>
    </row>
    <row r="9" spans="2:12" s="787" customFormat="1" ht="13.5" customHeight="1">
      <c r="B9" s="1446" t="s">
        <v>57</v>
      </c>
      <c r="C9" s="1447"/>
      <c r="D9" s="802">
        <f aca="true" t="shared" si="0" ref="D9:L9">SUM(D11:D12)</f>
        <v>23547</v>
      </c>
      <c r="E9" s="803">
        <f t="shared" si="0"/>
        <v>106955</v>
      </c>
      <c r="F9" s="804">
        <f t="shared" si="0"/>
        <v>365087502</v>
      </c>
      <c r="G9" s="804">
        <f t="shared" si="0"/>
        <v>4349</v>
      </c>
      <c r="H9" s="804">
        <f t="shared" si="0"/>
        <v>34194</v>
      </c>
      <c r="I9" s="804">
        <f t="shared" si="0"/>
        <v>237861219</v>
      </c>
      <c r="J9" s="804">
        <f t="shared" si="0"/>
        <v>19198</v>
      </c>
      <c r="K9" s="804">
        <f t="shared" si="0"/>
        <v>72761</v>
      </c>
      <c r="L9" s="805">
        <f t="shared" si="0"/>
        <v>127226283</v>
      </c>
    </row>
    <row r="10" spans="2:12" s="787" customFormat="1" ht="9.75" customHeight="1">
      <c r="B10" s="792"/>
      <c r="C10" s="801"/>
      <c r="D10" s="798"/>
      <c r="E10" s="806"/>
      <c r="F10" s="799"/>
      <c r="G10" s="799"/>
      <c r="H10" s="799"/>
      <c r="I10" s="799"/>
      <c r="J10" s="799"/>
      <c r="K10" s="799"/>
      <c r="L10" s="800"/>
    </row>
    <row r="11" spans="2:12" s="787" customFormat="1" ht="13.5" customHeight="1">
      <c r="B11" s="1446" t="s">
        <v>748</v>
      </c>
      <c r="C11" s="1447"/>
      <c r="D11" s="802">
        <f aca="true" t="shared" si="1" ref="D11:L11">SUM(D19:D33)</f>
        <v>17790</v>
      </c>
      <c r="E11" s="803">
        <f t="shared" si="1"/>
        <v>89205</v>
      </c>
      <c r="F11" s="804">
        <f t="shared" si="1"/>
        <v>328556685</v>
      </c>
      <c r="G11" s="804">
        <f t="shared" si="1"/>
        <v>3853</v>
      </c>
      <c r="H11" s="804">
        <f t="shared" si="1"/>
        <v>32147</v>
      </c>
      <c r="I11" s="804">
        <f t="shared" si="1"/>
        <v>223806124</v>
      </c>
      <c r="J11" s="804">
        <f t="shared" si="1"/>
        <v>13937</v>
      </c>
      <c r="K11" s="804">
        <f t="shared" si="1"/>
        <v>57058</v>
      </c>
      <c r="L11" s="805">
        <f t="shared" si="1"/>
        <v>104750561</v>
      </c>
    </row>
    <row r="12" spans="2:12" s="787" customFormat="1" ht="13.5" customHeight="1">
      <c r="B12" s="1446" t="s">
        <v>750</v>
      </c>
      <c r="C12" s="1447"/>
      <c r="D12" s="802">
        <f>SUM(D35:D68)</f>
        <v>5757</v>
      </c>
      <c r="E12" s="803">
        <f>SUM(E35:E68)</f>
        <v>17750</v>
      </c>
      <c r="F12" s="803">
        <f>SUM(F35:F68)</f>
        <v>36530817</v>
      </c>
      <c r="G12" s="804">
        <f>SUM(G35:G68)</f>
        <v>496</v>
      </c>
      <c r="H12" s="804">
        <v>2047</v>
      </c>
      <c r="I12" s="804">
        <v>14055095</v>
      </c>
      <c r="J12" s="804">
        <f>SUM(J35:J68)</f>
        <v>5261</v>
      </c>
      <c r="K12" s="804">
        <v>15703</v>
      </c>
      <c r="L12" s="805">
        <v>22475722</v>
      </c>
    </row>
    <row r="13" spans="2:12" s="787" customFormat="1" ht="9.75" customHeight="1">
      <c r="B13" s="792"/>
      <c r="C13" s="801"/>
      <c r="D13" s="802"/>
      <c r="E13" s="803"/>
      <c r="F13" s="803"/>
      <c r="G13" s="804"/>
      <c r="H13" s="804"/>
      <c r="I13" s="804"/>
      <c r="J13" s="804"/>
      <c r="K13" s="804"/>
      <c r="L13" s="805"/>
    </row>
    <row r="14" spans="2:12" s="787" customFormat="1" ht="13.5" customHeight="1">
      <c r="B14" s="1446" t="s">
        <v>753</v>
      </c>
      <c r="C14" s="1447"/>
      <c r="D14" s="802">
        <f aca="true" t="shared" si="2" ref="D14:L14">+D19+D25+D26+D27+D30+D31+D32+D35+D36+D37+D38+D39+D40+D41</f>
        <v>10689</v>
      </c>
      <c r="E14" s="803">
        <f t="shared" si="2"/>
        <v>53320</v>
      </c>
      <c r="F14" s="803">
        <f t="shared" si="2"/>
        <v>209493565</v>
      </c>
      <c r="G14" s="804">
        <f t="shared" si="2"/>
        <v>2266</v>
      </c>
      <c r="H14" s="804">
        <f t="shared" si="2"/>
        <v>20037</v>
      </c>
      <c r="I14" s="804">
        <f t="shared" si="2"/>
        <v>149750986</v>
      </c>
      <c r="J14" s="804">
        <f t="shared" si="2"/>
        <v>8423</v>
      </c>
      <c r="K14" s="804">
        <f t="shared" si="2"/>
        <v>33283</v>
      </c>
      <c r="L14" s="805">
        <f t="shared" si="2"/>
        <v>59742579</v>
      </c>
    </row>
    <row r="15" spans="2:12" s="787" customFormat="1" ht="13.5" customHeight="1">
      <c r="B15" s="1446" t="s">
        <v>755</v>
      </c>
      <c r="C15" s="1447"/>
      <c r="D15" s="802">
        <f>+D24+D43+D44+D45+D46+D47+D48+D49</f>
        <v>1792</v>
      </c>
      <c r="E15" s="804">
        <f>+E24+E43+E44+E45+E46+E47+E48+E49</f>
        <v>6858</v>
      </c>
      <c r="F15" s="804">
        <f>+F24+F43+F44+F45+F46+F47+F48+F49</f>
        <v>19177749</v>
      </c>
      <c r="G15" s="804">
        <f>+G24+G43+G44+G45+G46+G47+G48+G49</f>
        <v>233</v>
      </c>
      <c r="H15" s="804">
        <v>1343</v>
      </c>
      <c r="I15" s="804">
        <v>9419746</v>
      </c>
      <c r="J15" s="804">
        <f>+J24+J43+J44+J45+J46+J47+J48+J49</f>
        <v>1559</v>
      </c>
      <c r="K15" s="804">
        <v>5515</v>
      </c>
      <c r="L15" s="805">
        <v>9758003</v>
      </c>
    </row>
    <row r="16" spans="2:12" s="787" customFormat="1" ht="13.5" customHeight="1">
      <c r="B16" s="1446" t="s">
        <v>757</v>
      </c>
      <c r="C16" s="1447"/>
      <c r="D16" s="802">
        <f aca="true" t="shared" si="3" ref="D16:L16">+D20+D29+D33+D51+D52+D53+D54+D55</f>
        <v>4438</v>
      </c>
      <c r="E16" s="803">
        <f t="shared" si="3"/>
        <v>18548</v>
      </c>
      <c r="F16" s="803">
        <f t="shared" si="3"/>
        <v>50901290</v>
      </c>
      <c r="G16" s="804">
        <f t="shared" si="3"/>
        <v>678</v>
      </c>
      <c r="H16" s="804">
        <f t="shared" si="3"/>
        <v>4283</v>
      </c>
      <c r="I16" s="804">
        <f t="shared" si="3"/>
        <v>26101646</v>
      </c>
      <c r="J16" s="804">
        <f t="shared" si="3"/>
        <v>3760</v>
      </c>
      <c r="K16" s="804">
        <f t="shared" si="3"/>
        <v>14265</v>
      </c>
      <c r="L16" s="805">
        <f t="shared" si="3"/>
        <v>24799644</v>
      </c>
    </row>
    <row r="17" spans="2:12" s="787" customFormat="1" ht="13.5" customHeight="1">
      <c r="B17" s="1446" t="s">
        <v>759</v>
      </c>
      <c r="C17" s="1447"/>
      <c r="D17" s="802">
        <f>+D21+D22+D57+D58+D59+D60+D61+D62+D63+D64+D65+D66+D67+D68</f>
        <v>6628</v>
      </c>
      <c r="E17" s="803">
        <f>+E21+E22+E57+E58+E59+E60+E61+E62+E63+E64+E65+E66+E67+E68</f>
        <v>28229</v>
      </c>
      <c r="F17" s="803">
        <f>+F21+F22+F57+F58+F59+F60+F61+F62+F63+F64+F65+F66+F67+F68</f>
        <v>85514898</v>
      </c>
      <c r="G17" s="804">
        <f>+G21+G22+G57+G58+G59+G60+G61+G62+G63+G64+G65+G66+G67+G68</f>
        <v>1172</v>
      </c>
      <c r="H17" s="804">
        <v>8531</v>
      </c>
      <c r="I17" s="804">
        <v>52588841</v>
      </c>
      <c r="J17" s="804">
        <f>+J21+J22+J57+J58+J59+J60+J61+J62+J63+J64+J65+J66+J67+J68</f>
        <v>5456</v>
      </c>
      <c r="K17" s="804">
        <v>19698</v>
      </c>
      <c r="L17" s="805">
        <v>32926057</v>
      </c>
    </row>
    <row r="18" spans="2:12" s="787" customFormat="1" ht="9.75" customHeight="1">
      <c r="B18" s="807"/>
      <c r="C18" s="808" t="s">
        <v>54</v>
      </c>
      <c r="D18" s="798"/>
      <c r="E18" s="799"/>
      <c r="F18" s="803"/>
      <c r="G18" s="799"/>
      <c r="H18" s="799"/>
      <c r="I18" s="799"/>
      <c r="J18" s="799"/>
      <c r="K18" s="799"/>
      <c r="L18" s="800"/>
    </row>
    <row r="19" spans="2:12" s="787" customFormat="1" ht="12" customHeight="1">
      <c r="B19" s="807"/>
      <c r="C19" s="793" t="s">
        <v>762</v>
      </c>
      <c r="D19" s="794">
        <f aca="true" t="shared" si="4" ref="D19:F22">+G19+J19</f>
        <v>5143</v>
      </c>
      <c r="E19" s="809">
        <f t="shared" si="4"/>
        <v>31956</v>
      </c>
      <c r="F19" s="809">
        <f t="shared" si="4"/>
        <v>148797586</v>
      </c>
      <c r="G19" s="809">
        <v>1522</v>
      </c>
      <c r="H19" s="809">
        <v>15890</v>
      </c>
      <c r="I19" s="809">
        <v>117272540</v>
      </c>
      <c r="J19" s="809">
        <v>3621</v>
      </c>
      <c r="K19" s="809">
        <v>16066</v>
      </c>
      <c r="L19" s="810">
        <v>31525046</v>
      </c>
    </row>
    <row r="20" spans="2:12" s="787" customFormat="1" ht="12" customHeight="1">
      <c r="B20" s="807"/>
      <c r="C20" s="793" t="s">
        <v>764</v>
      </c>
      <c r="D20" s="794">
        <f t="shared" si="4"/>
        <v>1774</v>
      </c>
      <c r="E20" s="809">
        <f t="shared" si="4"/>
        <v>8735</v>
      </c>
      <c r="F20" s="809">
        <f t="shared" si="4"/>
        <v>24393567</v>
      </c>
      <c r="G20" s="809">
        <v>382</v>
      </c>
      <c r="H20" s="809">
        <v>2720</v>
      </c>
      <c r="I20" s="809">
        <v>13051850</v>
      </c>
      <c r="J20" s="809">
        <v>1392</v>
      </c>
      <c r="K20" s="809">
        <v>6015</v>
      </c>
      <c r="L20" s="810">
        <v>11341717</v>
      </c>
    </row>
    <row r="21" spans="2:12" s="787" customFormat="1" ht="12" customHeight="1">
      <c r="B21" s="807"/>
      <c r="C21" s="793" t="s">
        <v>765</v>
      </c>
      <c r="D21" s="794">
        <f t="shared" si="4"/>
        <v>2241</v>
      </c>
      <c r="E21" s="809">
        <f t="shared" si="4"/>
        <v>9969</v>
      </c>
      <c r="F21" s="809">
        <f t="shared" si="4"/>
        <v>24606427</v>
      </c>
      <c r="G21" s="809">
        <v>433</v>
      </c>
      <c r="H21" s="809">
        <v>2999</v>
      </c>
      <c r="I21" s="809">
        <v>12587362</v>
      </c>
      <c r="J21" s="809">
        <v>1808</v>
      </c>
      <c r="K21" s="809">
        <v>6970</v>
      </c>
      <c r="L21" s="810">
        <v>12019065</v>
      </c>
    </row>
    <row r="22" spans="2:12" s="787" customFormat="1" ht="12" customHeight="1">
      <c r="B22" s="807"/>
      <c r="C22" s="793" t="s">
        <v>767</v>
      </c>
      <c r="D22" s="794">
        <f t="shared" si="4"/>
        <v>2321</v>
      </c>
      <c r="E22" s="809">
        <f t="shared" si="4"/>
        <v>11986</v>
      </c>
      <c r="F22" s="809">
        <f t="shared" si="4"/>
        <v>48593397</v>
      </c>
      <c r="G22" s="809">
        <v>551</v>
      </c>
      <c r="H22" s="809">
        <v>4611</v>
      </c>
      <c r="I22" s="809">
        <v>35509073</v>
      </c>
      <c r="J22" s="809">
        <v>1770</v>
      </c>
      <c r="K22" s="809">
        <v>7375</v>
      </c>
      <c r="L22" s="810">
        <v>13084324</v>
      </c>
    </row>
    <row r="23" spans="2:12" s="787" customFormat="1" ht="9.75" customHeight="1">
      <c r="B23" s="807"/>
      <c r="C23" s="793"/>
      <c r="D23" s="811"/>
      <c r="E23" s="812"/>
      <c r="F23" s="812"/>
      <c r="G23" s="812"/>
      <c r="H23" s="812"/>
      <c r="I23" s="812"/>
      <c r="J23" s="812"/>
      <c r="K23" s="812"/>
      <c r="L23" s="813"/>
    </row>
    <row r="24" spans="2:12" s="787" customFormat="1" ht="12" customHeight="1">
      <c r="B24" s="807"/>
      <c r="C24" s="793" t="s">
        <v>770</v>
      </c>
      <c r="D24" s="794">
        <f aca="true" t="shared" si="5" ref="D24:F27">+G24+J24</f>
        <v>962</v>
      </c>
      <c r="E24" s="809">
        <f t="shared" si="5"/>
        <v>4474</v>
      </c>
      <c r="F24" s="809">
        <f t="shared" si="5"/>
        <v>15398875</v>
      </c>
      <c r="G24" s="809">
        <v>201</v>
      </c>
      <c r="H24" s="809">
        <v>1239</v>
      </c>
      <c r="I24" s="809">
        <v>9126436</v>
      </c>
      <c r="J24" s="809">
        <v>761</v>
      </c>
      <c r="K24" s="809">
        <v>3235</v>
      </c>
      <c r="L24" s="810">
        <v>6272439</v>
      </c>
    </row>
    <row r="25" spans="2:12" s="787" customFormat="1" ht="12" customHeight="1">
      <c r="B25" s="807"/>
      <c r="C25" s="793" t="s">
        <v>772</v>
      </c>
      <c r="D25" s="794">
        <f t="shared" si="5"/>
        <v>766</v>
      </c>
      <c r="E25" s="809">
        <f t="shared" si="5"/>
        <v>3402</v>
      </c>
      <c r="F25" s="809">
        <f t="shared" si="5"/>
        <v>7960737</v>
      </c>
      <c r="G25" s="809">
        <v>123</v>
      </c>
      <c r="H25" s="809">
        <v>694</v>
      </c>
      <c r="I25" s="809">
        <v>3219795</v>
      </c>
      <c r="J25" s="809">
        <v>643</v>
      </c>
      <c r="K25" s="809">
        <v>2708</v>
      </c>
      <c r="L25" s="810">
        <v>4740942</v>
      </c>
    </row>
    <row r="26" spans="2:12" s="787" customFormat="1" ht="12" customHeight="1">
      <c r="B26" s="807"/>
      <c r="C26" s="793" t="s">
        <v>774</v>
      </c>
      <c r="D26" s="794">
        <f t="shared" si="5"/>
        <v>566</v>
      </c>
      <c r="E26" s="809">
        <f t="shared" si="5"/>
        <v>2006</v>
      </c>
      <c r="F26" s="809">
        <f t="shared" si="5"/>
        <v>3669307</v>
      </c>
      <c r="G26" s="809">
        <v>59</v>
      </c>
      <c r="H26" s="809">
        <v>306</v>
      </c>
      <c r="I26" s="809">
        <v>1012177</v>
      </c>
      <c r="J26" s="809">
        <v>507</v>
      </c>
      <c r="K26" s="809">
        <v>1700</v>
      </c>
      <c r="L26" s="810">
        <v>2657130</v>
      </c>
    </row>
    <row r="27" spans="2:12" s="787" customFormat="1" ht="12" customHeight="1">
      <c r="B27" s="807"/>
      <c r="C27" s="793" t="s">
        <v>775</v>
      </c>
      <c r="D27" s="794">
        <f t="shared" si="5"/>
        <v>547</v>
      </c>
      <c r="E27" s="809">
        <f t="shared" si="5"/>
        <v>1843</v>
      </c>
      <c r="F27" s="809">
        <f t="shared" si="5"/>
        <v>4277386</v>
      </c>
      <c r="G27" s="809">
        <v>63</v>
      </c>
      <c r="H27" s="809">
        <v>323</v>
      </c>
      <c r="I27" s="809">
        <v>1871434</v>
      </c>
      <c r="J27" s="809">
        <v>484</v>
      </c>
      <c r="K27" s="809">
        <v>1520</v>
      </c>
      <c r="L27" s="810">
        <v>2405952</v>
      </c>
    </row>
    <row r="28" spans="2:12" s="787" customFormat="1" ht="9.75" customHeight="1">
      <c r="B28" s="807"/>
      <c r="C28" s="793"/>
      <c r="D28" s="811"/>
      <c r="E28" s="812"/>
      <c r="F28" s="812"/>
      <c r="G28" s="812"/>
      <c r="H28" s="812"/>
      <c r="I28" s="812"/>
      <c r="J28" s="812"/>
      <c r="K28" s="812"/>
      <c r="L28" s="813"/>
    </row>
    <row r="29" spans="2:12" s="787" customFormat="1" ht="12" customHeight="1">
      <c r="B29" s="807"/>
      <c r="C29" s="793" t="s">
        <v>778</v>
      </c>
      <c r="D29" s="794">
        <f aca="true" t="shared" si="6" ref="D29:F33">+G29+J29</f>
        <v>621</v>
      </c>
      <c r="E29" s="809">
        <f t="shared" si="6"/>
        <v>2696</v>
      </c>
      <c r="F29" s="809">
        <f t="shared" si="6"/>
        <v>7114596</v>
      </c>
      <c r="G29" s="809">
        <v>93</v>
      </c>
      <c r="H29" s="809">
        <v>620</v>
      </c>
      <c r="I29" s="809">
        <v>3194878</v>
      </c>
      <c r="J29" s="809">
        <v>528</v>
      </c>
      <c r="K29" s="809">
        <v>2076</v>
      </c>
      <c r="L29" s="810">
        <v>3919718</v>
      </c>
    </row>
    <row r="30" spans="2:12" s="787" customFormat="1" ht="12" customHeight="1">
      <c r="B30" s="807"/>
      <c r="C30" s="793" t="s">
        <v>780</v>
      </c>
      <c r="D30" s="794">
        <f t="shared" si="6"/>
        <v>1045</v>
      </c>
      <c r="E30" s="809">
        <f t="shared" si="6"/>
        <v>5142</v>
      </c>
      <c r="F30" s="809">
        <f t="shared" si="6"/>
        <v>28337524</v>
      </c>
      <c r="G30" s="809">
        <v>201</v>
      </c>
      <c r="H30" s="809">
        <v>1632</v>
      </c>
      <c r="I30" s="809">
        <v>21331482</v>
      </c>
      <c r="J30" s="809">
        <v>844</v>
      </c>
      <c r="K30" s="809">
        <v>3510</v>
      </c>
      <c r="L30" s="810">
        <v>7006042</v>
      </c>
    </row>
    <row r="31" spans="2:12" s="787" customFormat="1" ht="12" customHeight="1">
      <c r="B31" s="807"/>
      <c r="C31" s="793" t="s">
        <v>782</v>
      </c>
      <c r="D31" s="794">
        <f t="shared" si="6"/>
        <v>670</v>
      </c>
      <c r="E31" s="809">
        <f t="shared" si="6"/>
        <v>2829</v>
      </c>
      <c r="F31" s="809">
        <f t="shared" si="6"/>
        <v>6405440</v>
      </c>
      <c r="G31" s="809">
        <v>100</v>
      </c>
      <c r="H31" s="809">
        <v>518</v>
      </c>
      <c r="I31" s="809">
        <v>2539369</v>
      </c>
      <c r="J31" s="809">
        <v>570</v>
      </c>
      <c r="K31" s="809">
        <v>2311</v>
      </c>
      <c r="L31" s="810">
        <v>3866071</v>
      </c>
    </row>
    <row r="32" spans="2:12" s="787" customFormat="1" ht="12" customHeight="1">
      <c r="B32" s="807"/>
      <c r="C32" s="793" t="s">
        <v>784</v>
      </c>
      <c r="D32" s="794">
        <f t="shared" si="6"/>
        <v>415</v>
      </c>
      <c r="E32" s="809">
        <f t="shared" si="6"/>
        <v>1376</v>
      </c>
      <c r="F32" s="809">
        <f t="shared" si="6"/>
        <v>2537543</v>
      </c>
      <c r="G32" s="809">
        <v>25</v>
      </c>
      <c r="H32" s="809">
        <v>89</v>
      </c>
      <c r="I32" s="809">
        <v>399309</v>
      </c>
      <c r="J32" s="809">
        <v>390</v>
      </c>
      <c r="K32" s="809">
        <v>1287</v>
      </c>
      <c r="L32" s="810">
        <v>2138234</v>
      </c>
    </row>
    <row r="33" spans="2:12" s="787" customFormat="1" ht="12" customHeight="1">
      <c r="B33" s="807"/>
      <c r="C33" s="793" t="s">
        <v>786</v>
      </c>
      <c r="D33" s="794">
        <f t="shared" si="6"/>
        <v>719</v>
      </c>
      <c r="E33" s="809">
        <f t="shared" si="6"/>
        <v>2791</v>
      </c>
      <c r="F33" s="809">
        <f t="shared" si="6"/>
        <v>6464300</v>
      </c>
      <c r="G33" s="809">
        <v>100</v>
      </c>
      <c r="H33" s="809">
        <v>506</v>
      </c>
      <c r="I33" s="809">
        <v>2690419</v>
      </c>
      <c r="J33" s="809">
        <v>619</v>
      </c>
      <c r="K33" s="809">
        <v>2285</v>
      </c>
      <c r="L33" s="810">
        <v>3773881</v>
      </c>
    </row>
    <row r="34" spans="2:12" s="787" customFormat="1" ht="9.75" customHeight="1">
      <c r="B34" s="807"/>
      <c r="C34" s="793"/>
      <c r="D34" s="794"/>
      <c r="E34" s="809"/>
      <c r="F34" s="809"/>
      <c r="G34" s="809"/>
      <c r="H34" s="809"/>
      <c r="I34" s="809"/>
      <c r="J34" s="809"/>
      <c r="K34" s="809"/>
      <c r="L34" s="810"/>
    </row>
    <row r="35" spans="2:12" s="787" customFormat="1" ht="12" customHeight="1">
      <c r="B35" s="807"/>
      <c r="C35" s="793" t="s">
        <v>789</v>
      </c>
      <c r="D35" s="794">
        <f aca="true" t="shared" si="7" ref="D35:F41">+G35+J35</f>
        <v>234</v>
      </c>
      <c r="E35" s="809">
        <f t="shared" si="7"/>
        <v>736</v>
      </c>
      <c r="F35" s="809">
        <f t="shared" si="7"/>
        <v>1562994</v>
      </c>
      <c r="G35" s="809">
        <v>32</v>
      </c>
      <c r="H35" s="809">
        <v>128</v>
      </c>
      <c r="I35" s="809">
        <v>787745</v>
      </c>
      <c r="J35" s="809">
        <v>202</v>
      </c>
      <c r="K35" s="809">
        <v>608</v>
      </c>
      <c r="L35" s="810">
        <v>775249</v>
      </c>
    </row>
    <row r="36" spans="2:12" s="787" customFormat="1" ht="12" customHeight="1">
      <c r="B36" s="807"/>
      <c r="C36" s="793" t="s">
        <v>791</v>
      </c>
      <c r="D36" s="794">
        <f t="shared" si="7"/>
        <v>187</v>
      </c>
      <c r="E36" s="809">
        <f t="shared" si="7"/>
        <v>568</v>
      </c>
      <c r="F36" s="809">
        <f t="shared" si="7"/>
        <v>910359</v>
      </c>
      <c r="G36" s="809">
        <v>23</v>
      </c>
      <c r="H36" s="809">
        <v>78</v>
      </c>
      <c r="I36" s="809">
        <v>184746</v>
      </c>
      <c r="J36" s="809">
        <v>164</v>
      </c>
      <c r="K36" s="809">
        <v>490</v>
      </c>
      <c r="L36" s="810">
        <v>725613</v>
      </c>
    </row>
    <row r="37" spans="2:12" s="787" customFormat="1" ht="12" customHeight="1">
      <c r="B37" s="807"/>
      <c r="C37" s="793" t="s">
        <v>745</v>
      </c>
      <c r="D37" s="794">
        <f t="shared" si="7"/>
        <v>436</v>
      </c>
      <c r="E37" s="809">
        <f t="shared" si="7"/>
        <v>1433</v>
      </c>
      <c r="F37" s="809">
        <f t="shared" si="7"/>
        <v>2210517</v>
      </c>
      <c r="G37" s="809">
        <v>63</v>
      </c>
      <c r="H37" s="809">
        <v>207</v>
      </c>
      <c r="I37" s="809">
        <v>611670</v>
      </c>
      <c r="J37" s="809">
        <v>373</v>
      </c>
      <c r="K37" s="809">
        <v>1226</v>
      </c>
      <c r="L37" s="810">
        <v>1598847</v>
      </c>
    </row>
    <row r="38" spans="2:12" s="787" customFormat="1" ht="12" customHeight="1">
      <c r="B38" s="807"/>
      <c r="C38" s="793" t="s">
        <v>746</v>
      </c>
      <c r="D38" s="794">
        <f t="shared" si="7"/>
        <v>121</v>
      </c>
      <c r="E38" s="809">
        <f t="shared" si="7"/>
        <v>342</v>
      </c>
      <c r="F38" s="809">
        <f t="shared" si="7"/>
        <v>540779</v>
      </c>
      <c r="G38" s="809">
        <v>5</v>
      </c>
      <c r="H38" s="809">
        <v>23</v>
      </c>
      <c r="I38" s="809">
        <v>68950</v>
      </c>
      <c r="J38" s="809">
        <v>116</v>
      </c>
      <c r="K38" s="809">
        <v>319</v>
      </c>
      <c r="L38" s="810">
        <v>471829</v>
      </c>
    </row>
    <row r="39" spans="2:12" s="787" customFormat="1" ht="12" customHeight="1">
      <c r="B39" s="807"/>
      <c r="C39" s="793" t="s">
        <v>747</v>
      </c>
      <c r="D39" s="794">
        <f t="shared" si="7"/>
        <v>174</v>
      </c>
      <c r="E39" s="809">
        <f t="shared" si="7"/>
        <v>534</v>
      </c>
      <c r="F39" s="809">
        <f t="shared" si="7"/>
        <v>676096</v>
      </c>
      <c r="G39" s="809">
        <v>15</v>
      </c>
      <c r="H39" s="809">
        <v>40</v>
      </c>
      <c r="I39" s="809">
        <v>71964</v>
      </c>
      <c r="J39" s="809">
        <v>159</v>
      </c>
      <c r="K39" s="809">
        <v>494</v>
      </c>
      <c r="L39" s="810">
        <v>604132</v>
      </c>
    </row>
    <row r="40" spans="2:12" s="787" customFormat="1" ht="12" customHeight="1">
      <c r="B40" s="807"/>
      <c r="C40" s="793" t="s">
        <v>749</v>
      </c>
      <c r="D40" s="794">
        <f t="shared" si="7"/>
        <v>214</v>
      </c>
      <c r="E40" s="809">
        <f t="shared" si="7"/>
        <v>690</v>
      </c>
      <c r="F40" s="809">
        <f t="shared" si="7"/>
        <v>877120</v>
      </c>
      <c r="G40" s="809">
        <v>21</v>
      </c>
      <c r="H40" s="809">
        <v>60</v>
      </c>
      <c r="I40" s="809">
        <v>102113</v>
      </c>
      <c r="J40" s="809">
        <v>193</v>
      </c>
      <c r="K40" s="809">
        <v>630</v>
      </c>
      <c r="L40" s="810">
        <v>775007</v>
      </c>
    </row>
    <row r="41" spans="2:12" s="787" customFormat="1" ht="12" customHeight="1">
      <c r="B41" s="807"/>
      <c r="C41" s="793" t="s">
        <v>751</v>
      </c>
      <c r="D41" s="794">
        <f t="shared" si="7"/>
        <v>171</v>
      </c>
      <c r="E41" s="809">
        <f t="shared" si="7"/>
        <v>463</v>
      </c>
      <c r="F41" s="809">
        <f t="shared" si="7"/>
        <v>730177</v>
      </c>
      <c r="G41" s="809">
        <v>14</v>
      </c>
      <c r="H41" s="809">
        <v>49</v>
      </c>
      <c r="I41" s="809">
        <v>277692</v>
      </c>
      <c r="J41" s="809">
        <v>157</v>
      </c>
      <c r="K41" s="809">
        <v>414</v>
      </c>
      <c r="L41" s="810">
        <v>452485</v>
      </c>
    </row>
    <row r="42" spans="2:12" s="787" customFormat="1" ht="9.75" customHeight="1">
      <c r="B42" s="807"/>
      <c r="C42" s="793"/>
      <c r="D42" s="794"/>
      <c r="E42" s="809"/>
      <c r="F42" s="809"/>
      <c r="G42" s="809"/>
      <c r="H42" s="809"/>
      <c r="I42" s="809"/>
      <c r="J42" s="809"/>
      <c r="K42" s="809"/>
      <c r="L42" s="810"/>
    </row>
    <row r="43" spans="2:12" s="787" customFormat="1" ht="12" customHeight="1">
      <c r="B43" s="807"/>
      <c r="C43" s="793" t="s">
        <v>752</v>
      </c>
      <c r="D43" s="794">
        <f aca="true" t="shared" si="8" ref="D43:F47">+G43+J43</f>
        <v>115</v>
      </c>
      <c r="E43" s="809">
        <f t="shared" si="8"/>
        <v>316</v>
      </c>
      <c r="F43" s="809">
        <f t="shared" si="8"/>
        <v>522642</v>
      </c>
      <c r="G43" s="809">
        <v>4</v>
      </c>
      <c r="H43" s="809">
        <v>9</v>
      </c>
      <c r="I43" s="809">
        <v>16900</v>
      </c>
      <c r="J43" s="809">
        <v>111</v>
      </c>
      <c r="K43" s="809">
        <v>307</v>
      </c>
      <c r="L43" s="810">
        <v>505742</v>
      </c>
    </row>
    <row r="44" spans="2:12" s="787" customFormat="1" ht="12" customHeight="1">
      <c r="B44" s="807"/>
      <c r="C44" s="793" t="s">
        <v>754</v>
      </c>
      <c r="D44" s="794">
        <f t="shared" si="8"/>
        <v>188</v>
      </c>
      <c r="E44" s="809">
        <f t="shared" si="8"/>
        <v>594</v>
      </c>
      <c r="F44" s="809">
        <f t="shared" si="8"/>
        <v>1043741</v>
      </c>
      <c r="G44" s="809">
        <v>7</v>
      </c>
      <c r="H44" s="809">
        <v>40</v>
      </c>
      <c r="I44" s="809">
        <v>194593</v>
      </c>
      <c r="J44" s="809">
        <v>181</v>
      </c>
      <c r="K44" s="809">
        <v>554</v>
      </c>
      <c r="L44" s="810">
        <v>849148</v>
      </c>
    </row>
    <row r="45" spans="2:12" s="787" customFormat="1" ht="12" customHeight="1">
      <c r="B45" s="807"/>
      <c r="C45" s="793" t="s">
        <v>756</v>
      </c>
      <c r="D45" s="794">
        <f t="shared" si="8"/>
        <v>101</v>
      </c>
      <c r="E45" s="809">
        <f t="shared" si="8"/>
        <v>252</v>
      </c>
      <c r="F45" s="809">
        <f t="shared" si="8"/>
        <v>317144</v>
      </c>
      <c r="G45" s="809">
        <v>8</v>
      </c>
      <c r="H45" s="809">
        <v>13</v>
      </c>
      <c r="I45" s="809">
        <v>16267</v>
      </c>
      <c r="J45" s="809">
        <v>93</v>
      </c>
      <c r="K45" s="809">
        <v>239</v>
      </c>
      <c r="L45" s="810">
        <v>300877</v>
      </c>
    </row>
    <row r="46" spans="2:12" s="787" customFormat="1" ht="12" customHeight="1">
      <c r="B46" s="807"/>
      <c r="C46" s="793" t="s">
        <v>758</v>
      </c>
      <c r="D46" s="794">
        <f t="shared" si="8"/>
        <v>183</v>
      </c>
      <c r="E46" s="809">
        <f t="shared" si="8"/>
        <v>527</v>
      </c>
      <c r="F46" s="809">
        <f t="shared" si="8"/>
        <v>807597</v>
      </c>
      <c r="G46" s="809">
        <v>7</v>
      </c>
      <c r="H46" s="809">
        <v>19</v>
      </c>
      <c r="I46" s="809">
        <v>32913</v>
      </c>
      <c r="J46" s="809">
        <v>176</v>
      </c>
      <c r="K46" s="809">
        <v>508</v>
      </c>
      <c r="L46" s="810">
        <v>774684</v>
      </c>
    </row>
    <row r="47" spans="2:12" s="787" customFormat="1" ht="12" customHeight="1">
      <c r="B47" s="807"/>
      <c r="C47" s="793" t="s">
        <v>760</v>
      </c>
      <c r="D47" s="794">
        <f t="shared" si="8"/>
        <v>84</v>
      </c>
      <c r="E47" s="809">
        <f t="shared" si="8"/>
        <v>240</v>
      </c>
      <c r="F47" s="809">
        <f t="shared" si="8"/>
        <v>386351</v>
      </c>
      <c r="G47" s="809">
        <v>3</v>
      </c>
      <c r="H47" s="809">
        <v>16</v>
      </c>
      <c r="I47" s="809">
        <v>23421</v>
      </c>
      <c r="J47" s="809">
        <v>81</v>
      </c>
      <c r="K47" s="809">
        <v>224</v>
      </c>
      <c r="L47" s="810">
        <v>362930</v>
      </c>
    </row>
    <row r="48" spans="2:12" s="787" customFormat="1" ht="12" customHeight="1">
      <c r="B48" s="807"/>
      <c r="C48" s="793" t="s">
        <v>761</v>
      </c>
      <c r="D48" s="794">
        <f>+G48+J48</f>
        <v>70</v>
      </c>
      <c r="E48" s="809">
        <v>176</v>
      </c>
      <c r="F48" s="809">
        <v>340976</v>
      </c>
      <c r="G48" s="809">
        <v>1</v>
      </c>
      <c r="H48" s="814">
        <v>0</v>
      </c>
      <c r="I48" s="814">
        <v>0</v>
      </c>
      <c r="J48" s="809">
        <v>69</v>
      </c>
      <c r="K48" s="814">
        <v>0</v>
      </c>
      <c r="L48" s="815">
        <v>0</v>
      </c>
    </row>
    <row r="49" spans="2:12" s="787" customFormat="1" ht="12" customHeight="1">
      <c r="B49" s="807"/>
      <c r="C49" s="793" t="s">
        <v>763</v>
      </c>
      <c r="D49" s="794">
        <f>+G49+J49</f>
        <v>89</v>
      </c>
      <c r="E49" s="809">
        <v>279</v>
      </c>
      <c r="F49" s="809">
        <v>360423</v>
      </c>
      <c r="G49" s="809">
        <v>2</v>
      </c>
      <c r="H49" s="814">
        <v>0</v>
      </c>
      <c r="I49" s="814">
        <v>0</v>
      </c>
      <c r="J49" s="809">
        <v>87</v>
      </c>
      <c r="K49" s="814">
        <v>0</v>
      </c>
      <c r="L49" s="815">
        <v>0</v>
      </c>
    </row>
    <row r="50" spans="2:12" s="787" customFormat="1" ht="9.75" customHeight="1">
      <c r="B50" s="807"/>
      <c r="C50" s="793"/>
      <c r="D50" s="794"/>
      <c r="E50" s="809"/>
      <c r="F50" s="809"/>
      <c r="G50" s="809"/>
      <c r="H50" s="809"/>
      <c r="I50" s="809"/>
      <c r="J50" s="809"/>
      <c r="K50" s="809"/>
      <c r="L50" s="810"/>
    </row>
    <row r="51" spans="2:12" s="787" customFormat="1" ht="12" customHeight="1">
      <c r="B51" s="807"/>
      <c r="C51" s="793" t="s">
        <v>766</v>
      </c>
      <c r="D51" s="794">
        <f aca="true" t="shared" si="9" ref="D51:F55">+G51+J51</f>
        <v>414</v>
      </c>
      <c r="E51" s="809">
        <f t="shared" si="9"/>
        <v>1689</v>
      </c>
      <c r="F51" s="809">
        <f t="shared" si="9"/>
        <v>8948040</v>
      </c>
      <c r="G51" s="809">
        <v>50</v>
      </c>
      <c r="H51" s="809">
        <v>277</v>
      </c>
      <c r="I51" s="809">
        <v>6749387</v>
      </c>
      <c r="J51" s="809">
        <v>364</v>
      </c>
      <c r="K51" s="809">
        <v>1412</v>
      </c>
      <c r="L51" s="810">
        <v>2198653</v>
      </c>
    </row>
    <row r="52" spans="2:12" s="787" customFormat="1" ht="12" customHeight="1">
      <c r="B52" s="807"/>
      <c r="C52" s="793" t="s">
        <v>768</v>
      </c>
      <c r="D52" s="794">
        <f t="shared" si="9"/>
        <v>298</v>
      </c>
      <c r="E52" s="809">
        <f t="shared" si="9"/>
        <v>904</v>
      </c>
      <c r="F52" s="809">
        <f t="shared" si="9"/>
        <v>1407566</v>
      </c>
      <c r="G52" s="809">
        <v>17</v>
      </c>
      <c r="H52" s="809">
        <v>43</v>
      </c>
      <c r="I52" s="809">
        <v>89718</v>
      </c>
      <c r="J52" s="809">
        <v>281</v>
      </c>
      <c r="K52" s="809">
        <v>861</v>
      </c>
      <c r="L52" s="810">
        <v>1317848</v>
      </c>
    </row>
    <row r="53" spans="2:12" s="787" customFormat="1" ht="12" customHeight="1">
      <c r="B53" s="807"/>
      <c r="C53" s="793" t="s">
        <v>769</v>
      </c>
      <c r="D53" s="794">
        <f t="shared" si="9"/>
        <v>201</v>
      </c>
      <c r="E53" s="809">
        <f t="shared" si="9"/>
        <v>608</v>
      </c>
      <c r="F53" s="809">
        <f t="shared" si="9"/>
        <v>893248</v>
      </c>
      <c r="G53" s="809">
        <v>11</v>
      </c>
      <c r="H53" s="809">
        <v>28</v>
      </c>
      <c r="I53" s="809">
        <v>69434</v>
      </c>
      <c r="J53" s="809">
        <v>190</v>
      </c>
      <c r="K53" s="809">
        <v>580</v>
      </c>
      <c r="L53" s="810">
        <v>823814</v>
      </c>
    </row>
    <row r="54" spans="2:12" s="787" customFormat="1" ht="12" customHeight="1">
      <c r="B54" s="807"/>
      <c r="C54" s="793" t="s">
        <v>771</v>
      </c>
      <c r="D54" s="794">
        <f t="shared" si="9"/>
        <v>280</v>
      </c>
      <c r="E54" s="809">
        <f t="shared" si="9"/>
        <v>800</v>
      </c>
      <c r="F54" s="809">
        <f t="shared" si="9"/>
        <v>1196286</v>
      </c>
      <c r="G54" s="809">
        <v>18</v>
      </c>
      <c r="H54" s="809">
        <v>63</v>
      </c>
      <c r="I54" s="809">
        <v>178303</v>
      </c>
      <c r="J54" s="809">
        <v>262</v>
      </c>
      <c r="K54" s="809">
        <v>737</v>
      </c>
      <c r="L54" s="810">
        <v>1017983</v>
      </c>
    </row>
    <row r="55" spans="2:12" s="787" customFormat="1" ht="12" customHeight="1">
      <c r="B55" s="807"/>
      <c r="C55" s="793" t="s">
        <v>773</v>
      </c>
      <c r="D55" s="794">
        <f t="shared" si="9"/>
        <v>131</v>
      </c>
      <c r="E55" s="809">
        <f t="shared" si="9"/>
        <v>325</v>
      </c>
      <c r="F55" s="809">
        <f t="shared" si="9"/>
        <v>483687</v>
      </c>
      <c r="G55" s="809">
        <v>7</v>
      </c>
      <c r="H55" s="809">
        <v>26</v>
      </c>
      <c r="I55" s="809">
        <v>77657</v>
      </c>
      <c r="J55" s="809">
        <v>124</v>
      </c>
      <c r="K55" s="809">
        <v>299</v>
      </c>
      <c r="L55" s="810">
        <v>406030</v>
      </c>
    </row>
    <row r="56" spans="2:12" s="787" customFormat="1" ht="9.75" customHeight="1">
      <c r="B56" s="807"/>
      <c r="C56" s="793"/>
      <c r="D56" s="794"/>
      <c r="E56" s="809"/>
      <c r="F56" s="809"/>
      <c r="G56" s="809"/>
      <c r="H56" s="809"/>
      <c r="I56" s="809"/>
      <c r="J56" s="809"/>
      <c r="K56" s="809"/>
      <c r="L56" s="810"/>
    </row>
    <row r="57" spans="2:12" s="787" customFormat="1" ht="12" customHeight="1">
      <c r="B57" s="807"/>
      <c r="C57" s="793" t="s">
        <v>776</v>
      </c>
      <c r="D57" s="794">
        <f aca="true" t="shared" si="10" ref="D57:F62">+G57+J57</f>
        <v>114</v>
      </c>
      <c r="E57" s="809">
        <f t="shared" si="10"/>
        <v>342</v>
      </c>
      <c r="F57" s="809">
        <f t="shared" si="10"/>
        <v>567881</v>
      </c>
      <c r="G57" s="809">
        <v>10</v>
      </c>
      <c r="H57" s="809">
        <v>47</v>
      </c>
      <c r="I57" s="809">
        <v>63374</v>
      </c>
      <c r="J57" s="809">
        <v>104</v>
      </c>
      <c r="K57" s="809">
        <v>295</v>
      </c>
      <c r="L57" s="810">
        <v>504507</v>
      </c>
    </row>
    <row r="58" spans="2:12" s="787" customFormat="1" ht="12" customHeight="1">
      <c r="B58" s="807"/>
      <c r="C58" s="793" t="s">
        <v>777</v>
      </c>
      <c r="D58" s="794">
        <f t="shared" si="10"/>
        <v>353</v>
      </c>
      <c r="E58" s="809">
        <f t="shared" si="10"/>
        <v>1177</v>
      </c>
      <c r="F58" s="809">
        <f t="shared" si="10"/>
        <v>2075429</v>
      </c>
      <c r="G58" s="809">
        <v>38</v>
      </c>
      <c r="H58" s="809">
        <v>120</v>
      </c>
      <c r="I58" s="809">
        <v>385545</v>
      </c>
      <c r="J58" s="809">
        <v>315</v>
      </c>
      <c r="K58" s="809">
        <v>1057</v>
      </c>
      <c r="L58" s="810">
        <v>1689884</v>
      </c>
    </row>
    <row r="59" spans="2:12" s="787" customFormat="1" ht="12" customHeight="1">
      <c r="B59" s="807"/>
      <c r="C59" s="793" t="s">
        <v>779</v>
      </c>
      <c r="D59" s="794">
        <f t="shared" si="10"/>
        <v>162</v>
      </c>
      <c r="E59" s="809">
        <f t="shared" si="10"/>
        <v>495</v>
      </c>
      <c r="F59" s="809">
        <f t="shared" si="10"/>
        <v>750249</v>
      </c>
      <c r="G59" s="809">
        <v>10</v>
      </c>
      <c r="H59" s="809">
        <v>25</v>
      </c>
      <c r="I59" s="809">
        <v>45856</v>
      </c>
      <c r="J59" s="809">
        <v>152</v>
      </c>
      <c r="K59" s="809">
        <v>470</v>
      </c>
      <c r="L59" s="810">
        <v>704393</v>
      </c>
    </row>
    <row r="60" spans="2:12" s="787" customFormat="1" ht="12" customHeight="1">
      <c r="B60" s="807"/>
      <c r="C60" s="793" t="s">
        <v>781</v>
      </c>
      <c r="D60" s="794">
        <f t="shared" si="10"/>
        <v>102</v>
      </c>
      <c r="E60" s="809">
        <f t="shared" si="10"/>
        <v>300</v>
      </c>
      <c r="F60" s="809">
        <f t="shared" si="10"/>
        <v>405398</v>
      </c>
      <c r="G60" s="809">
        <v>9</v>
      </c>
      <c r="H60" s="809">
        <v>20</v>
      </c>
      <c r="I60" s="809">
        <v>27596</v>
      </c>
      <c r="J60" s="809">
        <v>93</v>
      </c>
      <c r="K60" s="809">
        <v>280</v>
      </c>
      <c r="L60" s="810">
        <v>377802</v>
      </c>
    </row>
    <row r="61" spans="2:12" s="787" customFormat="1" ht="12" customHeight="1">
      <c r="B61" s="807"/>
      <c r="C61" s="793" t="s">
        <v>783</v>
      </c>
      <c r="D61" s="794">
        <f t="shared" si="10"/>
        <v>115</v>
      </c>
      <c r="E61" s="809">
        <f t="shared" si="10"/>
        <v>339</v>
      </c>
      <c r="F61" s="809">
        <f t="shared" si="10"/>
        <v>530829</v>
      </c>
      <c r="G61" s="809">
        <v>9</v>
      </c>
      <c r="H61" s="809">
        <v>66</v>
      </c>
      <c r="I61" s="809">
        <v>155474</v>
      </c>
      <c r="J61" s="809">
        <v>106</v>
      </c>
      <c r="K61" s="809">
        <v>273</v>
      </c>
      <c r="L61" s="810">
        <v>375355</v>
      </c>
    </row>
    <row r="62" spans="2:12" s="787" customFormat="1" ht="12" customHeight="1">
      <c r="B62" s="807"/>
      <c r="C62" s="793" t="s">
        <v>785</v>
      </c>
      <c r="D62" s="794">
        <f t="shared" si="10"/>
        <v>136</v>
      </c>
      <c r="E62" s="809">
        <f t="shared" si="10"/>
        <v>686</v>
      </c>
      <c r="F62" s="809">
        <f t="shared" si="10"/>
        <v>3718436</v>
      </c>
      <c r="G62" s="809">
        <v>32</v>
      </c>
      <c r="H62" s="809">
        <v>370</v>
      </c>
      <c r="I62" s="809">
        <v>3130604</v>
      </c>
      <c r="J62" s="809">
        <v>104</v>
      </c>
      <c r="K62" s="809">
        <v>316</v>
      </c>
      <c r="L62" s="810">
        <v>587832</v>
      </c>
    </row>
    <row r="63" spans="2:12" s="787" customFormat="1" ht="12" customHeight="1">
      <c r="B63" s="807"/>
      <c r="C63" s="793" t="s">
        <v>787</v>
      </c>
      <c r="D63" s="794">
        <f aca="true" t="shared" si="11" ref="D63:D68">+G63+J63</f>
        <v>83</v>
      </c>
      <c r="E63" s="809">
        <v>224</v>
      </c>
      <c r="F63" s="809">
        <v>291686</v>
      </c>
      <c r="G63" s="809">
        <v>2</v>
      </c>
      <c r="H63" s="809">
        <v>0</v>
      </c>
      <c r="I63" s="809">
        <v>0</v>
      </c>
      <c r="J63" s="809">
        <v>81</v>
      </c>
      <c r="K63" s="809">
        <v>0</v>
      </c>
      <c r="L63" s="810">
        <v>0</v>
      </c>
    </row>
    <row r="64" spans="2:12" s="787" customFormat="1" ht="12" customHeight="1">
      <c r="B64" s="807"/>
      <c r="C64" s="793" t="s">
        <v>788</v>
      </c>
      <c r="D64" s="794">
        <f t="shared" si="11"/>
        <v>312</v>
      </c>
      <c r="E64" s="809">
        <f aca="true" t="shared" si="12" ref="E64:F67">+H64+K64</f>
        <v>753</v>
      </c>
      <c r="F64" s="809">
        <f t="shared" si="12"/>
        <v>940800</v>
      </c>
      <c r="G64" s="809">
        <v>27</v>
      </c>
      <c r="H64" s="809">
        <v>88</v>
      </c>
      <c r="I64" s="809">
        <v>256696</v>
      </c>
      <c r="J64" s="809">
        <v>285</v>
      </c>
      <c r="K64" s="809">
        <v>665</v>
      </c>
      <c r="L64" s="810">
        <v>684104</v>
      </c>
    </row>
    <row r="65" spans="2:12" s="787" customFormat="1" ht="12" customHeight="1">
      <c r="B65" s="807"/>
      <c r="C65" s="793" t="s">
        <v>790</v>
      </c>
      <c r="D65" s="794">
        <f t="shared" si="11"/>
        <v>338</v>
      </c>
      <c r="E65" s="809">
        <f t="shared" si="12"/>
        <v>1024</v>
      </c>
      <c r="F65" s="809">
        <f t="shared" si="12"/>
        <v>1673374</v>
      </c>
      <c r="G65" s="809">
        <v>35</v>
      </c>
      <c r="H65" s="809">
        <v>127</v>
      </c>
      <c r="I65" s="809">
        <v>342857</v>
      </c>
      <c r="J65" s="809">
        <v>303</v>
      </c>
      <c r="K65" s="809">
        <v>897</v>
      </c>
      <c r="L65" s="810">
        <v>1330517</v>
      </c>
    </row>
    <row r="66" spans="2:12" s="787" customFormat="1" ht="12" customHeight="1">
      <c r="B66" s="807"/>
      <c r="C66" s="793" t="s">
        <v>792</v>
      </c>
      <c r="D66" s="794">
        <f t="shared" si="11"/>
        <v>132</v>
      </c>
      <c r="E66" s="809">
        <f t="shared" si="12"/>
        <v>377</v>
      </c>
      <c r="F66" s="809">
        <f t="shared" si="12"/>
        <v>560352</v>
      </c>
      <c r="G66" s="809">
        <v>7</v>
      </c>
      <c r="H66" s="809">
        <v>19</v>
      </c>
      <c r="I66" s="809">
        <v>49777</v>
      </c>
      <c r="J66" s="809">
        <v>125</v>
      </c>
      <c r="K66" s="809">
        <v>358</v>
      </c>
      <c r="L66" s="810">
        <v>510575</v>
      </c>
    </row>
    <row r="67" spans="2:12" s="787" customFormat="1" ht="12" customHeight="1">
      <c r="B67" s="807"/>
      <c r="C67" s="793" t="s">
        <v>793</v>
      </c>
      <c r="D67" s="794">
        <f t="shared" si="11"/>
        <v>121</v>
      </c>
      <c r="E67" s="809">
        <f t="shared" si="12"/>
        <v>289</v>
      </c>
      <c r="F67" s="809">
        <f t="shared" si="12"/>
        <v>350813</v>
      </c>
      <c r="G67" s="809">
        <v>5</v>
      </c>
      <c r="H67" s="809">
        <v>14</v>
      </c>
      <c r="I67" s="809">
        <v>11833</v>
      </c>
      <c r="J67" s="809">
        <v>116</v>
      </c>
      <c r="K67" s="809">
        <v>275</v>
      </c>
      <c r="L67" s="810">
        <v>338980</v>
      </c>
    </row>
    <row r="68" spans="2:12" s="787" customFormat="1" ht="12" customHeight="1">
      <c r="B68" s="816"/>
      <c r="C68" s="817" t="s">
        <v>794</v>
      </c>
      <c r="D68" s="818">
        <f t="shared" si="11"/>
        <v>98</v>
      </c>
      <c r="E68" s="819">
        <v>268</v>
      </c>
      <c r="F68" s="819">
        <v>449827</v>
      </c>
      <c r="G68" s="819">
        <v>4</v>
      </c>
      <c r="H68" s="819">
        <v>0</v>
      </c>
      <c r="I68" s="819">
        <v>0</v>
      </c>
      <c r="J68" s="819">
        <v>94</v>
      </c>
      <c r="K68" s="819">
        <v>0</v>
      </c>
      <c r="L68" s="820">
        <v>0</v>
      </c>
    </row>
    <row r="69" ht="12">
      <c r="C69" s="780" t="s">
        <v>58</v>
      </c>
    </row>
    <row r="70" ht="12">
      <c r="C70" s="780" t="s">
        <v>59</v>
      </c>
    </row>
  </sheetData>
  <mergeCells count="18">
    <mergeCell ref="B16:C16"/>
    <mergeCell ref="B17:C17"/>
    <mergeCell ref="B11:C11"/>
    <mergeCell ref="B12:C12"/>
    <mergeCell ref="B14:C14"/>
    <mergeCell ref="B15:C15"/>
    <mergeCell ref="B4:C6"/>
    <mergeCell ref="B7:C7"/>
    <mergeCell ref="B9:C9"/>
    <mergeCell ref="H5:H6"/>
    <mergeCell ref="D4:F4"/>
    <mergeCell ref="D5:D6"/>
    <mergeCell ref="E5:E6"/>
    <mergeCell ref="K5:K6"/>
    <mergeCell ref="J5:J6"/>
    <mergeCell ref="G4:I4"/>
    <mergeCell ref="J4:L4"/>
    <mergeCell ref="G5:G6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N7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821" customWidth="1"/>
    <col min="2" max="2" width="2.25390625" style="821" customWidth="1"/>
    <col min="3" max="3" width="2.875" style="821" customWidth="1"/>
    <col min="4" max="4" width="22.125" style="821" bestFit="1" customWidth="1"/>
    <col min="5" max="5" width="12.625" style="821" customWidth="1"/>
    <col min="6" max="6" width="9.125" style="821" customWidth="1"/>
    <col min="7" max="7" width="12.625" style="823" customWidth="1"/>
    <col min="8" max="8" width="9.125" style="821" customWidth="1"/>
    <col min="9" max="9" width="12.625" style="821" customWidth="1"/>
    <col min="10" max="10" width="9.125" style="821" customWidth="1"/>
    <col min="11" max="16384" width="9.00390625" style="821" customWidth="1"/>
  </cols>
  <sheetData>
    <row r="2" ht="12" customHeight="1">
      <c r="B2" s="822" t="s">
        <v>131</v>
      </c>
    </row>
    <row r="3" ht="12" customHeight="1" thickBot="1">
      <c r="J3" s="824" t="s">
        <v>62</v>
      </c>
    </row>
    <row r="4" spans="2:14" ht="12" customHeight="1" thickTop="1">
      <c r="B4" s="1450" t="s">
        <v>63</v>
      </c>
      <c r="C4" s="1451"/>
      <c r="D4" s="1452"/>
      <c r="E4" s="1468" t="s">
        <v>64</v>
      </c>
      <c r="F4" s="1469"/>
      <c r="G4" s="1471">
        <v>4</v>
      </c>
      <c r="H4" s="1469"/>
      <c r="I4" s="1468" t="s">
        <v>65</v>
      </c>
      <c r="J4" s="1469"/>
      <c r="K4" s="825"/>
      <c r="L4" s="825"/>
      <c r="M4" s="825"/>
      <c r="N4" s="825"/>
    </row>
    <row r="5" spans="2:14" ht="12" customHeight="1">
      <c r="B5" s="1453"/>
      <c r="C5" s="1454"/>
      <c r="D5" s="1455"/>
      <c r="E5" s="1466" t="s">
        <v>66</v>
      </c>
      <c r="F5" s="1470" t="s">
        <v>67</v>
      </c>
      <c r="G5" s="1466" t="s">
        <v>66</v>
      </c>
      <c r="H5" s="1470" t="s">
        <v>67</v>
      </c>
      <c r="I5" s="1466" t="s">
        <v>66</v>
      </c>
      <c r="J5" s="1470" t="s">
        <v>68</v>
      </c>
      <c r="K5" s="825"/>
      <c r="L5" s="825"/>
      <c r="M5" s="825"/>
      <c r="N5" s="825"/>
    </row>
    <row r="6" spans="2:14" ht="12" customHeight="1">
      <c r="B6" s="1456"/>
      <c r="C6" s="1457"/>
      <c r="D6" s="1458"/>
      <c r="E6" s="1467"/>
      <c r="F6" s="1470"/>
      <c r="G6" s="1467"/>
      <c r="H6" s="1470"/>
      <c r="I6" s="1467"/>
      <c r="J6" s="1470"/>
      <c r="K6" s="825"/>
      <c r="L6" s="825"/>
      <c r="M6" s="825"/>
      <c r="N6" s="825"/>
    </row>
    <row r="7" spans="2:10" s="826" customFormat="1" ht="12" customHeight="1">
      <c r="B7" s="1463" t="s">
        <v>69</v>
      </c>
      <c r="C7" s="1464"/>
      <c r="D7" s="1465"/>
      <c r="E7" s="827">
        <f>+E9+E13+E36+E41+E53+E56+E62+E71</f>
        <v>88268070</v>
      </c>
      <c r="F7" s="828">
        <f>SUM(F9:F76)</f>
        <v>100.00000000000001</v>
      </c>
      <c r="G7" s="829">
        <f>+G9+G13+G36+G41+G53+G56+G62+G71</f>
        <v>89114114</v>
      </c>
      <c r="H7" s="828">
        <v>100</v>
      </c>
      <c r="I7" s="830">
        <f>+G7-E7</f>
        <v>846044</v>
      </c>
      <c r="J7" s="831">
        <v>1</v>
      </c>
    </row>
    <row r="8" spans="2:10" ht="12" customHeight="1">
      <c r="B8" s="832"/>
      <c r="C8" s="825"/>
      <c r="D8" s="833"/>
      <c r="E8" s="834"/>
      <c r="F8" s="835"/>
      <c r="G8" s="836"/>
      <c r="H8" s="835"/>
      <c r="I8" s="837"/>
      <c r="J8" s="838"/>
    </row>
    <row r="9" spans="2:10" ht="12" customHeight="1">
      <c r="B9" s="832"/>
      <c r="C9" s="1459" t="s">
        <v>61</v>
      </c>
      <c r="D9" s="1461"/>
      <c r="E9" s="834">
        <f>SUM(E10:E11)</f>
        <v>320611</v>
      </c>
      <c r="F9" s="835">
        <f>+E9/$E$7*100</f>
        <v>0.3632242100682614</v>
      </c>
      <c r="G9" s="836">
        <f>SUM(G10:G11)</f>
        <v>572618</v>
      </c>
      <c r="H9" s="835">
        <f>+G9/$E$7*100</f>
        <v>0.648726090872951</v>
      </c>
      <c r="I9" s="837">
        <f>+G9-E9</f>
        <v>252007</v>
      </c>
      <c r="J9" s="838">
        <v>78.6</v>
      </c>
    </row>
    <row r="10" spans="2:10" ht="12" customHeight="1">
      <c r="B10" s="832"/>
      <c r="C10" s="825"/>
      <c r="D10" s="840" t="s">
        <v>70</v>
      </c>
      <c r="E10" s="834">
        <v>320611</v>
      </c>
      <c r="F10" s="835"/>
      <c r="G10" s="836">
        <v>572618</v>
      </c>
      <c r="H10" s="835"/>
      <c r="I10" s="837"/>
      <c r="J10" s="838"/>
    </row>
    <row r="11" spans="2:10" ht="12" customHeight="1">
      <c r="B11" s="832"/>
      <c r="C11" s="825"/>
      <c r="D11" s="840" t="s">
        <v>71</v>
      </c>
      <c r="E11" s="834">
        <v>0</v>
      </c>
      <c r="F11" s="835"/>
      <c r="G11" s="836">
        <v>0</v>
      </c>
      <c r="H11" s="835"/>
      <c r="I11" s="837"/>
      <c r="J11" s="838"/>
    </row>
    <row r="12" spans="2:10" ht="12" customHeight="1">
      <c r="B12" s="832"/>
      <c r="C12" s="825"/>
      <c r="D12" s="840"/>
      <c r="E12" s="834"/>
      <c r="F12" s="835"/>
      <c r="G12" s="836"/>
      <c r="H12" s="835"/>
      <c r="I12" s="837"/>
      <c r="J12" s="838"/>
    </row>
    <row r="13" spans="2:10" ht="12" customHeight="1">
      <c r="B13" s="832"/>
      <c r="C13" s="1459" t="s">
        <v>72</v>
      </c>
      <c r="D13" s="1461"/>
      <c r="E13" s="834">
        <v>79701778</v>
      </c>
      <c r="F13" s="835">
        <f>+E13/$E$7*100</f>
        <v>90.29514070036878</v>
      </c>
      <c r="G13" s="836">
        <v>79446162</v>
      </c>
      <c r="H13" s="835">
        <f>+G13/G7*100</f>
        <v>89.15104289764919</v>
      </c>
      <c r="I13" s="837">
        <f>+G13-E13</f>
        <v>-255616</v>
      </c>
      <c r="J13" s="838">
        <v>-0.3</v>
      </c>
    </row>
    <row r="14" spans="2:10" ht="12" customHeight="1">
      <c r="B14" s="832"/>
      <c r="C14" s="825" t="s">
        <v>73</v>
      </c>
      <c r="D14" s="840"/>
      <c r="E14" s="834"/>
      <c r="F14" s="835"/>
      <c r="G14" s="836"/>
      <c r="H14" s="835"/>
      <c r="I14" s="837"/>
      <c r="J14" s="838"/>
    </row>
    <row r="15" spans="2:10" ht="12" customHeight="1">
      <c r="B15" s="832"/>
      <c r="C15" s="825"/>
      <c r="D15" s="840" t="s">
        <v>74</v>
      </c>
      <c r="E15" s="834">
        <v>3210514</v>
      </c>
      <c r="F15" s="835"/>
      <c r="G15" s="836">
        <v>3320284</v>
      </c>
      <c r="H15" s="835"/>
      <c r="I15" s="837"/>
      <c r="J15" s="838"/>
    </row>
    <row r="16" spans="2:10" ht="12" customHeight="1">
      <c r="B16" s="832"/>
      <c r="C16" s="825"/>
      <c r="D16" s="840" t="s">
        <v>75</v>
      </c>
      <c r="E16" s="834">
        <v>342801</v>
      </c>
      <c r="F16" s="835"/>
      <c r="G16" s="836">
        <v>1171305</v>
      </c>
      <c r="H16" s="835"/>
      <c r="I16" s="837"/>
      <c r="J16" s="838"/>
    </row>
    <row r="17" spans="2:10" ht="12" customHeight="1">
      <c r="B17" s="832"/>
      <c r="C17" s="825"/>
      <c r="D17" s="840" t="s">
        <v>76</v>
      </c>
      <c r="E17" s="834">
        <v>15394700</v>
      </c>
      <c r="F17" s="835"/>
      <c r="G17" s="836">
        <v>15372496</v>
      </c>
      <c r="H17" s="835"/>
      <c r="I17" s="837"/>
      <c r="J17" s="838"/>
    </row>
    <row r="18" spans="2:10" ht="12" customHeight="1">
      <c r="B18" s="832"/>
      <c r="C18" s="825"/>
      <c r="D18" s="840" t="s">
        <v>77</v>
      </c>
      <c r="E18" s="834">
        <v>34681349</v>
      </c>
      <c r="F18" s="835"/>
      <c r="G18" s="836">
        <v>37617814</v>
      </c>
      <c r="H18" s="835"/>
      <c r="I18" s="837"/>
      <c r="J18" s="838"/>
    </row>
    <row r="19" spans="2:10" ht="12" customHeight="1">
      <c r="B19" s="832"/>
      <c r="C19" s="825"/>
      <c r="D19" s="840" t="s">
        <v>78</v>
      </c>
      <c r="E19" s="834">
        <v>1309373</v>
      </c>
      <c r="F19" s="835"/>
      <c r="G19" s="836">
        <v>1517380</v>
      </c>
      <c r="H19" s="835"/>
      <c r="I19" s="837"/>
      <c r="J19" s="838"/>
    </row>
    <row r="20" spans="2:10" ht="12" customHeight="1">
      <c r="B20" s="832"/>
      <c r="C20" s="825"/>
      <c r="D20" s="840" t="s">
        <v>79</v>
      </c>
      <c r="E20" s="834">
        <v>108661</v>
      </c>
      <c r="F20" s="835"/>
      <c r="G20" s="836">
        <v>76390</v>
      </c>
      <c r="H20" s="835"/>
      <c r="I20" s="837"/>
      <c r="J20" s="838"/>
    </row>
    <row r="21" spans="2:10" ht="12" customHeight="1">
      <c r="B21" s="832"/>
      <c r="C21" s="825"/>
      <c r="D21" s="840" t="s">
        <v>80</v>
      </c>
      <c r="E21" s="834">
        <v>0</v>
      </c>
      <c r="F21" s="835"/>
      <c r="G21" s="836">
        <v>843130</v>
      </c>
      <c r="H21" s="835"/>
      <c r="I21" s="837"/>
      <c r="J21" s="838"/>
    </row>
    <row r="22" spans="2:10" ht="12" customHeight="1">
      <c r="B22" s="832"/>
      <c r="C22" s="825"/>
      <c r="D22" s="840" t="s">
        <v>81</v>
      </c>
      <c r="E22" s="834">
        <v>1726</v>
      </c>
      <c r="F22" s="835"/>
      <c r="G22" s="836">
        <v>307300</v>
      </c>
      <c r="H22" s="835"/>
      <c r="I22" s="837"/>
      <c r="J22" s="838"/>
    </row>
    <row r="23" spans="2:10" ht="12" customHeight="1">
      <c r="B23" s="832"/>
      <c r="C23" s="825"/>
      <c r="D23" s="840" t="s">
        <v>82</v>
      </c>
      <c r="E23" s="834">
        <v>649696</v>
      </c>
      <c r="F23" s="835"/>
      <c r="G23" s="836">
        <v>393250</v>
      </c>
      <c r="H23" s="835"/>
      <c r="I23" s="837"/>
      <c r="J23" s="838"/>
    </row>
    <row r="24" spans="2:10" ht="12" customHeight="1">
      <c r="B24" s="832"/>
      <c r="C24" s="839"/>
      <c r="D24" s="840" t="s">
        <v>83</v>
      </c>
      <c r="E24" s="834">
        <v>0</v>
      </c>
      <c r="F24" s="835"/>
      <c r="G24" s="836">
        <v>3659</v>
      </c>
      <c r="H24" s="835"/>
      <c r="I24" s="837"/>
      <c r="J24" s="838"/>
    </row>
    <row r="25" spans="2:10" ht="12" customHeight="1">
      <c r="B25" s="832"/>
      <c r="C25" s="825"/>
      <c r="D25" s="840" t="s">
        <v>84</v>
      </c>
      <c r="E25" s="834">
        <v>1066271</v>
      </c>
      <c r="F25" s="835"/>
      <c r="G25" s="836">
        <v>578804</v>
      </c>
      <c r="H25" s="835"/>
      <c r="I25" s="837"/>
      <c r="J25" s="838"/>
    </row>
    <row r="26" spans="2:10" ht="12" customHeight="1">
      <c r="B26" s="832"/>
      <c r="C26" s="825"/>
      <c r="D26" s="840" t="s">
        <v>85</v>
      </c>
      <c r="E26" s="834">
        <v>83033</v>
      </c>
      <c r="F26" s="835"/>
      <c r="G26" s="836">
        <v>55606</v>
      </c>
      <c r="H26" s="835"/>
      <c r="I26" s="837"/>
      <c r="J26" s="838"/>
    </row>
    <row r="27" spans="2:10" ht="12" customHeight="1">
      <c r="B27" s="832"/>
      <c r="C27" s="825"/>
      <c r="D27" s="840" t="s">
        <v>86</v>
      </c>
      <c r="E27" s="834">
        <v>22500</v>
      </c>
      <c r="F27" s="835"/>
      <c r="G27" s="836">
        <v>167091</v>
      </c>
      <c r="H27" s="835"/>
      <c r="I27" s="837"/>
      <c r="J27" s="838"/>
    </row>
    <row r="28" spans="2:10" ht="12" customHeight="1">
      <c r="B28" s="832"/>
      <c r="C28" s="825"/>
      <c r="D28" s="840" t="s">
        <v>87</v>
      </c>
      <c r="E28" s="834">
        <v>201080</v>
      </c>
      <c r="F28" s="835"/>
      <c r="G28" s="836">
        <v>0</v>
      </c>
      <c r="H28" s="835"/>
      <c r="I28" s="837"/>
      <c r="J28" s="838"/>
    </row>
    <row r="29" spans="2:10" ht="12" customHeight="1">
      <c r="B29" s="832"/>
      <c r="C29" s="825"/>
      <c r="D29" s="840" t="s">
        <v>88</v>
      </c>
      <c r="E29" s="834">
        <v>33047</v>
      </c>
      <c r="F29" s="835"/>
      <c r="G29" s="836">
        <v>37548</v>
      </c>
      <c r="H29" s="835"/>
      <c r="I29" s="837"/>
      <c r="J29" s="838"/>
    </row>
    <row r="30" spans="2:10" ht="12" customHeight="1">
      <c r="B30" s="832"/>
      <c r="C30" s="825"/>
      <c r="D30" s="840" t="s">
        <v>89</v>
      </c>
      <c r="E30" s="834">
        <v>1590769</v>
      </c>
      <c r="F30" s="835"/>
      <c r="G30" s="836">
        <v>3140440</v>
      </c>
      <c r="H30" s="835"/>
      <c r="I30" s="837"/>
      <c r="J30" s="838"/>
    </row>
    <row r="31" spans="2:10" ht="12" customHeight="1">
      <c r="B31" s="832"/>
      <c r="C31" s="825"/>
      <c r="D31" s="840" t="s">
        <v>90</v>
      </c>
      <c r="E31" s="834">
        <v>0</v>
      </c>
      <c r="F31" s="835"/>
      <c r="G31" s="836">
        <v>0</v>
      </c>
      <c r="H31" s="835"/>
      <c r="I31" s="837"/>
      <c r="J31" s="838"/>
    </row>
    <row r="32" spans="2:10" ht="12" customHeight="1">
      <c r="B32" s="832"/>
      <c r="C32" s="825"/>
      <c r="D32" s="840" t="s">
        <v>91</v>
      </c>
      <c r="E32" s="834">
        <v>0</v>
      </c>
      <c r="F32" s="835"/>
      <c r="G32" s="836">
        <v>0</v>
      </c>
      <c r="H32" s="835"/>
      <c r="I32" s="837"/>
      <c r="J32" s="838"/>
    </row>
    <row r="33" spans="2:10" ht="12" customHeight="1">
      <c r="B33" s="832"/>
      <c r="C33" s="825"/>
      <c r="D33" s="840" t="s">
        <v>92</v>
      </c>
      <c r="E33" s="834">
        <v>8120975</v>
      </c>
      <c r="F33" s="835"/>
      <c r="G33" s="836">
        <v>8361802</v>
      </c>
      <c r="H33" s="835"/>
      <c r="I33" s="837"/>
      <c r="J33" s="838"/>
    </row>
    <row r="34" spans="2:10" ht="12" customHeight="1">
      <c r="B34" s="832"/>
      <c r="C34" s="825"/>
      <c r="D34" s="840" t="s">
        <v>93</v>
      </c>
      <c r="E34" s="834">
        <v>11216710</v>
      </c>
      <c r="F34" s="835"/>
      <c r="G34" s="836">
        <v>4064146</v>
      </c>
      <c r="H34" s="835"/>
      <c r="I34" s="837"/>
      <c r="J34" s="838"/>
    </row>
    <row r="35" spans="2:10" ht="12" customHeight="1">
      <c r="B35" s="832"/>
      <c r="C35" s="825"/>
      <c r="D35" s="840"/>
      <c r="E35" s="834"/>
      <c r="F35" s="835"/>
      <c r="G35" s="836"/>
      <c r="H35" s="835"/>
      <c r="I35" s="837"/>
      <c r="J35" s="838"/>
    </row>
    <row r="36" spans="2:10" ht="12" customHeight="1">
      <c r="B36" s="832"/>
      <c r="C36" s="1459" t="s">
        <v>94</v>
      </c>
      <c r="D36" s="1460"/>
      <c r="E36" s="834">
        <f>SUM(E37:E39)</f>
        <v>2108060</v>
      </c>
      <c r="F36" s="835">
        <f>+E36/$E$7*100</f>
        <v>2.388247528239827</v>
      </c>
      <c r="G36" s="836">
        <f>SUM(G37:G39)</f>
        <v>2764431</v>
      </c>
      <c r="H36" s="835">
        <f>+G36/$E$7*100</f>
        <v>3.1318584398639286</v>
      </c>
      <c r="I36" s="837">
        <f>+G36-E36</f>
        <v>656371</v>
      </c>
      <c r="J36" s="838">
        <v>31.1</v>
      </c>
    </row>
    <row r="37" spans="2:10" ht="12" customHeight="1">
      <c r="B37" s="832"/>
      <c r="C37" s="825"/>
      <c r="D37" s="840" t="s">
        <v>95</v>
      </c>
      <c r="E37" s="834">
        <v>101800</v>
      </c>
      <c r="F37" s="835"/>
      <c r="G37" s="836">
        <v>479200</v>
      </c>
      <c r="H37" s="835"/>
      <c r="I37" s="837"/>
      <c r="J37" s="838"/>
    </row>
    <row r="38" spans="2:10" ht="12" customHeight="1">
      <c r="B38" s="832"/>
      <c r="C38" s="825"/>
      <c r="D38" s="840" t="s">
        <v>96</v>
      </c>
      <c r="E38" s="834">
        <v>2006260</v>
      </c>
      <c r="F38" s="835"/>
      <c r="G38" s="836">
        <v>2148453</v>
      </c>
      <c r="H38" s="835"/>
      <c r="I38" s="837"/>
      <c r="J38" s="838"/>
    </row>
    <row r="39" spans="2:10" ht="12" customHeight="1">
      <c r="B39" s="832"/>
      <c r="C39" s="825"/>
      <c r="D39" s="840" t="s">
        <v>97</v>
      </c>
      <c r="E39" s="834">
        <v>0</v>
      </c>
      <c r="F39" s="835"/>
      <c r="G39" s="836">
        <v>136778</v>
      </c>
      <c r="H39" s="835"/>
      <c r="I39" s="837"/>
      <c r="J39" s="838"/>
    </row>
    <row r="40" spans="2:10" ht="12" customHeight="1">
      <c r="B40" s="832"/>
      <c r="C40" s="825"/>
      <c r="D40" s="833"/>
      <c r="E40" s="834"/>
      <c r="F40" s="835"/>
      <c r="G40" s="836"/>
      <c r="H40" s="835"/>
      <c r="I40" s="837"/>
      <c r="J40" s="838"/>
    </row>
    <row r="41" spans="2:10" ht="12" customHeight="1">
      <c r="B41" s="832"/>
      <c r="C41" s="1459" t="s">
        <v>98</v>
      </c>
      <c r="D41" s="1462"/>
      <c r="E41" s="834">
        <f>SUM(E42:E51)</f>
        <v>2904427</v>
      </c>
      <c r="F41" s="835">
        <f>+E41/$E$7*100</f>
        <v>3.290461658445687</v>
      </c>
      <c r="G41" s="836">
        <v>3654041</v>
      </c>
      <c r="H41" s="835">
        <f>+G41/$E$7*100</f>
        <v>4.139708730461649</v>
      </c>
      <c r="I41" s="837">
        <f>+G41-E41</f>
        <v>749614</v>
      </c>
      <c r="J41" s="838">
        <v>25.8</v>
      </c>
    </row>
    <row r="42" spans="2:10" ht="12" customHeight="1">
      <c r="B42" s="832"/>
      <c r="C42" s="839"/>
      <c r="D42" s="840" t="s">
        <v>99</v>
      </c>
      <c r="E42" s="834">
        <v>1340</v>
      </c>
      <c r="F42" s="835"/>
      <c r="G42" s="836">
        <v>4270</v>
      </c>
      <c r="H42" s="835"/>
      <c r="I42" s="837"/>
      <c r="J42" s="838"/>
    </row>
    <row r="43" spans="2:10" ht="12" customHeight="1">
      <c r="B43" s="832"/>
      <c r="C43" s="839"/>
      <c r="D43" s="840" t="s">
        <v>100</v>
      </c>
      <c r="E43" s="834">
        <v>19569</v>
      </c>
      <c r="F43" s="835"/>
      <c r="G43" s="836">
        <v>20499</v>
      </c>
      <c r="H43" s="835"/>
      <c r="I43" s="837"/>
      <c r="J43" s="838"/>
    </row>
    <row r="44" spans="2:10" ht="12" customHeight="1">
      <c r="B44" s="832"/>
      <c r="C44" s="839"/>
      <c r="D44" s="840" t="s">
        <v>101</v>
      </c>
      <c r="E44" s="834">
        <v>239643</v>
      </c>
      <c r="F44" s="835"/>
      <c r="G44" s="836">
        <v>221546</v>
      </c>
      <c r="H44" s="835"/>
      <c r="I44" s="837"/>
      <c r="J44" s="838"/>
    </row>
    <row r="45" spans="2:10" ht="12" customHeight="1">
      <c r="B45" s="832"/>
      <c r="C45" s="839"/>
      <c r="D45" s="840" t="s">
        <v>102</v>
      </c>
      <c r="E45" s="834">
        <v>942631</v>
      </c>
      <c r="F45" s="835"/>
      <c r="G45" s="836">
        <v>1221987</v>
      </c>
      <c r="H45" s="835"/>
      <c r="I45" s="837"/>
      <c r="J45" s="838"/>
    </row>
    <row r="46" spans="2:10" ht="12" customHeight="1">
      <c r="B46" s="832"/>
      <c r="C46" s="839"/>
      <c r="D46" s="840" t="s">
        <v>103</v>
      </c>
      <c r="E46" s="834">
        <v>29653</v>
      </c>
      <c r="F46" s="835"/>
      <c r="G46" s="836">
        <v>29455</v>
      </c>
      <c r="H46" s="835"/>
      <c r="I46" s="837"/>
      <c r="J46" s="838"/>
    </row>
    <row r="47" spans="2:10" ht="12" customHeight="1">
      <c r="B47" s="832"/>
      <c r="C47" s="839"/>
      <c r="D47" s="840" t="s">
        <v>104</v>
      </c>
      <c r="E47" s="834">
        <v>533929</v>
      </c>
      <c r="F47" s="835"/>
      <c r="G47" s="836">
        <v>780079</v>
      </c>
      <c r="H47" s="835"/>
      <c r="I47" s="837"/>
      <c r="J47" s="838"/>
    </row>
    <row r="48" spans="2:10" ht="12" customHeight="1">
      <c r="B48" s="832"/>
      <c r="C48" s="839"/>
      <c r="D48" s="840" t="s">
        <v>105</v>
      </c>
      <c r="E48" s="834">
        <v>10000</v>
      </c>
      <c r="F48" s="835"/>
      <c r="G48" s="836">
        <v>1000</v>
      </c>
      <c r="H48" s="835"/>
      <c r="I48" s="837"/>
      <c r="J48" s="838"/>
    </row>
    <row r="49" spans="2:10" ht="12" customHeight="1">
      <c r="B49" s="832"/>
      <c r="C49" s="839"/>
      <c r="D49" s="840" t="s">
        <v>106</v>
      </c>
      <c r="E49" s="834">
        <v>722775</v>
      </c>
      <c r="F49" s="835"/>
      <c r="G49" s="836">
        <v>558809</v>
      </c>
      <c r="H49" s="835"/>
      <c r="I49" s="837"/>
      <c r="J49" s="838"/>
    </row>
    <row r="50" spans="2:10" ht="12" customHeight="1">
      <c r="B50" s="832"/>
      <c r="C50" s="839"/>
      <c r="D50" s="840" t="s">
        <v>107</v>
      </c>
      <c r="E50" s="834">
        <v>29795</v>
      </c>
      <c r="F50" s="835"/>
      <c r="G50" s="836">
        <v>51342</v>
      </c>
      <c r="H50" s="835"/>
      <c r="I50" s="837"/>
      <c r="J50" s="838"/>
    </row>
    <row r="51" spans="2:10" ht="12" customHeight="1">
      <c r="B51" s="832"/>
      <c r="C51" s="839"/>
      <c r="D51" s="840" t="s">
        <v>108</v>
      </c>
      <c r="E51" s="834">
        <v>375092</v>
      </c>
      <c r="F51" s="835"/>
      <c r="G51" s="836">
        <v>148534</v>
      </c>
      <c r="H51" s="835"/>
      <c r="I51" s="837"/>
      <c r="J51" s="838"/>
    </row>
    <row r="52" spans="2:10" ht="12" customHeight="1">
      <c r="B52" s="832"/>
      <c r="C52" s="839"/>
      <c r="D52" s="840"/>
      <c r="E52" s="834"/>
      <c r="F52" s="835"/>
      <c r="G52" s="836"/>
      <c r="H52" s="835"/>
      <c r="I52" s="837"/>
      <c r="J52" s="838"/>
    </row>
    <row r="53" spans="2:10" ht="12" customHeight="1">
      <c r="B53" s="832"/>
      <c r="C53" s="1459" t="s">
        <v>109</v>
      </c>
      <c r="D53" s="1462"/>
      <c r="E53" s="834">
        <f>SUM(E54)</f>
        <v>391218</v>
      </c>
      <c r="F53" s="835">
        <f>+E53/$E$7*100</f>
        <v>0.443215763072649</v>
      </c>
      <c r="G53" s="836">
        <f>SUM(G54)</f>
        <v>148153</v>
      </c>
      <c r="H53" s="835">
        <f>+G53/$E$7*100</f>
        <v>0.1678443858577626</v>
      </c>
      <c r="I53" s="837">
        <f>+G53-E53</f>
        <v>-243065</v>
      </c>
      <c r="J53" s="838">
        <v>-62.1</v>
      </c>
    </row>
    <row r="54" spans="2:10" ht="12" customHeight="1">
      <c r="B54" s="832"/>
      <c r="C54" s="839"/>
      <c r="D54" s="840" t="s">
        <v>110</v>
      </c>
      <c r="E54" s="834">
        <v>391218</v>
      </c>
      <c r="F54" s="835"/>
      <c r="G54" s="836">
        <v>148153</v>
      </c>
      <c r="H54" s="835"/>
      <c r="I54" s="837"/>
      <c r="J54" s="838"/>
    </row>
    <row r="55" spans="2:10" ht="12" customHeight="1">
      <c r="B55" s="832"/>
      <c r="C55" s="839"/>
      <c r="D55" s="840"/>
      <c r="E55" s="834"/>
      <c r="F55" s="835"/>
      <c r="G55" s="836"/>
      <c r="H55" s="835"/>
      <c r="I55" s="837"/>
      <c r="J55" s="838"/>
    </row>
    <row r="56" spans="2:10" ht="12" customHeight="1">
      <c r="B56" s="832"/>
      <c r="C56" s="1459" t="s">
        <v>111</v>
      </c>
      <c r="D56" s="1462"/>
      <c r="E56" s="834">
        <f>SUM(E57:E60)</f>
        <v>479153</v>
      </c>
      <c r="F56" s="835">
        <f>+E56/$E$7*100</f>
        <v>0.5428384239057227</v>
      </c>
      <c r="G56" s="836">
        <f>SUM(G57:G60)</f>
        <v>622611</v>
      </c>
      <c r="H56" s="835">
        <f>+G56/$E$7*100</f>
        <v>0.7053637855682128</v>
      </c>
      <c r="I56" s="837">
        <f>+G56-E56</f>
        <v>143458</v>
      </c>
      <c r="J56" s="838">
        <v>29.9</v>
      </c>
    </row>
    <row r="57" spans="2:10" ht="12" customHeight="1">
      <c r="B57" s="832"/>
      <c r="C57" s="839"/>
      <c r="D57" s="840" t="s">
        <v>112</v>
      </c>
      <c r="E57" s="834">
        <v>225</v>
      </c>
      <c r="F57" s="835"/>
      <c r="G57" s="836">
        <v>12881</v>
      </c>
      <c r="H57" s="835"/>
      <c r="I57" s="837"/>
      <c r="J57" s="838"/>
    </row>
    <row r="58" spans="2:10" ht="12" customHeight="1">
      <c r="B58" s="832"/>
      <c r="C58" s="839"/>
      <c r="D58" s="840" t="s">
        <v>113</v>
      </c>
      <c r="E58" s="834">
        <v>399097</v>
      </c>
      <c r="F58" s="835"/>
      <c r="G58" s="836">
        <v>496922</v>
      </c>
      <c r="H58" s="835"/>
      <c r="I58" s="837"/>
      <c r="J58" s="838"/>
    </row>
    <row r="59" spans="2:10" ht="12" customHeight="1">
      <c r="B59" s="832"/>
      <c r="C59" s="839"/>
      <c r="D59" s="840" t="s">
        <v>114</v>
      </c>
      <c r="E59" s="834">
        <v>65882</v>
      </c>
      <c r="F59" s="835"/>
      <c r="G59" s="836">
        <v>82424</v>
      </c>
      <c r="H59" s="835"/>
      <c r="I59" s="837"/>
      <c r="J59" s="838"/>
    </row>
    <row r="60" spans="2:10" ht="12" customHeight="1">
      <c r="B60" s="832"/>
      <c r="C60" s="825"/>
      <c r="D60" s="840" t="s">
        <v>115</v>
      </c>
      <c r="E60" s="66">
        <v>13949</v>
      </c>
      <c r="F60" s="841"/>
      <c r="G60" s="253">
        <v>30384</v>
      </c>
      <c r="H60" s="841"/>
      <c r="I60" s="842"/>
      <c r="J60" s="135"/>
    </row>
    <row r="61" spans="2:10" ht="12" customHeight="1">
      <c r="B61" s="832"/>
      <c r="C61" s="825"/>
      <c r="D61" s="833"/>
      <c r="E61" s="66"/>
      <c r="F61" s="841"/>
      <c r="G61" s="253"/>
      <c r="H61" s="841"/>
      <c r="I61" s="842"/>
      <c r="J61" s="135"/>
    </row>
    <row r="62" spans="2:10" ht="12" customHeight="1">
      <c r="B62" s="832"/>
      <c r="C62" s="1459" t="s">
        <v>116</v>
      </c>
      <c r="D62" s="1460"/>
      <c r="E62" s="66">
        <f>SUM(E63:E69)</f>
        <v>45856</v>
      </c>
      <c r="F62" s="835">
        <f>+E62/$E$7*100</f>
        <v>0.05195083567591316</v>
      </c>
      <c r="G62" s="253">
        <v>44169</v>
      </c>
      <c r="H62" s="835">
        <f>+G62/G7*100</f>
        <v>0.04956453923785855</v>
      </c>
      <c r="I62" s="837">
        <f>+G62-E62</f>
        <v>-1687</v>
      </c>
      <c r="J62" s="838">
        <v>-3.7</v>
      </c>
    </row>
    <row r="63" spans="2:10" ht="12" customHeight="1">
      <c r="B63" s="832"/>
      <c r="C63" s="839"/>
      <c r="D63" s="843" t="s">
        <v>117</v>
      </c>
      <c r="E63" s="66">
        <v>2124</v>
      </c>
      <c r="F63" s="835"/>
      <c r="G63" s="253">
        <v>740</v>
      </c>
      <c r="H63" s="835"/>
      <c r="I63" s="837"/>
      <c r="J63" s="838"/>
    </row>
    <row r="64" spans="2:10" ht="12" customHeight="1">
      <c r="B64" s="832"/>
      <c r="C64" s="825"/>
      <c r="D64" s="840" t="s">
        <v>118</v>
      </c>
      <c r="E64" s="66">
        <v>995</v>
      </c>
      <c r="F64" s="841"/>
      <c r="G64" s="253">
        <v>889</v>
      </c>
      <c r="H64" s="841"/>
      <c r="I64" s="842"/>
      <c r="J64" s="135"/>
    </row>
    <row r="65" spans="2:10" ht="12" customHeight="1">
      <c r="B65" s="832"/>
      <c r="C65" s="825"/>
      <c r="D65" s="840" t="s">
        <v>119</v>
      </c>
      <c r="E65" s="66">
        <v>26449</v>
      </c>
      <c r="F65" s="841"/>
      <c r="G65" s="253">
        <v>24963</v>
      </c>
      <c r="H65" s="841"/>
      <c r="I65" s="842"/>
      <c r="J65" s="135"/>
    </row>
    <row r="66" spans="2:10" ht="12" customHeight="1">
      <c r="B66" s="832"/>
      <c r="C66" s="825"/>
      <c r="D66" s="840" t="s">
        <v>120</v>
      </c>
      <c r="E66" s="66">
        <v>1170</v>
      </c>
      <c r="F66" s="841"/>
      <c r="G66" s="253">
        <v>527</v>
      </c>
      <c r="H66" s="841"/>
      <c r="I66" s="842"/>
      <c r="J66" s="135"/>
    </row>
    <row r="67" spans="2:10" ht="12" customHeight="1">
      <c r="B67" s="832"/>
      <c r="C67" s="825"/>
      <c r="D67" s="840" t="s">
        <v>121</v>
      </c>
      <c r="E67" s="66">
        <v>14313</v>
      </c>
      <c r="F67" s="841"/>
      <c r="G67" s="253">
        <v>14697</v>
      </c>
      <c r="H67" s="841"/>
      <c r="I67" s="842"/>
      <c r="J67" s="135"/>
    </row>
    <row r="68" spans="2:10" ht="12" customHeight="1">
      <c r="B68" s="832"/>
      <c r="C68" s="825"/>
      <c r="D68" s="840" t="s">
        <v>122</v>
      </c>
      <c r="E68" s="66">
        <v>364</v>
      </c>
      <c r="F68" s="841"/>
      <c r="G68" s="253">
        <v>1806</v>
      </c>
      <c r="H68" s="841"/>
      <c r="I68" s="842"/>
      <c r="J68" s="135"/>
    </row>
    <row r="69" spans="2:10" ht="12" customHeight="1">
      <c r="B69" s="832"/>
      <c r="C69" s="825"/>
      <c r="D69" s="840" t="s">
        <v>123</v>
      </c>
      <c r="E69" s="66">
        <v>441</v>
      </c>
      <c r="F69" s="841"/>
      <c r="G69" s="253">
        <v>547</v>
      </c>
      <c r="H69" s="841"/>
      <c r="I69" s="842"/>
      <c r="J69" s="135"/>
    </row>
    <row r="70" spans="2:10" ht="12" customHeight="1">
      <c r="B70" s="832"/>
      <c r="C70" s="825"/>
      <c r="D70" s="840"/>
      <c r="E70" s="66"/>
      <c r="F70" s="841"/>
      <c r="G70" s="253"/>
      <c r="H70" s="841"/>
      <c r="I70" s="842"/>
      <c r="J70" s="135"/>
    </row>
    <row r="71" spans="2:10" ht="12" customHeight="1">
      <c r="B71" s="832"/>
      <c r="C71" s="1459" t="s">
        <v>124</v>
      </c>
      <c r="D71" s="1460"/>
      <c r="E71" s="66">
        <f>SUM(E72:E76)</f>
        <v>2316967</v>
      </c>
      <c r="F71" s="835">
        <f>+E71/$E$7*100</f>
        <v>2.6249208802231654</v>
      </c>
      <c r="G71" s="253">
        <f>SUM(G72:G76)</f>
        <v>1861929</v>
      </c>
      <c r="H71" s="835">
        <f>+G71/$E$7*100</f>
        <v>2.1094026412948645</v>
      </c>
      <c r="I71" s="837">
        <f>+G71-E71</f>
        <v>-455038</v>
      </c>
      <c r="J71" s="838">
        <v>-19.6</v>
      </c>
    </row>
    <row r="72" spans="2:10" ht="12" customHeight="1">
      <c r="B72" s="832"/>
      <c r="C72" s="839"/>
      <c r="D72" s="840" t="s">
        <v>125</v>
      </c>
      <c r="E72" s="66">
        <v>7503</v>
      </c>
      <c r="F72" s="841"/>
      <c r="G72" s="253">
        <v>7068</v>
      </c>
      <c r="H72" s="841"/>
      <c r="I72" s="842"/>
      <c r="J72" s="135"/>
    </row>
    <row r="73" spans="2:10" ht="12" customHeight="1">
      <c r="B73" s="832"/>
      <c r="C73" s="839"/>
      <c r="D73" s="840" t="s">
        <v>126</v>
      </c>
      <c r="E73" s="66">
        <v>677</v>
      </c>
      <c r="F73" s="841"/>
      <c r="G73" s="253">
        <v>129</v>
      </c>
      <c r="H73" s="841"/>
      <c r="I73" s="842"/>
      <c r="J73" s="135"/>
    </row>
    <row r="74" spans="2:10" ht="12" customHeight="1">
      <c r="B74" s="832"/>
      <c r="C74" s="839"/>
      <c r="D74" s="840" t="s">
        <v>127</v>
      </c>
      <c r="E74" s="66">
        <v>923320</v>
      </c>
      <c r="F74" s="841"/>
      <c r="G74" s="253">
        <v>677355</v>
      </c>
      <c r="H74" s="841"/>
      <c r="I74" s="842"/>
      <c r="J74" s="135"/>
    </row>
    <row r="75" spans="2:10" ht="12" customHeight="1">
      <c r="B75" s="832"/>
      <c r="C75" s="839"/>
      <c r="D75" s="840" t="s">
        <v>128</v>
      </c>
      <c r="E75" s="66">
        <v>9327</v>
      </c>
      <c r="F75" s="841"/>
      <c r="G75" s="253">
        <v>1044</v>
      </c>
      <c r="H75" s="841"/>
      <c r="I75" s="842"/>
      <c r="J75" s="135"/>
    </row>
    <row r="76" spans="2:10" ht="12" customHeight="1">
      <c r="B76" s="844"/>
      <c r="C76" s="845"/>
      <c r="D76" s="846" t="s">
        <v>129</v>
      </c>
      <c r="E76" s="71">
        <v>1376140</v>
      </c>
      <c r="F76" s="847"/>
      <c r="G76" s="848">
        <v>1176333</v>
      </c>
      <c r="H76" s="847"/>
      <c r="I76" s="849"/>
      <c r="J76" s="138"/>
    </row>
    <row r="77" spans="3:10" ht="12" customHeight="1">
      <c r="C77" s="821" t="s">
        <v>130</v>
      </c>
      <c r="E77" s="825"/>
      <c r="F77" s="825"/>
      <c r="G77" s="850"/>
      <c r="H77" s="825"/>
      <c r="I77" s="825"/>
      <c r="J77" s="825"/>
    </row>
    <row r="78" spans="5:10" ht="12" customHeight="1">
      <c r="E78" s="825"/>
      <c r="F78" s="825"/>
      <c r="G78" s="850"/>
      <c r="H78" s="825"/>
      <c r="I78" s="825"/>
      <c r="J78" s="825"/>
    </row>
    <row r="79" spans="5:10" ht="12" customHeight="1">
      <c r="E79" s="825"/>
      <c r="F79" s="825"/>
      <c r="G79" s="850"/>
      <c r="H79" s="825"/>
      <c r="I79" s="825"/>
      <c r="J79" s="825"/>
    </row>
  </sheetData>
  <mergeCells count="19">
    <mergeCell ref="E4:F4"/>
    <mergeCell ref="E5:E6"/>
    <mergeCell ref="F5:F6"/>
    <mergeCell ref="H5:H6"/>
    <mergeCell ref="G5:G6"/>
    <mergeCell ref="I5:I6"/>
    <mergeCell ref="I4:J4"/>
    <mergeCell ref="J5:J6"/>
    <mergeCell ref="G4:H4"/>
    <mergeCell ref="B4:D6"/>
    <mergeCell ref="C62:D62"/>
    <mergeCell ref="C71:D71"/>
    <mergeCell ref="C9:D9"/>
    <mergeCell ref="C13:D13"/>
    <mergeCell ref="C36:D36"/>
    <mergeCell ref="C41:D41"/>
    <mergeCell ref="C53:D53"/>
    <mergeCell ref="C56:D56"/>
    <mergeCell ref="B7:D7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9.00390625" defaultRowHeight="13.5"/>
  <cols>
    <col min="1" max="1" width="2.625" style="851" customWidth="1"/>
    <col min="2" max="2" width="9.625" style="851" customWidth="1"/>
    <col min="3" max="3" width="6.00390625" style="851" customWidth="1"/>
    <col min="4" max="4" width="6.625" style="851" customWidth="1"/>
    <col min="5" max="5" width="6.75390625" style="851" customWidth="1"/>
    <col min="6" max="6" width="6.00390625" style="851" customWidth="1"/>
    <col min="7" max="7" width="6.625" style="851" customWidth="1"/>
    <col min="8" max="8" width="6.75390625" style="851" customWidth="1"/>
    <col min="9" max="9" width="6.375" style="851" customWidth="1"/>
    <col min="10" max="10" width="6.875" style="851" customWidth="1"/>
    <col min="11" max="11" width="7.00390625" style="851" customWidth="1"/>
    <col min="12" max="12" width="7.75390625" style="851" customWidth="1"/>
    <col min="13" max="13" width="5.125" style="851" customWidth="1"/>
    <col min="14" max="14" width="5.625" style="851" customWidth="1"/>
    <col min="15" max="16" width="5.125" style="851" customWidth="1"/>
    <col min="17" max="18" width="5.625" style="851" customWidth="1"/>
    <col min="19" max="19" width="5.125" style="851" customWidth="1"/>
    <col min="20" max="20" width="6.00390625" style="851" customWidth="1"/>
    <col min="21" max="16384" width="9.00390625" style="851" customWidth="1"/>
  </cols>
  <sheetData>
    <row r="2" spans="2:18" ht="14.25">
      <c r="B2" s="852" t="s">
        <v>177</v>
      </c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</row>
    <row r="3" spans="5:20" ht="12.75" thickBot="1"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T3" s="854" t="s">
        <v>161</v>
      </c>
    </row>
    <row r="4" spans="1:20" ht="12.75" thickTop="1">
      <c r="A4" s="855"/>
      <c r="B4" s="856"/>
      <c r="C4" s="857" t="s">
        <v>132</v>
      </c>
      <c r="D4" s="858"/>
      <c r="E4" s="859"/>
      <c r="F4" s="858" t="s">
        <v>133</v>
      </c>
      <c r="G4" s="858"/>
      <c r="H4" s="858"/>
      <c r="I4" s="858"/>
      <c r="J4" s="858"/>
      <c r="K4" s="858"/>
      <c r="L4" s="859"/>
      <c r="M4" s="858" t="s">
        <v>134</v>
      </c>
      <c r="N4" s="858"/>
      <c r="O4" s="858"/>
      <c r="P4" s="859"/>
      <c r="Q4" s="860"/>
      <c r="R4" s="861" t="s">
        <v>162</v>
      </c>
      <c r="S4" s="861" t="s">
        <v>163</v>
      </c>
      <c r="T4" s="1472" t="s">
        <v>164</v>
      </c>
    </row>
    <row r="5" spans="1:20" ht="13.5" customHeight="1">
      <c r="A5" s="855"/>
      <c r="B5" s="1475" t="s">
        <v>135</v>
      </c>
      <c r="C5" s="863" t="s">
        <v>136</v>
      </c>
      <c r="D5" s="1476" t="s">
        <v>137</v>
      </c>
      <c r="E5" s="1477"/>
      <c r="F5" s="1480" t="s">
        <v>138</v>
      </c>
      <c r="G5" s="1477"/>
      <c r="H5" s="1480" t="s">
        <v>139</v>
      </c>
      <c r="I5" s="1477"/>
      <c r="J5" s="1482" t="s">
        <v>165</v>
      </c>
      <c r="K5" s="1476" t="s">
        <v>140</v>
      </c>
      <c r="L5" s="1477"/>
      <c r="M5" s="1482" t="s">
        <v>166</v>
      </c>
      <c r="N5" s="863"/>
      <c r="O5" s="863" t="s">
        <v>141</v>
      </c>
      <c r="P5" s="864" t="s">
        <v>142</v>
      </c>
      <c r="Q5" s="1475" t="s">
        <v>143</v>
      </c>
      <c r="R5" s="862" t="s">
        <v>167</v>
      </c>
      <c r="S5" s="862" t="s">
        <v>144</v>
      </c>
      <c r="T5" s="1473"/>
    </row>
    <row r="6" spans="1:20" ht="13.5" customHeight="1">
      <c r="A6" s="855"/>
      <c r="B6" s="1475"/>
      <c r="C6" s="865" t="s">
        <v>145</v>
      </c>
      <c r="D6" s="1478"/>
      <c r="E6" s="1479"/>
      <c r="F6" s="1481"/>
      <c r="G6" s="1479"/>
      <c r="H6" s="1481"/>
      <c r="I6" s="1479"/>
      <c r="J6" s="1473"/>
      <c r="K6" s="1478"/>
      <c r="L6" s="1479"/>
      <c r="M6" s="1475"/>
      <c r="N6" s="862" t="s">
        <v>146</v>
      </c>
      <c r="O6" s="862" t="s">
        <v>147</v>
      </c>
      <c r="P6" s="864" t="s">
        <v>147</v>
      </c>
      <c r="Q6" s="1475"/>
      <c r="R6" s="862" t="s">
        <v>168</v>
      </c>
      <c r="S6" s="865" t="s">
        <v>148</v>
      </c>
      <c r="T6" s="1474"/>
    </row>
    <row r="7" spans="1:20" ht="12">
      <c r="A7" s="855"/>
      <c r="B7" s="867"/>
      <c r="C7" s="865" t="s">
        <v>149</v>
      </c>
      <c r="D7" s="868" t="s">
        <v>150</v>
      </c>
      <c r="E7" s="866" t="s">
        <v>149</v>
      </c>
      <c r="F7" s="868" t="s">
        <v>150</v>
      </c>
      <c r="G7" s="866" t="s">
        <v>149</v>
      </c>
      <c r="H7" s="868" t="s">
        <v>150</v>
      </c>
      <c r="I7" s="866" t="s">
        <v>149</v>
      </c>
      <c r="J7" s="1474"/>
      <c r="K7" s="868" t="s">
        <v>150</v>
      </c>
      <c r="L7" s="866" t="s">
        <v>149</v>
      </c>
      <c r="M7" s="1483"/>
      <c r="N7" s="869"/>
      <c r="O7" s="865" t="s">
        <v>151</v>
      </c>
      <c r="P7" s="866" t="s">
        <v>151</v>
      </c>
      <c r="Q7" s="869"/>
      <c r="R7" s="865" t="s">
        <v>169</v>
      </c>
      <c r="S7" s="870" t="s">
        <v>170</v>
      </c>
      <c r="T7" s="866" t="s">
        <v>171</v>
      </c>
    </row>
    <row r="8" spans="1:20" s="876" customFormat="1" ht="13.5" customHeight="1">
      <c r="A8" s="871"/>
      <c r="B8" s="872" t="s">
        <v>172</v>
      </c>
      <c r="C8" s="873">
        <f aca="true" t="shared" si="0" ref="C8:Q8">SUM(C10:C22,C24:C32)</f>
        <v>3</v>
      </c>
      <c r="D8" s="874">
        <f t="shared" si="0"/>
        <v>4</v>
      </c>
      <c r="E8" s="874">
        <f t="shared" si="0"/>
        <v>264</v>
      </c>
      <c r="F8" s="874">
        <f t="shared" si="0"/>
        <v>5</v>
      </c>
      <c r="G8" s="874">
        <f t="shared" si="0"/>
        <v>50</v>
      </c>
      <c r="H8" s="874">
        <f t="shared" si="0"/>
        <v>8</v>
      </c>
      <c r="I8" s="874">
        <f t="shared" si="0"/>
        <v>32</v>
      </c>
      <c r="J8" s="874">
        <f t="shared" si="0"/>
        <v>2</v>
      </c>
      <c r="K8" s="874">
        <f t="shared" si="0"/>
        <v>1</v>
      </c>
      <c r="L8" s="874">
        <f t="shared" si="0"/>
        <v>13</v>
      </c>
      <c r="M8" s="874">
        <f t="shared" si="0"/>
        <v>1</v>
      </c>
      <c r="N8" s="874">
        <f t="shared" si="0"/>
        <v>7</v>
      </c>
      <c r="O8" s="874">
        <f t="shared" si="0"/>
        <v>324</v>
      </c>
      <c r="P8" s="874">
        <f t="shared" si="0"/>
        <v>9</v>
      </c>
      <c r="Q8" s="874">
        <f t="shared" si="0"/>
        <v>401</v>
      </c>
      <c r="R8" s="874">
        <v>1</v>
      </c>
      <c r="S8" s="874">
        <f>SUM(S10:S22,S24:S32)</f>
        <v>3</v>
      </c>
      <c r="T8" s="875">
        <f>SUM(T10:T22,T24:T32)</f>
        <v>19</v>
      </c>
    </row>
    <row r="9" spans="1:20" ht="6" customHeight="1">
      <c r="A9" s="855"/>
      <c r="B9" s="877"/>
      <c r="C9" s="878"/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  <c r="O9" s="878"/>
      <c r="P9" s="878"/>
      <c r="Q9" s="878"/>
      <c r="R9" s="878"/>
      <c r="S9" s="878"/>
      <c r="T9" s="879"/>
    </row>
    <row r="10" spans="1:20" ht="13.5" customHeight="1">
      <c r="A10" s="855"/>
      <c r="B10" s="880" t="s">
        <v>762</v>
      </c>
      <c r="C10" s="878">
        <v>3</v>
      </c>
      <c r="D10" s="878">
        <v>3</v>
      </c>
      <c r="E10" s="878">
        <v>84</v>
      </c>
      <c r="F10" s="878">
        <v>1</v>
      </c>
      <c r="G10" s="878">
        <f>7-1</f>
        <v>6</v>
      </c>
      <c r="H10" s="878">
        <v>4</v>
      </c>
      <c r="I10" s="878">
        <f>10-4</f>
        <v>6</v>
      </c>
      <c r="J10" s="878">
        <v>1</v>
      </c>
      <c r="K10" s="878">
        <v>1</v>
      </c>
      <c r="L10" s="878">
        <v>2</v>
      </c>
      <c r="M10" s="878">
        <v>1</v>
      </c>
      <c r="N10" s="878">
        <v>2</v>
      </c>
      <c r="O10" s="878">
        <v>38</v>
      </c>
      <c r="P10" s="881" t="s">
        <v>816</v>
      </c>
      <c r="Q10" s="878">
        <v>54</v>
      </c>
      <c r="R10" s="878">
        <v>1</v>
      </c>
      <c r="S10" s="878">
        <v>1</v>
      </c>
      <c r="T10" s="879">
        <v>19</v>
      </c>
    </row>
    <row r="11" spans="1:20" ht="13.5" customHeight="1">
      <c r="A11" s="855"/>
      <c r="B11" s="880" t="s">
        <v>764</v>
      </c>
      <c r="C11" s="881" t="s">
        <v>816</v>
      </c>
      <c r="D11" s="881" t="s">
        <v>816</v>
      </c>
      <c r="E11" s="881">
        <v>19</v>
      </c>
      <c r="F11" s="878">
        <v>1</v>
      </c>
      <c r="G11" s="878">
        <v>9</v>
      </c>
      <c r="H11" s="881" t="s">
        <v>816</v>
      </c>
      <c r="I11" s="878">
        <v>2</v>
      </c>
      <c r="J11" s="881" t="s">
        <v>816</v>
      </c>
      <c r="K11" s="881" t="s">
        <v>816</v>
      </c>
      <c r="L11" s="878">
        <v>1</v>
      </c>
      <c r="M11" s="881" t="s">
        <v>816</v>
      </c>
      <c r="N11" s="881" t="s">
        <v>816</v>
      </c>
      <c r="O11" s="878">
        <v>14</v>
      </c>
      <c r="P11" s="881" t="s">
        <v>816</v>
      </c>
      <c r="Q11" s="878">
        <v>24</v>
      </c>
      <c r="R11" s="881" t="s">
        <v>816</v>
      </c>
      <c r="S11" s="881">
        <v>1</v>
      </c>
      <c r="T11" s="882" t="s">
        <v>816</v>
      </c>
    </row>
    <row r="12" spans="1:20" ht="13.5" customHeight="1">
      <c r="A12" s="855"/>
      <c r="B12" s="880" t="s">
        <v>765</v>
      </c>
      <c r="C12" s="881" t="s">
        <v>816</v>
      </c>
      <c r="D12" s="881">
        <v>1</v>
      </c>
      <c r="E12" s="878">
        <v>25</v>
      </c>
      <c r="F12" s="878">
        <v>1</v>
      </c>
      <c r="G12" s="878">
        <f>12-1</f>
        <v>11</v>
      </c>
      <c r="H12" s="881" t="s">
        <v>816</v>
      </c>
      <c r="I12" s="881" t="s">
        <v>816</v>
      </c>
      <c r="J12" s="881" t="s">
        <v>816</v>
      </c>
      <c r="K12" s="881" t="s">
        <v>816</v>
      </c>
      <c r="L12" s="878">
        <v>1</v>
      </c>
      <c r="M12" s="881" t="s">
        <v>816</v>
      </c>
      <c r="N12" s="881">
        <v>1</v>
      </c>
      <c r="O12" s="878">
        <v>14</v>
      </c>
      <c r="P12" s="878">
        <v>3</v>
      </c>
      <c r="Q12" s="878">
        <v>29</v>
      </c>
      <c r="R12" s="881" t="s">
        <v>816</v>
      </c>
      <c r="S12" s="881" t="s">
        <v>816</v>
      </c>
      <c r="T12" s="882" t="s">
        <v>816</v>
      </c>
    </row>
    <row r="13" spans="1:20" ht="13.5" customHeight="1">
      <c r="A13" s="855"/>
      <c r="B13" s="880" t="s">
        <v>767</v>
      </c>
      <c r="C13" s="881" t="s">
        <v>816</v>
      </c>
      <c r="D13" s="881" t="s">
        <v>816</v>
      </c>
      <c r="E13" s="881">
        <v>24</v>
      </c>
      <c r="F13" s="878">
        <v>1</v>
      </c>
      <c r="G13" s="878">
        <v>6</v>
      </c>
      <c r="H13" s="881" t="s">
        <v>816</v>
      </c>
      <c r="I13" s="878">
        <v>1</v>
      </c>
      <c r="J13" s="878">
        <v>1</v>
      </c>
      <c r="K13" s="881" t="s">
        <v>816</v>
      </c>
      <c r="L13" s="878">
        <v>1</v>
      </c>
      <c r="M13" s="881" t="s">
        <v>816</v>
      </c>
      <c r="N13" s="881">
        <v>1</v>
      </c>
      <c r="O13" s="878">
        <v>17</v>
      </c>
      <c r="P13" s="878">
        <v>2</v>
      </c>
      <c r="Q13" s="878">
        <v>30</v>
      </c>
      <c r="R13" s="881" t="s">
        <v>816</v>
      </c>
      <c r="S13" s="881">
        <v>1</v>
      </c>
      <c r="T13" s="882" t="s">
        <v>816</v>
      </c>
    </row>
    <row r="14" spans="1:20" ht="13.5" customHeight="1">
      <c r="A14" s="855"/>
      <c r="B14" s="880" t="s">
        <v>770</v>
      </c>
      <c r="C14" s="881" t="s">
        <v>816</v>
      </c>
      <c r="D14" s="881" t="s">
        <v>816</v>
      </c>
      <c r="E14" s="881">
        <v>8</v>
      </c>
      <c r="F14" s="878">
        <v>1</v>
      </c>
      <c r="G14" s="878">
        <v>5</v>
      </c>
      <c r="H14" s="881" t="s">
        <v>816</v>
      </c>
      <c r="I14" s="878">
        <v>1</v>
      </c>
      <c r="J14" s="881" t="s">
        <v>816</v>
      </c>
      <c r="K14" s="881" t="s">
        <v>816</v>
      </c>
      <c r="L14" s="878">
        <v>1</v>
      </c>
      <c r="M14" s="881" t="s">
        <v>816</v>
      </c>
      <c r="N14" s="881">
        <v>1</v>
      </c>
      <c r="O14" s="878">
        <v>7</v>
      </c>
      <c r="P14" s="881" t="s">
        <v>816</v>
      </c>
      <c r="Q14" s="878">
        <v>12</v>
      </c>
      <c r="R14" s="881" t="s">
        <v>816</v>
      </c>
      <c r="S14" s="881" t="s">
        <v>816</v>
      </c>
      <c r="T14" s="882" t="s">
        <v>816</v>
      </c>
    </row>
    <row r="15" spans="1:20" ht="13.5" customHeight="1">
      <c r="A15" s="855"/>
      <c r="B15" s="880" t="s">
        <v>772</v>
      </c>
      <c r="C15" s="881" t="s">
        <v>816</v>
      </c>
      <c r="D15" s="881" t="s">
        <v>816</v>
      </c>
      <c r="E15" s="881">
        <v>8</v>
      </c>
      <c r="F15" s="881" t="s">
        <v>816</v>
      </c>
      <c r="G15" s="878">
        <v>1</v>
      </c>
      <c r="H15" s="881" t="s">
        <v>816</v>
      </c>
      <c r="I15" s="878">
        <v>1</v>
      </c>
      <c r="J15" s="881" t="s">
        <v>816</v>
      </c>
      <c r="K15" s="881" t="s">
        <v>816</v>
      </c>
      <c r="L15" s="878">
        <v>1</v>
      </c>
      <c r="M15" s="881" t="s">
        <v>816</v>
      </c>
      <c r="N15" s="881" t="s">
        <v>816</v>
      </c>
      <c r="O15" s="878">
        <v>14</v>
      </c>
      <c r="P15" s="881" t="s">
        <v>816</v>
      </c>
      <c r="Q15" s="878">
        <v>12</v>
      </c>
      <c r="R15" s="881" t="s">
        <v>816</v>
      </c>
      <c r="S15" s="881" t="s">
        <v>816</v>
      </c>
      <c r="T15" s="882" t="s">
        <v>816</v>
      </c>
    </row>
    <row r="16" spans="1:20" ht="13.5" customHeight="1">
      <c r="A16" s="855"/>
      <c r="B16" s="880" t="s">
        <v>774</v>
      </c>
      <c r="C16" s="881" t="s">
        <v>816</v>
      </c>
      <c r="D16" s="881" t="s">
        <v>816</v>
      </c>
      <c r="E16" s="881">
        <v>6</v>
      </c>
      <c r="F16" s="881" t="s">
        <v>816</v>
      </c>
      <c r="G16" s="878">
        <v>1</v>
      </c>
      <c r="H16" s="881" t="s">
        <v>816</v>
      </c>
      <c r="I16" s="878">
        <v>1</v>
      </c>
      <c r="J16" s="881" t="s">
        <v>816</v>
      </c>
      <c r="K16" s="881" t="s">
        <v>816</v>
      </c>
      <c r="L16" s="878">
        <v>1</v>
      </c>
      <c r="M16" s="881" t="s">
        <v>816</v>
      </c>
      <c r="N16" s="881" t="s">
        <v>816</v>
      </c>
      <c r="O16" s="878">
        <v>11</v>
      </c>
      <c r="P16" s="881" t="s">
        <v>816</v>
      </c>
      <c r="Q16" s="878">
        <v>10</v>
      </c>
      <c r="R16" s="881" t="s">
        <v>816</v>
      </c>
      <c r="S16" s="881" t="s">
        <v>816</v>
      </c>
      <c r="T16" s="882" t="s">
        <v>816</v>
      </c>
    </row>
    <row r="17" spans="1:20" ht="13.5" customHeight="1">
      <c r="A17" s="855"/>
      <c r="B17" s="880" t="s">
        <v>775</v>
      </c>
      <c r="C17" s="881" t="s">
        <v>816</v>
      </c>
      <c r="D17" s="881" t="s">
        <v>816</v>
      </c>
      <c r="E17" s="881">
        <v>5</v>
      </c>
      <c r="F17" s="881" t="s">
        <v>816</v>
      </c>
      <c r="G17" s="881" t="s">
        <v>1305</v>
      </c>
      <c r="H17" s="878">
        <v>1</v>
      </c>
      <c r="I17" s="878">
        <f>2-1</f>
        <v>1</v>
      </c>
      <c r="J17" s="881" t="s">
        <v>816</v>
      </c>
      <c r="K17" s="881" t="s">
        <v>816</v>
      </c>
      <c r="L17" s="878">
        <v>1</v>
      </c>
      <c r="M17" s="881" t="s">
        <v>816</v>
      </c>
      <c r="N17" s="881">
        <v>1</v>
      </c>
      <c r="O17" s="878">
        <v>9</v>
      </c>
      <c r="P17" s="881" t="s">
        <v>816</v>
      </c>
      <c r="Q17" s="878">
        <v>12</v>
      </c>
      <c r="R17" s="881" t="s">
        <v>816</v>
      </c>
      <c r="S17" s="881" t="s">
        <v>816</v>
      </c>
      <c r="T17" s="882" t="s">
        <v>816</v>
      </c>
    </row>
    <row r="18" spans="1:20" ht="13.5" customHeight="1">
      <c r="A18" s="855"/>
      <c r="B18" s="880" t="s">
        <v>778</v>
      </c>
      <c r="C18" s="881" t="s">
        <v>816</v>
      </c>
      <c r="D18" s="881" t="s">
        <v>816</v>
      </c>
      <c r="E18" s="881">
        <v>5</v>
      </c>
      <c r="F18" s="881" t="s">
        <v>816</v>
      </c>
      <c r="G18" s="878">
        <v>1</v>
      </c>
      <c r="H18" s="881">
        <v>1</v>
      </c>
      <c r="I18" s="878">
        <v>2</v>
      </c>
      <c r="J18" s="881" t="s">
        <v>816</v>
      </c>
      <c r="K18" s="881" t="s">
        <v>816</v>
      </c>
      <c r="L18" s="878">
        <v>1</v>
      </c>
      <c r="M18" s="881" t="s">
        <v>816</v>
      </c>
      <c r="N18" s="881" t="s">
        <v>816</v>
      </c>
      <c r="O18" s="878">
        <v>8</v>
      </c>
      <c r="P18" s="881" t="s">
        <v>816</v>
      </c>
      <c r="Q18" s="878">
        <v>9</v>
      </c>
      <c r="R18" s="881" t="s">
        <v>816</v>
      </c>
      <c r="S18" s="881" t="s">
        <v>816</v>
      </c>
      <c r="T18" s="882" t="s">
        <v>816</v>
      </c>
    </row>
    <row r="19" spans="1:20" ht="13.5" customHeight="1">
      <c r="A19" s="855"/>
      <c r="B19" s="880" t="s">
        <v>780</v>
      </c>
      <c r="C19" s="881" t="s">
        <v>816</v>
      </c>
      <c r="D19" s="881" t="s">
        <v>816</v>
      </c>
      <c r="E19" s="881">
        <v>11</v>
      </c>
      <c r="F19" s="881" t="s">
        <v>816</v>
      </c>
      <c r="G19" s="878">
        <v>1</v>
      </c>
      <c r="H19" s="881" t="s">
        <v>1305</v>
      </c>
      <c r="I19" s="878">
        <v>2</v>
      </c>
      <c r="J19" s="881" t="s">
        <v>816</v>
      </c>
      <c r="K19" s="881" t="s">
        <v>816</v>
      </c>
      <c r="L19" s="878">
        <v>1</v>
      </c>
      <c r="M19" s="881" t="s">
        <v>816</v>
      </c>
      <c r="N19" s="881" t="s">
        <v>816</v>
      </c>
      <c r="O19" s="878">
        <v>16</v>
      </c>
      <c r="P19" s="881">
        <v>1</v>
      </c>
      <c r="Q19" s="878">
        <v>14</v>
      </c>
      <c r="R19" s="881" t="s">
        <v>816</v>
      </c>
      <c r="S19" s="881" t="s">
        <v>816</v>
      </c>
      <c r="T19" s="882" t="s">
        <v>816</v>
      </c>
    </row>
    <row r="20" spans="1:20" ht="13.5" customHeight="1">
      <c r="A20" s="855"/>
      <c r="B20" s="880" t="s">
        <v>782</v>
      </c>
      <c r="C20" s="881" t="s">
        <v>816</v>
      </c>
      <c r="D20" s="881" t="s">
        <v>816</v>
      </c>
      <c r="E20" s="881">
        <v>7</v>
      </c>
      <c r="F20" s="881" t="s">
        <v>816</v>
      </c>
      <c r="G20" s="881" t="s">
        <v>1305</v>
      </c>
      <c r="H20" s="881" t="s">
        <v>816</v>
      </c>
      <c r="I20" s="878">
        <v>2</v>
      </c>
      <c r="J20" s="881" t="s">
        <v>816</v>
      </c>
      <c r="K20" s="881" t="s">
        <v>816</v>
      </c>
      <c r="L20" s="881" t="s">
        <v>816</v>
      </c>
      <c r="M20" s="881" t="s">
        <v>816</v>
      </c>
      <c r="N20" s="881" t="s">
        <v>816</v>
      </c>
      <c r="O20" s="878">
        <v>10</v>
      </c>
      <c r="P20" s="881" t="s">
        <v>816</v>
      </c>
      <c r="Q20" s="878">
        <v>10</v>
      </c>
      <c r="R20" s="881" t="s">
        <v>816</v>
      </c>
      <c r="S20" s="881" t="s">
        <v>816</v>
      </c>
      <c r="T20" s="882" t="s">
        <v>816</v>
      </c>
    </row>
    <row r="21" spans="1:20" ht="13.5" customHeight="1">
      <c r="A21" s="855"/>
      <c r="B21" s="880" t="s">
        <v>784</v>
      </c>
      <c r="C21" s="881" t="s">
        <v>816</v>
      </c>
      <c r="D21" s="881" t="s">
        <v>816</v>
      </c>
      <c r="E21" s="881">
        <v>3</v>
      </c>
      <c r="F21" s="881" t="s">
        <v>816</v>
      </c>
      <c r="G21" s="881" t="s">
        <v>1305</v>
      </c>
      <c r="H21" s="881" t="s">
        <v>816</v>
      </c>
      <c r="I21" s="878">
        <v>1</v>
      </c>
      <c r="J21" s="881" t="s">
        <v>816</v>
      </c>
      <c r="K21" s="881" t="s">
        <v>816</v>
      </c>
      <c r="L21" s="881" t="s">
        <v>816</v>
      </c>
      <c r="M21" s="881" t="s">
        <v>816</v>
      </c>
      <c r="N21" s="881" t="s">
        <v>816</v>
      </c>
      <c r="O21" s="878">
        <v>7</v>
      </c>
      <c r="P21" s="881" t="s">
        <v>816</v>
      </c>
      <c r="Q21" s="878">
        <v>8</v>
      </c>
      <c r="R21" s="881" t="s">
        <v>816</v>
      </c>
      <c r="S21" s="881" t="s">
        <v>816</v>
      </c>
      <c r="T21" s="882" t="s">
        <v>816</v>
      </c>
    </row>
    <row r="22" spans="1:20" ht="13.5" customHeight="1">
      <c r="A22" s="855"/>
      <c r="B22" s="880" t="s">
        <v>786</v>
      </c>
      <c r="C22" s="881" t="s">
        <v>816</v>
      </c>
      <c r="D22" s="881" t="s">
        <v>816</v>
      </c>
      <c r="E22" s="881">
        <v>7</v>
      </c>
      <c r="F22" s="881" t="s">
        <v>816</v>
      </c>
      <c r="G22" s="878">
        <v>1</v>
      </c>
      <c r="H22" s="881" t="s">
        <v>816</v>
      </c>
      <c r="I22" s="878">
        <v>3</v>
      </c>
      <c r="J22" s="881" t="s">
        <v>816</v>
      </c>
      <c r="K22" s="881" t="s">
        <v>816</v>
      </c>
      <c r="L22" s="878">
        <v>1</v>
      </c>
      <c r="M22" s="881" t="s">
        <v>816</v>
      </c>
      <c r="N22" s="881">
        <v>1</v>
      </c>
      <c r="O22" s="878">
        <v>11</v>
      </c>
      <c r="P22" s="881" t="s">
        <v>816</v>
      </c>
      <c r="Q22" s="878">
        <v>9</v>
      </c>
      <c r="R22" s="881" t="s">
        <v>816</v>
      </c>
      <c r="S22" s="881" t="s">
        <v>816</v>
      </c>
      <c r="T22" s="882" t="s">
        <v>816</v>
      </c>
    </row>
    <row r="23" spans="1:20" ht="7.5" customHeight="1">
      <c r="A23" s="855"/>
      <c r="B23" s="880"/>
      <c r="C23" s="881"/>
      <c r="D23" s="881"/>
      <c r="E23" s="881"/>
      <c r="F23" s="881"/>
      <c r="G23" s="878"/>
      <c r="H23" s="878"/>
      <c r="I23" s="878"/>
      <c r="J23" s="878"/>
      <c r="K23" s="881"/>
      <c r="L23" s="878"/>
      <c r="M23" s="881"/>
      <c r="N23" s="878"/>
      <c r="O23" s="878"/>
      <c r="P23" s="878"/>
      <c r="Q23" s="878"/>
      <c r="R23" s="878"/>
      <c r="S23" s="881"/>
      <c r="T23" s="882" t="s">
        <v>816</v>
      </c>
    </row>
    <row r="24" spans="1:20" ht="13.5" customHeight="1">
      <c r="A24" s="855"/>
      <c r="B24" s="880" t="s">
        <v>152</v>
      </c>
      <c r="C24" s="881" t="s">
        <v>816</v>
      </c>
      <c r="D24" s="881" t="s">
        <v>816</v>
      </c>
      <c r="E24" s="881">
        <v>5</v>
      </c>
      <c r="F24" s="881" t="s">
        <v>816</v>
      </c>
      <c r="G24" s="881" t="s">
        <v>816</v>
      </c>
      <c r="H24" s="881" t="s">
        <v>816</v>
      </c>
      <c r="I24" s="881" t="s">
        <v>816</v>
      </c>
      <c r="J24" s="881" t="s">
        <v>816</v>
      </c>
      <c r="K24" s="881" t="s">
        <v>816</v>
      </c>
      <c r="L24" s="881" t="s">
        <v>816</v>
      </c>
      <c r="M24" s="881" t="s">
        <v>816</v>
      </c>
      <c r="N24" s="881" t="s">
        <v>816</v>
      </c>
      <c r="O24" s="878">
        <v>8</v>
      </c>
      <c r="P24" s="881" t="s">
        <v>816</v>
      </c>
      <c r="Q24" s="878">
        <v>6</v>
      </c>
      <c r="R24" s="881" t="s">
        <v>816</v>
      </c>
      <c r="S24" s="881" t="s">
        <v>816</v>
      </c>
      <c r="T24" s="882" t="s">
        <v>816</v>
      </c>
    </row>
    <row r="25" spans="1:20" ht="13.5" customHeight="1">
      <c r="A25" s="855"/>
      <c r="B25" s="880" t="s">
        <v>153</v>
      </c>
      <c r="C25" s="881" t="s">
        <v>816</v>
      </c>
      <c r="D25" s="881" t="s">
        <v>816</v>
      </c>
      <c r="E25" s="881">
        <v>12</v>
      </c>
      <c r="F25" s="881" t="s">
        <v>816</v>
      </c>
      <c r="G25" s="881">
        <v>1</v>
      </c>
      <c r="H25" s="881" t="s">
        <v>816</v>
      </c>
      <c r="I25" s="878">
        <v>3</v>
      </c>
      <c r="J25" s="881" t="s">
        <v>816</v>
      </c>
      <c r="K25" s="881" t="s">
        <v>816</v>
      </c>
      <c r="L25" s="881" t="s">
        <v>816</v>
      </c>
      <c r="M25" s="881" t="s">
        <v>816</v>
      </c>
      <c r="N25" s="881" t="s">
        <v>816</v>
      </c>
      <c r="O25" s="878">
        <v>20</v>
      </c>
      <c r="P25" s="881" t="s">
        <v>816</v>
      </c>
      <c r="Q25" s="878">
        <v>21</v>
      </c>
      <c r="R25" s="881" t="s">
        <v>816</v>
      </c>
      <c r="S25" s="881" t="s">
        <v>816</v>
      </c>
      <c r="T25" s="882" t="s">
        <v>816</v>
      </c>
    </row>
    <row r="26" spans="1:20" ht="13.5" customHeight="1">
      <c r="A26" s="855"/>
      <c r="B26" s="880" t="s">
        <v>154</v>
      </c>
      <c r="C26" s="881" t="s">
        <v>816</v>
      </c>
      <c r="D26" s="881" t="s">
        <v>816</v>
      </c>
      <c r="E26" s="881">
        <v>1</v>
      </c>
      <c r="F26" s="881" t="s">
        <v>816</v>
      </c>
      <c r="G26" s="881">
        <v>1</v>
      </c>
      <c r="H26" s="881" t="s">
        <v>816</v>
      </c>
      <c r="I26" s="881" t="s">
        <v>816</v>
      </c>
      <c r="J26" s="881" t="s">
        <v>816</v>
      </c>
      <c r="K26" s="881" t="s">
        <v>816</v>
      </c>
      <c r="L26" s="881" t="s">
        <v>816</v>
      </c>
      <c r="M26" s="881" t="s">
        <v>816</v>
      </c>
      <c r="N26" s="881" t="s">
        <v>816</v>
      </c>
      <c r="O26" s="878">
        <v>5</v>
      </c>
      <c r="P26" s="881" t="s">
        <v>816</v>
      </c>
      <c r="Q26" s="878">
        <v>4</v>
      </c>
      <c r="R26" s="881" t="s">
        <v>816</v>
      </c>
      <c r="S26" s="881" t="s">
        <v>816</v>
      </c>
      <c r="T26" s="882" t="s">
        <v>816</v>
      </c>
    </row>
    <row r="27" spans="1:20" ht="13.5" customHeight="1">
      <c r="A27" s="855"/>
      <c r="B27" s="880" t="s">
        <v>155</v>
      </c>
      <c r="C27" s="881" t="s">
        <v>816</v>
      </c>
      <c r="D27" s="881" t="s">
        <v>816</v>
      </c>
      <c r="E27" s="881">
        <v>7</v>
      </c>
      <c r="F27" s="881" t="s">
        <v>816</v>
      </c>
      <c r="G27" s="881">
        <v>2</v>
      </c>
      <c r="H27" s="881" t="s">
        <v>816</v>
      </c>
      <c r="I27" s="881" t="s">
        <v>816</v>
      </c>
      <c r="J27" s="881" t="s">
        <v>816</v>
      </c>
      <c r="K27" s="881" t="s">
        <v>816</v>
      </c>
      <c r="L27" s="881" t="s">
        <v>816</v>
      </c>
      <c r="M27" s="881" t="s">
        <v>816</v>
      </c>
      <c r="N27" s="881" t="s">
        <v>816</v>
      </c>
      <c r="O27" s="878">
        <v>18</v>
      </c>
      <c r="P27" s="881" t="s">
        <v>816</v>
      </c>
      <c r="Q27" s="878">
        <v>28</v>
      </c>
      <c r="R27" s="881" t="s">
        <v>816</v>
      </c>
      <c r="S27" s="881" t="s">
        <v>816</v>
      </c>
      <c r="T27" s="882" t="s">
        <v>816</v>
      </c>
    </row>
    <row r="28" spans="1:20" ht="13.5" customHeight="1">
      <c r="A28" s="855"/>
      <c r="B28" s="880" t="s">
        <v>156</v>
      </c>
      <c r="C28" s="881" t="s">
        <v>816</v>
      </c>
      <c r="D28" s="881" t="s">
        <v>816</v>
      </c>
      <c r="E28" s="881">
        <v>4</v>
      </c>
      <c r="F28" s="881" t="s">
        <v>816</v>
      </c>
      <c r="G28" s="881">
        <v>2</v>
      </c>
      <c r="H28" s="878">
        <v>1</v>
      </c>
      <c r="I28" s="878">
        <f>3-1</f>
        <v>2</v>
      </c>
      <c r="J28" s="881" t="s">
        <v>816</v>
      </c>
      <c r="K28" s="881" t="s">
        <v>816</v>
      </c>
      <c r="L28" s="881" t="s">
        <v>816</v>
      </c>
      <c r="M28" s="881" t="s">
        <v>816</v>
      </c>
      <c r="N28" s="881" t="s">
        <v>816</v>
      </c>
      <c r="O28" s="878">
        <v>18</v>
      </c>
      <c r="P28" s="881" t="s">
        <v>816</v>
      </c>
      <c r="Q28" s="878">
        <v>19</v>
      </c>
      <c r="R28" s="881" t="s">
        <v>816</v>
      </c>
      <c r="S28" s="881" t="s">
        <v>816</v>
      </c>
      <c r="T28" s="882" t="s">
        <v>816</v>
      </c>
    </row>
    <row r="29" spans="1:20" ht="13.5" customHeight="1">
      <c r="A29" s="855"/>
      <c r="B29" s="880" t="s">
        <v>157</v>
      </c>
      <c r="C29" s="881" t="s">
        <v>816</v>
      </c>
      <c r="D29" s="881" t="s">
        <v>816</v>
      </c>
      <c r="E29" s="881">
        <v>4</v>
      </c>
      <c r="F29" s="881" t="s">
        <v>816</v>
      </c>
      <c r="G29" s="881" t="s">
        <v>816</v>
      </c>
      <c r="H29" s="881" t="s">
        <v>816</v>
      </c>
      <c r="I29" s="878">
        <v>3</v>
      </c>
      <c r="J29" s="881" t="s">
        <v>816</v>
      </c>
      <c r="K29" s="881" t="s">
        <v>816</v>
      </c>
      <c r="L29" s="878">
        <v>1</v>
      </c>
      <c r="M29" s="881" t="s">
        <v>816</v>
      </c>
      <c r="N29" s="881" t="s">
        <v>816</v>
      </c>
      <c r="O29" s="878">
        <v>20</v>
      </c>
      <c r="P29" s="881" t="s">
        <v>816</v>
      </c>
      <c r="Q29" s="878">
        <v>21</v>
      </c>
      <c r="R29" s="881" t="s">
        <v>816</v>
      </c>
      <c r="S29" s="881" t="s">
        <v>816</v>
      </c>
      <c r="T29" s="882" t="s">
        <v>816</v>
      </c>
    </row>
    <row r="30" spans="1:20" ht="13.5" customHeight="1">
      <c r="A30" s="855"/>
      <c r="B30" s="880" t="s">
        <v>158</v>
      </c>
      <c r="C30" s="881" t="s">
        <v>816</v>
      </c>
      <c r="D30" s="881" t="s">
        <v>816</v>
      </c>
      <c r="E30" s="881">
        <v>8</v>
      </c>
      <c r="F30" s="881" t="s">
        <v>816</v>
      </c>
      <c r="G30" s="881">
        <v>1</v>
      </c>
      <c r="H30" s="878">
        <v>1</v>
      </c>
      <c r="I30" s="881" t="s">
        <v>816</v>
      </c>
      <c r="J30" s="881" t="s">
        <v>816</v>
      </c>
      <c r="K30" s="881" t="s">
        <v>816</v>
      </c>
      <c r="L30" s="881" t="s">
        <v>816</v>
      </c>
      <c r="M30" s="881" t="s">
        <v>816</v>
      </c>
      <c r="N30" s="881" t="s">
        <v>816</v>
      </c>
      <c r="O30" s="878">
        <v>32</v>
      </c>
      <c r="P30" s="881" t="s">
        <v>816</v>
      </c>
      <c r="Q30" s="878">
        <v>32</v>
      </c>
      <c r="R30" s="881" t="s">
        <v>816</v>
      </c>
      <c r="S30" s="881" t="s">
        <v>816</v>
      </c>
      <c r="T30" s="882" t="s">
        <v>816</v>
      </c>
    </row>
    <row r="31" spans="1:20" ht="13.5" customHeight="1">
      <c r="A31" s="855"/>
      <c r="B31" s="880" t="s">
        <v>159</v>
      </c>
      <c r="C31" s="881" t="s">
        <v>816</v>
      </c>
      <c r="D31" s="881" t="s">
        <v>816</v>
      </c>
      <c r="E31" s="881">
        <v>4</v>
      </c>
      <c r="F31" s="881" t="s">
        <v>816</v>
      </c>
      <c r="G31" s="881">
        <v>1</v>
      </c>
      <c r="H31" s="881" t="s">
        <v>816</v>
      </c>
      <c r="I31" s="881" t="s">
        <v>816</v>
      </c>
      <c r="J31" s="881" t="s">
        <v>816</v>
      </c>
      <c r="K31" s="881" t="s">
        <v>816</v>
      </c>
      <c r="L31" s="881" t="s">
        <v>816</v>
      </c>
      <c r="M31" s="881" t="s">
        <v>816</v>
      </c>
      <c r="N31" s="881" t="s">
        <v>816</v>
      </c>
      <c r="O31" s="878">
        <v>11</v>
      </c>
      <c r="P31" s="878">
        <v>2</v>
      </c>
      <c r="Q31" s="878">
        <v>14</v>
      </c>
      <c r="R31" s="881" t="s">
        <v>816</v>
      </c>
      <c r="S31" s="881" t="s">
        <v>816</v>
      </c>
      <c r="T31" s="882" t="s">
        <v>816</v>
      </c>
    </row>
    <row r="32" spans="1:20" ht="13.5" customHeight="1">
      <c r="A32" s="855"/>
      <c r="B32" s="883" t="s">
        <v>160</v>
      </c>
      <c r="C32" s="884" t="s">
        <v>816</v>
      </c>
      <c r="D32" s="884" t="s">
        <v>816</v>
      </c>
      <c r="E32" s="884">
        <v>7</v>
      </c>
      <c r="F32" s="884" t="s">
        <v>816</v>
      </c>
      <c r="G32" s="884" t="s">
        <v>816</v>
      </c>
      <c r="H32" s="884" t="s">
        <v>816</v>
      </c>
      <c r="I32" s="885">
        <v>1</v>
      </c>
      <c r="J32" s="884" t="s">
        <v>816</v>
      </c>
      <c r="K32" s="884" t="s">
        <v>816</v>
      </c>
      <c r="L32" s="884" t="s">
        <v>816</v>
      </c>
      <c r="M32" s="884" t="s">
        <v>816</v>
      </c>
      <c r="N32" s="884" t="s">
        <v>816</v>
      </c>
      <c r="O32" s="885">
        <v>16</v>
      </c>
      <c r="P32" s="885">
        <v>1</v>
      </c>
      <c r="Q32" s="885">
        <v>23</v>
      </c>
      <c r="R32" s="884" t="s">
        <v>816</v>
      </c>
      <c r="S32" s="884" t="s">
        <v>816</v>
      </c>
      <c r="T32" s="886" t="s">
        <v>816</v>
      </c>
    </row>
    <row r="33" ht="12">
      <c r="B33" s="851" t="s">
        <v>173</v>
      </c>
    </row>
    <row r="34" ht="12">
      <c r="B34" s="851" t="s">
        <v>174</v>
      </c>
    </row>
    <row r="35" ht="12">
      <c r="B35" s="851" t="s">
        <v>175</v>
      </c>
    </row>
    <row r="36" ht="12">
      <c r="B36" s="851" t="s">
        <v>176</v>
      </c>
    </row>
  </sheetData>
  <mergeCells count="9">
    <mergeCell ref="T4:T6"/>
    <mergeCell ref="B5:B6"/>
    <mergeCell ref="D5:E6"/>
    <mergeCell ref="F5:G6"/>
    <mergeCell ref="H5:I6"/>
    <mergeCell ref="J5:J7"/>
    <mergeCell ref="K5:L6"/>
    <mergeCell ref="M5:M7"/>
    <mergeCell ref="Q5:Q6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375" style="17" customWidth="1"/>
    <col min="2" max="2" width="2.25390625" style="17" customWidth="1"/>
    <col min="3" max="3" width="2.375" style="17" customWidth="1"/>
    <col min="4" max="4" width="22.25390625" style="17" customWidth="1"/>
    <col min="5" max="7" width="9.625" style="17" customWidth="1"/>
    <col min="8" max="8" width="2.625" style="17" customWidth="1"/>
    <col min="9" max="9" width="3.125" style="17" customWidth="1"/>
    <col min="10" max="10" width="21.125" style="17" customWidth="1"/>
    <col min="11" max="13" width="9.625" style="17" customWidth="1"/>
    <col min="14" max="14" width="9.00390625" style="17" customWidth="1"/>
    <col min="15" max="15" width="17.25390625" style="17" customWidth="1"/>
    <col min="16" max="16384" width="9.00390625" style="17" customWidth="1"/>
  </cols>
  <sheetData>
    <row r="2" spans="2:10" ht="15" customHeight="1">
      <c r="B2" s="18" t="s">
        <v>220</v>
      </c>
      <c r="C2" s="18"/>
      <c r="J2" s="887"/>
    </row>
    <row r="3" spans="4:13" ht="15" customHeight="1" thickBot="1">
      <c r="D3" s="21"/>
      <c r="E3" s="21"/>
      <c r="F3" s="21"/>
      <c r="G3" s="21"/>
      <c r="M3" s="48" t="s">
        <v>178</v>
      </c>
    </row>
    <row r="4" spans="1:13" ht="15" customHeight="1" thickTop="1">
      <c r="A4" s="32"/>
      <c r="B4" s="1489" t="s">
        <v>179</v>
      </c>
      <c r="C4" s="1490"/>
      <c r="D4" s="1491"/>
      <c r="E4" s="888" t="s">
        <v>180</v>
      </c>
      <c r="F4" s="888">
        <v>3</v>
      </c>
      <c r="G4" s="889">
        <v>4</v>
      </c>
      <c r="H4" s="1490" t="s">
        <v>179</v>
      </c>
      <c r="I4" s="1490"/>
      <c r="J4" s="1491"/>
      <c r="K4" s="888" t="s">
        <v>180</v>
      </c>
      <c r="L4" s="888">
        <v>3</v>
      </c>
      <c r="M4" s="23">
        <v>4</v>
      </c>
    </row>
    <row r="5" spans="1:13" s="117" customFormat="1" ht="15" customHeight="1">
      <c r="A5" s="527"/>
      <c r="B5" s="1492" t="s">
        <v>819</v>
      </c>
      <c r="C5" s="1493"/>
      <c r="D5" s="1494"/>
      <c r="E5" s="117">
        <v>1392878</v>
      </c>
      <c r="F5" s="117">
        <v>1450125</v>
      </c>
      <c r="G5" s="563">
        <v>1500929</v>
      </c>
      <c r="H5" s="44"/>
      <c r="I5" s="1361" t="s">
        <v>181</v>
      </c>
      <c r="J5" s="1488"/>
      <c r="K5" s="17">
        <v>11539</v>
      </c>
      <c r="L5" s="21">
        <v>11571</v>
      </c>
      <c r="M5" s="890">
        <v>11770</v>
      </c>
    </row>
    <row r="6" spans="1:13" s="117" customFormat="1" ht="15" customHeight="1">
      <c r="A6" s="527"/>
      <c r="B6" s="43"/>
      <c r="C6" s="44"/>
      <c r="D6" s="45"/>
      <c r="G6" s="563"/>
      <c r="H6" s="55"/>
      <c r="I6" s="1361" t="s">
        <v>182</v>
      </c>
      <c r="J6" s="1488"/>
      <c r="K6" s="17">
        <v>883</v>
      </c>
      <c r="L6" s="21">
        <v>671</v>
      </c>
      <c r="M6" s="32">
        <v>746</v>
      </c>
    </row>
    <row r="7" spans="1:13" ht="15" customHeight="1">
      <c r="A7" s="32"/>
      <c r="B7" s="891"/>
      <c r="C7" s="1361" t="s">
        <v>183</v>
      </c>
      <c r="D7" s="1488"/>
      <c r="E7" s="17">
        <v>315805</v>
      </c>
      <c r="F7" s="17">
        <v>322472</v>
      </c>
      <c r="G7" s="565">
        <v>324616</v>
      </c>
      <c r="H7" s="55"/>
      <c r="I7" s="1361" t="s">
        <v>184</v>
      </c>
      <c r="J7" s="1488"/>
      <c r="K7" s="17">
        <v>1662</v>
      </c>
      <c r="L7" s="21">
        <v>1483</v>
      </c>
      <c r="M7" s="32">
        <v>1485</v>
      </c>
    </row>
    <row r="8" spans="1:13" ht="15" customHeight="1">
      <c r="A8" s="32"/>
      <c r="B8" s="891"/>
      <c r="C8" s="55"/>
      <c r="D8" s="892" t="s">
        <v>111</v>
      </c>
      <c r="E8" s="17">
        <v>35963</v>
      </c>
      <c r="F8" s="17">
        <v>35949</v>
      </c>
      <c r="G8" s="565">
        <v>37440</v>
      </c>
      <c r="H8" s="893"/>
      <c r="I8" s="1361" t="s">
        <v>185</v>
      </c>
      <c r="J8" s="1488"/>
      <c r="K8" s="17">
        <v>2603</v>
      </c>
      <c r="L8" s="21">
        <v>2383</v>
      </c>
      <c r="M8" s="32">
        <v>2646</v>
      </c>
    </row>
    <row r="9" spans="1:13" ht="15" customHeight="1">
      <c r="A9" s="32"/>
      <c r="B9" s="893"/>
      <c r="C9" s="893"/>
      <c r="D9" s="892" t="s">
        <v>186</v>
      </c>
      <c r="E9" s="17">
        <v>38861</v>
      </c>
      <c r="F9" s="17">
        <v>37759</v>
      </c>
      <c r="G9" s="565">
        <v>38742</v>
      </c>
      <c r="H9" s="894"/>
      <c r="I9" s="1361" t="s">
        <v>187</v>
      </c>
      <c r="J9" s="1488"/>
      <c r="K9" s="17">
        <v>141025</v>
      </c>
      <c r="L9" s="21">
        <v>150865</v>
      </c>
      <c r="M9" s="32">
        <v>153179</v>
      </c>
    </row>
    <row r="10" spans="1:13" ht="15" customHeight="1">
      <c r="A10" s="32"/>
      <c r="B10" s="894"/>
      <c r="C10" s="894"/>
      <c r="D10" s="892" t="s">
        <v>188</v>
      </c>
      <c r="E10" s="17">
        <v>27836</v>
      </c>
      <c r="F10" s="17">
        <v>26194</v>
      </c>
      <c r="G10" s="565">
        <v>26848</v>
      </c>
      <c r="H10" s="894"/>
      <c r="I10" s="1361" t="s">
        <v>189</v>
      </c>
      <c r="J10" s="1488"/>
      <c r="K10" s="17">
        <v>268803</v>
      </c>
      <c r="L10" s="21">
        <v>268271</v>
      </c>
      <c r="M10" s="32">
        <v>275008</v>
      </c>
    </row>
    <row r="11" spans="1:13" ht="15" customHeight="1">
      <c r="A11" s="32"/>
      <c r="B11" s="894"/>
      <c r="C11" s="894"/>
      <c r="D11" s="892" t="s">
        <v>190</v>
      </c>
      <c r="E11" s="17">
        <v>4212</v>
      </c>
      <c r="F11" s="17">
        <v>3321</v>
      </c>
      <c r="G11" s="565">
        <v>3936</v>
      </c>
      <c r="H11" s="894"/>
      <c r="J11" s="892" t="s">
        <v>191</v>
      </c>
      <c r="K11" s="17">
        <v>113778</v>
      </c>
      <c r="L11" s="21">
        <v>111222</v>
      </c>
      <c r="M11" s="32">
        <v>111227</v>
      </c>
    </row>
    <row r="12" spans="1:13" ht="15" customHeight="1">
      <c r="A12" s="32"/>
      <c r="B12" s="894"/>
      <c r="C12" s="894"/>
      <c r="D12" s="892" t="s">
        <v>192</v>
      </c>
      <c r="E12" s="17">
        <v>7802</v>
      </c>
      <c r="F12" s="17">
        <v>8523</v>
      </c>
      <c r="G12" s="565">
        <v>9822</v>
      </c>
      <c r="H12" s="894"/>
      <c r="J12" s="892" t="s">
        <v>193</v>
      </c>
      <c r="K12" s="17">
        <v>138244</v>
      </c>
      <c r="L12" s="21">
        <v>139739</v>
      </c>
      <c r="M12" s="32">
        <v>145218</v>
      </c>
    </row>
    <row r="13" spans="1:13" ht="15" customHeight="1">
      <c r="A13" s="32"/>
      <c r="B13" s="894"/>
      <c r="C13" s="894"/>
      <c r="D13" s="892" t="s">
        <v>194</v>
      </c>
      <c r="E13" s="17">
        <v>5600</v>
      </c>
      <c r="F13" s="17">
        <v>5709</v>
      </c>
      <c r="G13" s="565">
        <v>4221</v>
      </c>
      <c r="H13" s="894"/>
      <c r="I13" s="894"/>
      <c r="J13" s="892" t="s">
        <v>195</v>
      </c>
      <c r="K13" s="17">
        <v>16776</v>
      </c>
      <c r="L13" s="21">
        <v>17308</v>
      </c>
      <c r="M13" s="32">
        <v>17557</v>
      </c>
    </row>
    <row r="14" spans="1:13" ht="15" customHeight="1">
      <c r="A14" s="32"/>
      <c r="B14" s="894"/>
      <c r="C14" s="894"/>
      <c r="D14" s="892" t="s">
        <v>196</v>
      </c>
      <c r="E14" s="17">
        <v>287</v>
      </c>
      <c r="F14" s="17">
        <v>136</v>
      </c>
      <c r="G14" s="565">
        <v>187</v>
      </c>
      <c r="H14" s="894"/>
      <c r="I14" s="1361" t="s">
        <v>197</v>
      </c>
      <c r="J14" s="1488"/>
      <c r="K14" s="17">
        <v>14038</v>
      </c>
      <c r="L14" s="21">
        <v>13842</v>
      </c>
      <c r="M14" s="32">
        <v>14909</v>
      </c>
    </row>
    <row r="15" spans="1:13" ht="15" customHeight="1">
      <c r="A15" s="32"/>
      <c r="B15" s="894"/>
      <c r="C15" s="894"/>
      <c r="D15" s="892" t="s">
        <v>198</v>
      </c>
      <c r="E15" s="17">
        <v>24295</v>
      </c>
      <c r="F15" s="17">
        <v>23982</v>
      </c>
      <c r="G15" s="565">
        <v>23960</v>
      </c>
      <c r="H15" s="894"/>
      <c r="I15" s="1361" t="s">
        <v>199</v>
      </c>
      <c r="J15" s="1488"/>
      <c r="K15" s="17">
        <v>55924</v>
      </c>
      <c r="L15" s="21">
        <v>58634</v>
      </c>
      <c r="M15" s="32">
        <v>65263</v>
      </c>
    </row>
    <row r="16" spans="1:13" ht="15" customHeight="1">
      <c r="A16" s="32"/>
      <c r="B16" s="894"/>
      <c r="C16" s="894"/>
      <c r="D16" s="892" t="s">
        <v>200</v>
      </c>
      <c r="E16" s="17">
        <v>7732</v>
      </c>
      <c r="F16" s="17">
        <v>8165</v>
      </c>
      <c r="G16" s="565">
        <v>8309</v>
      </c>
      <c r="H16" s="894"/>
      <c r="I16" s="1361" t="s">
        <v>201</v>
      </c>
      <c r="J16" s="1488"/>
      <c r="K16" s="17">
        <v>23462</v>
      </c>
      <c r="L16" s="21">
        <v>29523</v>
      </c>
      <c r="M16" s="32">
        <v>27292</v>
      </c>
    </row>
    <row r="17" spans="1:13" ht="15" customHeight="1">
      <c r="A17" s="32"/>
      <c r="B17" s="894"/>
      <c r="C17" s="894"/>
      <c r="D17" s="892" t="s">
        <v>202</v>
      </c>
      <c r="E17" s="17">
        <v>8134</v>
      </c>
      <c r="F17" s="17">
        <v>7730</v>
      </c>
      <c r="G17" s="565">
        <v>7011</v>
      </c>
      <c r="H17" s="894"/>
      <c r="I17" s="1361" t="s">
        <v>203</v>
      </c>
      <c r="J17" s="1488"/>
      <c r="K17" s="17">
        <v>11950</v>
      </c>
      <c r="L17" s="21">
        <v>12332</v>
      </c>
      <c r="M17" s="32">
        <v>12842</v>
      </c>
    </row>
    <row r="18" spans="1:13" ht="15" customHeight="1">
      <c r="A18" s="32"/>
      <c r="B18" s="894"/>
      <c r="C18" s="894"/>
      <c r="D18" s="892" t="s">
        <v>204</v>
      </c>
      <c r="E18" s="17">
        <v>22316</v>
      </c>
      <c r="F18" s="17">
        <v>20675</v>
      </c>
      <c r="G18" s="565">
        <v>21904</v>
      </c>
      <c r="H18" s="894"/>
      <c r="I18" s="1361" t="s">
        <v>205</v>
      </c>
      <c r="J18" s="1488"/>
      <c r="K18" s="17">
        <v>203505</v>
      </c>
      <c r="L18" s="21">
        <v>216591</v>
      </c>
      <c r="M18" s="32">
        <v>226097</v>
      </c>
    </row>
    <row r="19" spans="1:13" ht="15" customHeight="1">
      <c r="A19" s="32"/>
      <c r="B19" s="894"/>
      <c r="C19" s="894"/>
      <c r="D19" s="892" t="s">
        <v>206</v>
      </c>
      <c r="E19" s="17">
        <v>26250</v>
      </c>
      <c r="F19" s="17">
        <v>27312</v>
      </c>
      <c r="G19" s="565">
        <v>25178</v>
      </c>
      <c r="H19" s="894"/>
      <c r="I19" s="1361" t="s">
        <v>207</v>
      </c>
      <c r="J19" s="1488"/>
      <c r="K19" s="17">
        <v>39063</v>
      </c>
      <c r="L19" s="21">
        <v>42905</v>
      </c>
      <c r="M19" s="32">
        <v>56820</v>
      </c>
    </row>
    <row r="20" spans="1:13" ht="15" customHeight="1">
      <c r="A20" s="32"/>
      <c r="B20" s="894"/>
      <c r="C20" s="894"/>
      <c r="D20" s="892" t="s">
        <v>208</v>
      </c>
      <c r="E20" s="17">
        <v>58557</v>
      </c>
      <c r="F20" s="17">
        <v>62493</v>
      </c>
      <c r="G20" s="565">
        <v>59222</v>
      </c>
      <c r="H20" s="894"/>
      <c r="I20" s="1486" t="s">
        <v>209</v>
      </c>
      <c r="J20" s="1487"/>
      <c r="K20" s="17">
        <v>301011</v>
      </c>
      <c r="L20" s="21">
        <v>317015</v>
      </c>
      <c r="M20" s="32">
        <v>326910</v>
      </c>
    </row>
    <row r="21" spans="1:13" ht="15" customHeight="1">
      <c r="A21" s="32"/>
      <c r="B21" s="894"/>
      <c r="C21" s="894"/>
      <c r="D21" s="892" t="s">
        <v>210</v>
      </c>
      <c r="E21" s="17">
        <v>7106</v>
      </c>
      <c r="F21" s="17">
        <v>9004</v>
      </c>
      <c r="G21" s="565">
        <v>9000</v>
      </c>
      <c r="H21" s="894"/>
      <c r="I21" s="1484" t="s">
        <v>211</v>
      </c>
      <c r="J21" s="1485"/>
      <c r="L21" s="21"/>
      <c r="M21" s="32"/>
    </row>
    <row r="22" spans="1:13" ht="15" customHeight="1">
      <c r="A22" s="32"/>
      <c r="B22" s="894"/>
      <c r="C22" s="894"/>
      <c r="D22" s="892" t="s">
        <v>212</v>
      </c>
      <c r="E22" s="17">
        <v>16236</v>
      </c>
      <c r="F22" s="17">
        <v>18072</v>
      </c>
      <c r="G22" s="565">
        <v>18178</v>
      </c>
      <c r="H22" s="894" t="s">
        <v>213</v>
      </c>
      <c r="I22" s="894"/>
      <c r="J22" s="892"/>
      <c r="K22" s="17">
        <v>1582</v>
      </c>
      <c r="L22" s="21">
        <v>1546</v>
      </c>
      <c r="M22" s="32">
        <v>1310</v>
      </c>
    </row>
    <row r="23" spans="1:13" ht="15" customHeight="1">
      <c r="A23" s="32"/>
      <c r="B23" s="896"/>
      <c r="C23" s="897"/>
      <c r="D23" s="898" t="s">
        <v>214</v>
      </c>
      <c r="E23" s="51">
        <v>24588</v>
      </c>
      <c r="F23" s="52">
        <v>27426</v>
      </c>
      <c r="G23" s="569">
        <v>30622</v>
      </c>
      <c r="H23" s="52"/>
      <c r="I23" s="52"/>
      <c r="J23" s="53"/>
      <c r="K23" s="52"/>
      <c r="L23" s="52"/>
      <c r="M23" s="53"/>
    </row>
    <row r="24" ht="15" customHeight="1">
      <c r="B24" s="17" t="s">
        <v>215</v>
      </c>
    </row>
    <row r="25" ht="15" customHeight="1">
      <c r="B25" s="17" t="s">
        <v>216</v>
      </c>
    </row>
    <row r="26" ht="15" customHeight="1">
      <c r="B26" s="17" t="s">
        <v>217</v>
      </c>
    </row>
    <row r="27" ht="15" customHeight="1">
      <c r="B27" s="17" t="s">
        <v>218</v>
      </c>
    </row>
    <row r="28" ht="15" customHeight="1">
      <c r="B28" s="17" t="s">
        <v>219</v>
      </c>
    </row>
  </sheetData>
  <mergeCells count="18">
    <mergeCell ref="B4:D4"/>
    <mergeCell ref="H4:J4"/>
    <mergeCell ref="B5:D5"/>
    <mergeCell ref="I5:J5"/>
    <mergeCell ref="I6:J6"/>
    <mergeCell ref="C7:D7"/>
    <mergeCell ref="I7:J7"/>
    <mergeCell ref="I8:J8"/>
    <mergeCell ref="I9:J9"/>
    <mergeCell ref="I10:J10"/>
    <mergeCell ref="I14:J14"/>
    <mergeCell ref="I15:J15"/>
    <mergeCell ref="I21:J21"/>
    <mergeCell ref="I20:J20"/>
    <mergeCell ref="I16:J16"/>
    <mergeCell ref="I17:J17"/>
    <mergeCell ref="I18:J18"/>
    <mergeCell ref="I19:J19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A1" sqref="A1"/>
    </sheetView>
  </sheetViews>
  <sheetFormatPr defaultColWidth="9.00390625" defaultRowHeight="13.5"/>
  <cols>
    <col min="1" max="1" width="2.625" style="899" customWidth="1"/>
    <col min="2" max="2" width="2.75390625" style="899" customWidth="1"/>
    <col min="3" max="3" width="22.00390625" style="899" customWidth="1"/>
    <col min="4" max="4" width="15.625" style="899" customWidth="1"/>
    <col min="5" max="5" width="8.625" style="899" customWidth="1"/>
    <col min="6" max="6" width="15.625" style="899" customWidth="1"/>
    <col min="7" max="7" width="8.625" style="899" customWidth="1"/>
    <col min="8" max="8" width="15.625" style="899" customWidth="1"/>
    <col min="9" max="9" width="8.625" style="899" customWidth="1"/>
    <col min="10" max="16384" width="9.00390625" style="899" customWidth="1"/>
  </cols>
  <sheetData>
    <row r="2" ht="14.25">
      <c r="B2" s="900" t="s">
        <v>258</v>
      </c>
    </row>
    <row r="3" ht="14.25">
      <c r="B3" s="900"/>
    </row>
    <row r="4" spans="2:9" ht="12.75" thickBot="1">
      <c r="B4" s="901" t="s">
        <v>221</v>
      </c>
      <c r="I4" s="902" t="s">
        <v>222</v>
      </c>
    </row>
    <row r="5" spans="2:9" s="903" customFormat="1" ht="15" customHeight="1" thickTop="1">
      <c r="B5" s="1497" t="s">
        <v>223</v>
      </c>
      <c r="C5" s="1498"/>
      <c r="D5" s="904" t="s">
        <v>255</v>
      </c>
      <c r="E5" s="905"/>
      <c r="F5" s="904">
        <v>2</v>
      </c>
      <c r="G5" s="905"/>
      <c r="H5" s="904">
        <v>3</v>
      </c>
      <c r="I5" s="905"/>
    </row>
    <row r="6" spans="2:9" s="903" customFormat="1" ht="15" customHeight="1">
      <c r="B6" s="1499"/>
      <c r="C6" s="1500"/>
      <c r="D6" s="906" t="s">
        <v>224</v>
      </c>
      <c r="E6" s="907" t="s">
        <v>225</v>
      </c>
      <c r="F6" s="907" t="s">
        <v>224</v>
      </c>
      <c r="G6" s="907" t="s">
        <v>225</v>
      </c>
      <c r="H6" s="907" t="s">
        <v>224</v>
      </c>
      <c r="I6" s="907" t="s">
        <v>225</v>
      </c>
    </row>
    <row r="7" spans="2:9" s="908" customFormat="1" ht="15" customHeight="1">
      <c r="B7" s="1495" t="s">
        <v>226</v>
      </c>
      <c r="C7" s="1496"/>
      <c r="D7" s="909">
        <f>SUM(D9:D23)</f>
        <v>528194169450</v>
      </c>
      <c r="E7" s="910">
        <v>100</v>
      </c>
      <c r="F7" s="911">
        <f>SUM(F9:F23)</f>
        <v>559053522170</v>
      </c>
      <c r="G7" s="910">
        <f>SUM(G9:G23)</f>
        <v>100</v>
      </c>
      <c r="H7" s="911">
        <f>SUM(H9:H23)</f>
        <v>588334481485</v>
      </c>
      <c r="I7" s="912">
        <f>SUM(I9:I23)</f>
        <v>100</v>
      </c>
    </row>
    <row r="8" spans="2:9" ht="9.75" customHeight="1">
      <c r="B8" s="913"/>
      <c r="C8" s="914"/>
      <c r="D8" s="915"/>
      <c r="E8" s="916"/>
      <c r="F8" s="917"/>
      <c r="G8" s="916"/>
      <c r="H8" s="917"/>
      <c r="I8" s="918"/>
    </row>
    <row r="9" spans="2:10" s="903" customFormat="1" ht="15" customHeight="1">
      <c r="B9" s="919"/>
      <c r="C9" s="920" t="s">
        <v>227</v>
      </c>
      <c r="D9" s="921">
        <v>89108210976</v>
      </c>
      <c r="E9" s="922">
        <v>16.9</v>
      </c>
      <c r="F9" s="923">
        <v>95255222041</v>
      </c>
      <c r="G9" s="922">
        <v>17</v>
      </c>
      <c r="H9" s="923">
        <v>104726733213</v>
      </c>
      <c r="I9" s="924">
        <v>17.8</v>
      </c>
      <c r="J9" s="925"/>
    </row>
    <row r="10" spans="2:10" s="903" customFormat="1" ht="15" customHeight="1">
      <c r="B10" s="919"/>
      <c r="C10" s="920" t="s">
        <v>256</v>
      </c>
      <c r="D10" s="921">
        <v>8817999000</v>
      </c>
      <c r="E10" s="922">
        <v>1.7</v>
      </c>
      <c r="F10" s="923">
        <v>10092011000</v>
      </c>
      <c r="G10" s="922">
        <v>1.8</v>
      </c>
      <c r="H10" s="923">
        <v>10650168000</v>
      </c>
      <c r="I10" s="924">
        <v>1.8</v>
      </c>
      <c r="J10" s="926"/>
    </row>
    <row r="11" spans="2:9" s="903" customFormat="1" ht="15" customHeight="1">
      <c r="B11" s="919"/>
      <c r="C11" s="920" t="s">
        <v>228</v>
      </c>
      <c r="D11" s="927">
        <v>183966574000</v>
      </c>
      <c r="E11" s="922">
        <v>34.8</v>
      </c>
      <c r="F11" s="928">
        <v>200654763000</v>
      </c>
      <c r="G11" s="922">
        <v>35.9</v>
      </c>
      <c r="H11" s="928">
        <v>211126169000</v>
      </c>
      <c r="I11" s="924">
        <v>35.9</v>
      </c>
    </row>
    <row r="12" spans="2:9" s="903" customFormat="1" ht="15" customHeight="1">
      <c r="B12" s="919"/>
      <c r="C12" s="920" t="s">
        <v>229</v>
      </c>
      <c r="D12" s="921">
        <v>421646000</v>
      </c>
      <c r="E12" s="922">
        <v>0.1</v>
      </c>
      <c r="F12" s="923">
        <v>452989000</v>
      </c>
      <c r="G12" s="922">
        <v>0.1</v>
      </c>
      <c r="H12" s="923">
        <v>536639000</v>
      </c>
      <c r="I12" s="924">
        <v>0.1</v>
      </c>
    </row>
    <row r="13" spans="2:9" s="903" customFormat="1" ht="15" customHeight="1">
      <c r="B13" s="919"/>
      <c r="C13" s="920" t="s">
        <v>230</v>
      </c>
      <c r="D13" s="921">
        <v>11203114674</v>
      </c>
      <c r="E13" s="922">
        <v>2.1</v>
      </c>
      <c r="F13" s="923">
        <v>10353366560</v>
      </c>
      <c r="G13" s="922">
        <v>1.9</v>
      </c>
      <c r="H13" s="923">
        <v>10486708048</v>
      </c>
      <c r="I13" s="924">
        <v>1.8</v>
      </c>
    </row>
    <row r="14" spans="2:9" s="903" customFormat="1" ht="15" customHeight="1">
      <c r="B14" s="919"/>
      <c r="C14" s="920"/>
      <c r="D14" s="921"/>
      <c r="E14" s="922"/>
      <c r="F14" s="923"/>
      <c r="G14" s="922"/>
      <c r="H14" s="923"/>
      <c r="I14" s="924"/>
    </row>
    <row r="15" spans="2:9" s="903" customFormat="1" ht="15" customHeight="1">
      <c r="B15" s="919"/>
      <c r="C15" s="920" t="s">
        <v>231</v>
      </c>
      <c r="D15" s="921">
        <v>7702443973</v>
      </c>
      <c r="E15" s="922">
        <v>1.5</v>
      </c>
      <c r="F15" s="923">
        <v>8059502690</v>
      </c>
      <c r="G15" s="922">
        <v>1.4</v>
      </c>
      <c r="H15" s="923">
        <v>8345271912</v>
      </c>
      <c r="I15" s="924">
        <v>1.4</v>
      </c>
    </row>
    <row r="16" spans="2:9" s="903" customFormat="1" ht="15" customHeight="1">
      <c r="B16" s="919"/>
      <c r="C16" s="920" t="s">
        <v>232</v>
      </c>
      <c r="D16" s="921">
        <v>115998780961</v>
      </c>
      <c r="E16" s="922">
        <v>22</v>
      </c>
      <c r="F16" s="923">
        <v>115205437315</v>
      </c>
      <c r="G16" s="922">
        <v>20.6</v>
      </c>
      <c r="H16" s="923">
        <v>114714210473</v>
      </c>
      <c r="I16" s="924">
        <v>19.5</v>
      </c>
    </row>
    <row r="17" spans="2:9" s="903" customFormat="1" ht="15" customHeight="1">
      <c r="B17" s="919"/>
      <c r="C17" s="920" t="s">
        <v>233</v>
      </c>
      <c r="D17" s="921">
        <v>3712050197</v>
      </c>
      <c r="E17" s="922">
        <v>0.7</v>
      </c>
      <c r="F17" s="923">
        <v>6820696837</v>
      </c>
      <c r="G17" s="922">
        <v>1.2</v>
      </c>
      <c r="H17" s="923">
        <v>8104658224</v>
      </c>
      <c r="I17" s="924">
        <v>1.4</v>
      </c>
    </row>
    <row r="18" spans="2:9" s="903" customFormat="1" ht="15" customHeight="1">
      <c r="B18" s="919"/>
      <c r="C18" s="920" t="s">
        <v>234</v>
      </c>
      <c r="D18" s="921">
        <v>173236400</v>
      </c>
      <c r="E18" s="922">
        <v>0</v>
      </c>
      <c r="F18" s="923">
        <v>328037637</v>
      </c>
      <c r="G18" s="922">
        <v>0.1</v>
      </c>
      <c r="H18" s="923">
        <v>169174300</v>
      </c>
      <c r="I18" s="924">
        <v>0</v>
      </c>
    </row>
    <row r="19" spans="2:9" s="903" customFormat="1" ht="15" customHeight="1">
      <c r="B19" s="919"/>
      <c r="C19" s="920"/>
      <c r="D19" s="921"/>
      <c r="E19" s="922"/>
      <c r="F19" s="923"/>
      <c r="G19" s="922"/>
      <c r="H19" s="923"/>
      <c r="I19" s="924"/>
    </row>
    <row r="20" spans="2:9" s="903" customFormat="1" ht="15" customHeight="1">
      <c r="B20" s="919"/>
      <c r="C20" s="920" t="s">
        <v>235</v>
      </c>
      <c r="D20" s="921">
        <v>955731000</v>
      </c>
      <c r="E20" s="922">
        <v>0.2</v>
      </c>
      <c r="F20" s="923">
        <v>5605678441</v>
      </c>
      <c r="G20" s="922">
        <v>1</v>
      </c>
      <c r="H20" s="923">
        <v>12503603146</v>
      </c>
      <c r="I20" s="924">
        <v>2.1</v>
      </c>
    </row>
    <row r="21" spans="2:9" s="903" customFormat="1" ht="15" customHeight="1">
      <c r="B21" s="919"/>
      <c r="C21" s="920" t="s">
        <v>236</v>
      </c>
      <c r="D21" s="921">
        <v>1330975405</v>
      </c>
      <c r="E21" s="922">
        <v>0.3</v>
      </c>
      <c r="F21" s="923">
        <v>1331750025</v>
      </c>
      <c r="G21" s="922">
        <v>0.2</v>
      </c>
      <c r="H21" s="923">
        <v>1615192067</v>
      </c>
      <c r="I21" s="924">
        <v>0.3</v>
      </c>
    </row>
    <row r="22" spans="2:9" s="903" customFormat="1" ht="15" customHeight="1">
      <c r="B22" s="919"/>
      <c r="C22" s="920" t="s">
        <v>237</v>
      </c>
      <c r="D22" s="921">
        <v>37964446152</v>
      </c>
      <c r="E22" s="922">
        <v>7.2</v>
      </c>
      <c r="F22" s="923">
        <v>42529388297</v>
      </c>
      <c r="G22" s="922">
        <v>7.6</v>
      </c>
      <c r="H22" s="923">
        <v>49990749179</v>
      </c>
      <c r="I22" s="924">
        <v>8.5</v>
      </c>
    </row>
    <row r="23" spans="2:9" s="903" customFormat="1" ht="15" customHeight="1">
      <c r="B23" s="919"/>
      <c r="C23" s="920" t="s">
        <v>238</v>
      </c>
      <c r="D23" s="921">
        <v>66838960712</v>
      </c>
      <c r="E23" s="922">
        <v>12.7</v>
      </c>
      <c r="F23" s="923">
        <v>62364679327</v>
      </c>
      <c r="G23" s="922">
        <v>11.2</v>
      </c>
      <c r="H23" s="923">
        <v>55365204923</v>
      </c>
      <c r="I23" s="924">
        <v>9.4</v>
      </c>
    </row>
    <row r="24" spans="2:9" ht="9.75" customHeight="1">
      <c r="B24" s="913"/>
      <c r="C24" s="914"/>
      <c r="D24" s="915"/>
      <c r="E24" s="916"/>
      <c r="F24" s="917"/>
      <c r="G24" s="916"/>
      <c r="H24" s="917"/>
      <c r="I24" s="918"/>
    </row>
    <row r="25" spans="2:9" s="908" customFormat="1" ht="15" customHeight="1">
      <c r="B25" s="1495" t="s">
        <v>239</v>
      </c>
      <c r="C25" s="1496"/>
      <c r="D25" s="929">
        <f>SUM(D27:D41)</f>
        <v>526862419425</v>
      </c>
      <c r="E25" s="930">
        <f>SUM(E27:E41)</f>
        <v>100.00000000000001</v>
      </c>
      <c r="F25" s="931">
        <f>SUM(F27:F41)</f>
        <v>557438330103</v>
      </c>
      <c r="G25" s="930">
        <f>SUM(G27:G41)</f>
        <v>100</v>
      </c>
      <c r="H25" s="931">
        <f>SUM(H27:H41)</f>
        <v>586756943742</v>
      </c>
      <c r="I25" s="932">
        <v>100</v>
      </c>
    </row>
    <row r="26" spans="2:9" ht="9.75" customHeight="1">
      <c r="B26" s="913"/>
      <c r="C26" s="914"/>
      <c r="D26" s="915"/>
      <c r="E26" s="916"/>
      <c r="F26" s="917"/>
      <c r="G26" s="916"/>
      <c r="H26" s="917"/>
      <c r="I26" s="918"/>
    </row>
    <row r="27" spans="2:9" s="903" customFormat="1" ht="15" customHeight="1">
      <c r="B27" s="919"/>
      <c r="C27" s="920" t="s">
        <v>240</v>
      </c>
      <c r="D27" s="921">
        <v>1048623808</v>
      </c>
      <c r="E27" s="922">
        <v>0.2</v>
      </c>
      <c r="F27" s="923">
        <v>1163860766</v>
      </c>
      <c r="G27" s="922">
        <v>0.2</v>
      </c>
      <c r="H27" s="923">
        <v>1267117858</v>
      </c>
      <c r="I27" s="924">
        <v>0.2</v>
      </c>
    </row>
    <row r="28" spans="2:9" s="903" customFormat="1" ht="15" customHeight="1">
      <c r="B28" s="919"/>
      <c r="C28" s="920" t="s">
        <v>241</v>
      </c>
      <c r="D28" s="921">
        <v>58926861582</v>
      </c>
      <c r="E28" s="922">
        <v>11.2</v>
      </c>
      <c r="F28" s="923">
        <v>72845564170</v>
      </c>
      <c r="G28" s="922">
        <v>13.1</v>
      </c>
      <c r="H28" s="923">
        <v>82464898069</v>
      </c>
      <c r="I28" s="924">
        <v>14.1</v>
      </c>
    </row>
    <row r="29" spans="2:9" s="903" customFormat="1" ht="15" customHeight="1">
      <c r="B29" s="919"/>
      <c r="C29" s="920" t="s">
        <v>242</v>
      </c>
      <c r="D29" s="921">
        <v>22048987429</v>
      </c>
      <c r="E29" s="922">
        <v>4.2</v>
      </c>
      <c r="F29" s="923">
        <v>25313221154</v>
      </c>
      <c r="G29" s="922">
        <v>4.5</v>
      </c>
      <c r="H29" s="923">
        <v>29839064631</v>
      </c>
      <c r="I29" s="924">
        <v>5.1</v>
      </c>
    </row>
    <row r="30" spans="2:9" s="903" customFormat="1" ht="15" customHeight="1">
      <c r="B30" s="919"/>
      <c r="C30" s="920" t="s">
        <v>243</v>
      </c>
      <c r="D30" s="921">
        <v>10215713111</v>
      </c>
      <c r="E30" s="922">
        <v>1.9</v>
      </c>
      <c r="F30" s="923">
        <v>13666615952</v>
      </c>
      <c r="G30" s="922">
        <v>2.5</v>
      </c>
      <c r="H30" s="923">
        <v>15233626255</v>
      </c>
      <c r="I30" s="924">
        <v>2.6</v>
      </c>
    </row>
    <row r="31" spans="2:9" s="903" customFormat="1" ht="15" customHeight="1">
      <c r="B31" s="919"/>
      <c r="C31" s="920" t="s">
        <v>244</v>
      </c>
      <c r="D31" s="921">
        <v>2342554850</v>
      </c>
      <c r="E31" s="922">
        <v>0.4</v>
      </c>
      <c r="F31" s="923">
        <v>2748879850</v>
      </c>
      <c r="G31" s="922">
        <v>0.5</v>
      </c>
      <c r="H31" s="923">
        <v>2610606458</v>
      </c>
      <c r="I31" s="924">
        <v>0.4</v>
      </c>
    </row>
    <row r="32" spans="2:9" s="903" customFormat="1" ht="15" customHeight="1">
      <c r="B32" s="919"/>
      <c r="C32" s="920"/>
      <c r="D32" s="921"/>
      <c r="E32" s="922"/>
      <c r="F32" s="923"/>
      <c r="G32" s="922"/>
      <c r="H32" s="923"/>
      <c r="I32" s="924"/>
    </row>
    <row r="33" spans="2:9" s="903" customFormat="1" ht="15" customHeight="1">
      <c r="B33" s="919"/>
      <c r="C33" s="920" t="s">
        <v>245</v>
      </c>
      <c r="D33" s="921">
        <v>75212852732</v>
      </c>
      <c r="E33" s="922">
        <v>14.3</v>
      </c>
      <c r="F33" s="923">
        <v>72214035344</v>
      </c>
      <c r="G33" s="922">
        <v>13</v>
      </c>
      <c r="H33" s="923">
        <v>76813390625</v>
      </c>
      <c r="I33" s="924">
        <v>13.1</v>
      </c>
    </row>
    <row r="34" spans="2:9" s="903" customFormat="1" ht="15" customHeight="1">
      <c r="B34" s="919"/>
      <c r="C34" s="920" t="s">
        <v>246</v>
      </c>
      <c r="D34" s="921">
        <v>23136666320</v>
      </c>
      <c r="E34" s="922">
        <v>4.4</v>
      </c>
      <c r="F34" s="923">
        <v>24392207197</v>
      </c>
      <c r="G34" s="922">
        <v>4.4</v>
      </c>
      <c r="H34" s="923">
        <v>28647623003</v>
      </c>
      <c r="I34" s="924">
        <v>4.9</v>
      </c>
    </row>
    <row r="35" spans="2:9" s="903" customFormat="1" ht="15" customHeight="1">
      <c r="B35" s="919"/>
      <c r="C35" s="920" t="s">
        <v>247</v>
      </c>
      <c r="D35" s="921">
        <v>132369152448</v>
      </c>
      <c r="E35" s="922">
        <v>25.1</v>
      </c>
      <c r="F35" s="923">
        <v>131075970116</v>
      </c>
      <c r="G35" s="922">
        <v>23.5</v>
      </c>
      <c r="H35" s="923">
        <v>127240334498</v>
      </c>
      <c r="I35" s="924">
        <v>21.7</v>
      </c>
    </row>
    <row r="36" spans="2:9" s="903" customFormat="1" ht="15" customHeight="1">
      <c r="B36" s="919"/>
      <c r="C36" s="920" t="s">
        <v>248</v>
      </c>
      <c r="D36" s="921">
        <v>21459931926</v>
      </c>
      <c r="E36" s="922">
        <v>4.1</v>
      </c>
      <c r="F36" s="923">
        <v>22025826024</v>
      </c>
      <c r="G36" s="922">
        <v>3.9</v>
      </c>
      <c r="H36" s="923">
        <v>25266897235</v>
      </c>
      <c r="I36" s="924">
        <v>4.3</v>
      </c>
    </row>
    <row r="37" spans="2:9" s="903" customFormat="1" ht="15" customHeight="1">
      <c r="B37" s="919"/>
      <c r="C37" s="920" t="s">
        <v>249</v>
      </c>
      <c r="D37" s="921">
        <v>111604759103</v>
      </c>
      <c r="E37" s="922">
        <v>21.2</v>
      </c>
      <c r="F37" s="923">
        <v>121096314063</v>
      </c>
      <c r="G37" s="922">
        <v>21.7</v>
      </c>
      <c r="H37" s="923">
        <v>122060373174</v>
      </c>
      <c r="I37" s="924">
        <v>20.8</v>
      </c>
    </row>
    <row r="38" spans="2:9" s="903" customFormat="1" ht="15" customHeight="1">
      <c r="B38" s="919"/>
      <c r="C38" s="920"/>
      <c r="D38" s="921"/>
      <c r="E38" s="922"/>
      <c r="F38" s="923"/>
      <c r="G38" s="922"/>
      <c r="H38" s="923"/>
      <c r="I38" s="924"/>
    </row>
    <row r="39" spans="2:9" s="903" customFormat="1" ht="15" customHeight="1">
      <c r="B39" s="919"/>
      <c r="C39" s="920" t="s">
        <v>250</v>
      </c>
      <c r="D39" s="921">
        <v>6201423514</v>
      </c>
      <c r="E39" s="922">
        <v>1.2</v>
      </c>
      <c r="F39" s="923">
        <v>6887877315</v>
      </c>
      <c r="G39" s="922">
        <v>1.2</v>
      </c>
      <c r="H39" s="923">
        <v>7027788731</v>
      </c>
      <c r="I39" s="924">
        <v>1.2</v>
      </c>
    </row>
    <row r="40" spans="2:9" s="903" customFormat="1" ht="15" customHeight="1">
      <c r="B40" s="919"/>
      <c r="C40" s="920" t="s">
        <v>251</v>
      </c>
      <c r="D40" s="921">
        <v>52271894714</v>
      </c>
      <c r="E40" s="922">
        <v>9.9</v>
      </c>
      <c r="F40" s="923">
        <v>50743859142</v>
      </c>
      <c r="G40" s="922">
        <v>9.1</v>
      </c>
      <c r="H40" s="923">
        <v>50938301809</v>
      </c>
      <c r="I40" s="924">
        <v>8.7</v>
      </c>
    </row>
    <row r="41" spans="2:9" s="903" customFormat="1" ht="15" customHeight="1">
      <c r="B41" s="919"/>
      <c r="C41" s="920" t="s">
        <v>252</v>
      </c>
      <c r="D41" s="921">
        <v>10022997888</v>
      </c>
      <c r="E41" s="922">
        <v>1.9</v>
      </c>
      <c r="F41" s="923">
        <v>13264099010</v>
      </c>
      <c r="G41" s="922">
        <v>2.4</v>
      </c>
      <c r="H41" s="923">
        <v>17346921396</v>
      </c>
      <c r="I41" s="924">
        <v>2.9</v>
      </c>
    </row>
    <row r="42" spans="2:9" s="903" customFormat="1" ht="15" customHeight="1">
      <c r="B42" s="919"/>
      <c r="C42" s="920" t="s">
        <v>253</v>
      </c>
      <c r="D42" s="927" t="s">
        <v>257</v>
      </c>
      <c r="E42" s="933" t="s">
        <v>257</v>
      </c>
      <c r="F42" s="928" t="s">
        <v>257</v>
      </c>
      <c r="G42" s="933" t="s">
        <v>257</v>
      </c>
      <c r="H42" s="928" t="s">
        <v>257</v>
      </c>
      <c r="I42" s="934" t="s">
        <v>257</v>
      </c>
    </row>
    <row r="43" spans="2:9" ht="9.75" customHeight="1">
      <c r="B43" s="913"/>
      <c r="C43" s="914"/>
      <c r="D43" s="915"/>
      <c r="E43" s="916"/>
      <c r="F43" s="917"/>
      <c r="G43" s="916"/>
      <c r="H43" s="917"/>
      <c r="I43" s="918"/>
    </row>
    <row r="44" spans="2:9" s="908" customFormat="1" ht="15" customHeight="1">
      <c r="B44" s="1501" t="s">
        <v>254</v>
      </c>
      <c r="C44" s="1502"/>
      <c r="D44" s="935">
        <f>SUM(D7-D25)</f>
        <v>1331750025</v>
      </c>
      <c r="E44" s="936"/>
      <c r="F44" s="937">
        <f>SUM(F7-F25)</f>
        <v>1615192067</v>
      </c>
      <c r="G44" s="936"/>
      <c r="H44" s="937">
        <f>SUM(H7-H25)</f>
        <v>1577537743</v>
      </c>
      <c r="I44" s="938"/>
    </row>
  </sheetData>
  <mergeCells count="4">
    <mergeCell ref="B7:C7"/>
    <mergeCell ref="B25:C25"/>
    <mergeCell ref="B5:C6"/>
    <mergeCell ref="B44:C4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N70"/>
  <sheetViews>
    <sheetView workbookViewId="0" topLeftCell="A1">
      <selection activeCell="H14" sqref="H14"/>
    </sheetView>
  </sheetViews>
  <sheetFormatPr defaultColWidth="10.625" defaultRowHeight="13.5"/>
  <cols>
    <col min="1" max="1" width="2.625" style="1654" customWidth="1"/>
    <col min="2" max="18" width="10.625" style="1654" customWidth="1"/>
    <col min="19" max="19" width="11.625" style="1654" bestFit="1" customWidth="1"/>
    <col min="20" max="16384" width="10.625" style="1654" customWidth="1"/>
  </cols>
  <sheetData>
    <row r="2" ht="14.25">
      <c r="B2" s="939" t="s">
        <v>1311</v>
      </c>
    </row>
    <row r="3" spans="2:40" ht="12" thickBot="1"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940"/>
      <c r="S3" s="1655"/>
      <c r="T3" s="1655"/>
      <c r="AN3" s="1655" t="s">
        <v>284</v>
      </c>
    </row>
    <row r="4" spans="2:40" s="1656" customFormat="1" ht="12.75" customHeight="1" thickTop="1">
      <c r="B4" s="1657"/>
      <c r="C4" s="1658"/>
      <c r="D4" s="1659"/>
      <c r="E4" s="1660" t="s">
        <v>259</v>
      </c>
      <c r="F4" s="1661" t="s">
        <v>285</v>
      </c>
      <c r="G4" s="1662"/>
      <c r="H4" s="1663" t="s">
        <v>260</v>
      </c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5"/>
      <c r="AA4" s="1687" t="s">
        <v>261</v>
      </c>
      <c r="AB4" s="1688"/>
      <c r="AC4" s="1688"/>
      <c r="AD4" s="1688"/>
      <c r="AE4" s="1688"/>
      <c r="AF4" s="1688"/>
      <c r="AG4" s="1688"/>
      <c r="AH4" s="1688"/>
      <c r="AI4" s="1688"/>
      <c r="AJ4" s="1688"/>
      <c r="AK4" s="1688"/>
      <c r="AL4" s="1688"/>
      <c r="AM4" s="1688"/>
      <c r="AN4" s="1689"/>
    </row>
    <row r="5" spans="2:40" s="1656" customFormat="1" ht="12.75" customHeight="1">
      <c r="B5" s="1666" t="s">
        <v>853</v>
      </c>
      <c r="C5" s="941" t="s">
        <v>262</v>
      </c>
      <c r="D5" s="1667" t="s">
        <v>263</v>
      </c>
      <c r="E5" s="1667" t="s">
        <v>264</v>
      </c>
      <c r="F5" s="1667" t="s">
        <v>286</v>
      </c>
      <c r="G5" s="1667" t="s">
        <v>287</v>
      </c>
      <c r="H5" s="1668"/>
      <c r="I5" s="1668"/>
      <c r="J5" s="1667" t="s">
        <v>265</v>
      </c>
      <c r="K5" s="1667" t="s">
        <v>266</v>
      </c>
      <c r="L5" s="1667" t="s">
        <v>267</v>
      </c>
      <c r="M5" s="1667" t="s">
        <v>268</v>
      </c>
      <c r="N5" s="1667"/>
      <c r="O5" s="1667" t="s">
        <v>269</v>
      </c>
      <c r="P5" s="1667" t="s">
        <v>288</v>
      </c>
      <c r="Q5" s="1667" t="s">
        <v>289</v>
      </c>
      <c r="R5" s="1668"/>
      <c r="S5" s="1667" t="s">
        <v>270</v>
      </c>
      <c r="T5" s="1667"/>
      <c r="U5" s="1667"/>
      <c r="V5" s="1668"/>
      <c r="W5" s="1668"/>
      <c r="X5" s="1668"/>
      <c r="Y5" s="1668"/>
      <c r="Z5" s="1668"/>
      <c r="AA5" s="1668"/>
      <c r="AB5" s="1668"/>
      <c r="AC5" s="1668"/>
      <c r="AD5" s="1668"/>
      <c r="AE5" s="1668"/>
      <c r="AF5" s="1690" t="s">
        <v>290</v>
      </c>
      <c r="AG5" s="1668"/>
      <c r="AH5" s="1668"/>
      <c r="AI5" s="1668"/>
      <c r="AJ5" s="1668"/>
      <c r="AK5" s="1668"/>
      <c r="AL5" s="1668"/>
      <c r="AM5" s="1668"/>
      <c r="AN5" s="1691" t="s">
        <v>291</v>
      </c>
    </row>
    <row r="6" spans="2:40" s="1656" customFormat="1" ht="12.75" customHeight="1">
      <c r="B6" s="1666"/>
      <c r="C6" s="941" t="s">
        <v>292</v>
      </c>
      <c r="D6" s="1667" t="s">
        <v>293</v>
      </c>
      <c r="E6" s="1667" t="s">
        <v>294</v>
      </c>
      <c r="F6" s="1668" t="s">
        <v>295</v>
      </c>
      <c r="G6" s="1667" t="s">
        <v>296</v>
      </c>
      <c r="H6" s="1667" t="s">
        <v>271</v>
      </c>
      <c r="I6" s="1667" t="s">
        <v>272</v>
      </c>
      <c r="J6" s="1667"/>
      <c r="K6" s="1667" t="s">
        <v>273</v>
      </c>
      <c r="L6" s="1667" t="s">
        <v>274</v>
      </c>
      <c r="M6" s="1667"/>
      <c r="N6" s="1667" t="s">
        <v>297</v>
      </c>
      <c r="O6" s="1667" t="s">
        <v>275</v>
      </c>
      <c r="P6" s="1667"/>
      <c r="Q6" s="1667"/>
      <c r="R6" s="1667" t="s">
        <v>232</v>
      </c>
      <c r="S6" s="1667" t="s">
        <v>276</v>
      </c>
      <c r="T6" s="1667" t="s">
        <v>298</v>
      </c>
      <c r="U6" s="1667" t="s">
        <v>299</v>
      </c>
      <c r="V6" s="1692" t="s">
        <v>300</v>
      </c>
      <c r="W6" s="1692" t="s">
        <v>235</v>
      </c>
      <c r="X6" s="1692" t="s">
        <v>236</v>
      </c>
      <c r="Y6" s="1692" t="s">
        <v>237</v>
      </c>
      <c r="Z6" s="1692" t="s">
        <v>277</v>
      </c>
      <c r="AA6" s="1692" t="s">
        <v>240</v>
      </c>
      <c r="AB6" s="1692" t="s">
        <v>241</v>
      </c>
      <c r="AC6" s="1692" t="s">
        <v>242</v>
      </c>
      <c r="AD6" s="1692" t="s">
        <v>278</v>
      </c>
      <c r="AE6" s="1692" t="s">
        <v>244</v>
      </c>
      <c r="AF6" s="1690"/>
      <c r="AG6" s="1692" t="s">
        <v>246</v>
      </c>
      <c r="AH6" s="1692" t="s">
        <v>247</v>
      </c>
      <c r="AI6" s="1692" t="s">
        <v>279</v>
      </c>
      <c r="AJ6" s="1692" t="s">
        <v>249</v>
      </c>
      <c r="AK6" s="1692" t="s">
        <v>250</v>
      </c>
      <c r="AL6" s="1692" t="s">
        <v>251</v>
      </c>
      <c r="AM6" s="1692" t="s">
        <v>252</v>
      </c>
      <c r="AN6" s="1691"/>
    </row>
    <row r="7" spans="2:40" s="743" customFormat="1" ht="12.75" customHeight="1">
      <c r="B7" s="1669"/>
      <c r="C7" s="1670"/>
      <c r="D7" s="1671"/>
      <c r="E7" s="1672"/>
      <c r="F7" s="1673" t="s">
        <v>301</v>
      </c>
      <c r="G7" s="1672"/>
      <c r="H7" s="1671"/>
      <c r="I7" s="1671"/>
      <c r="J7" s="1673" t="s">
        <v>280</v>
      </c>
      <c r="K7" s="1673" t="s">
        <v>281</v>
      </c>
      <c r="L7" s="1673" t="s">
        <v>281</v>
      </c>
      <c r="M7" s="1673" t="s">
        <v>282</v>
      </c>
      <c r="N7" s="1673"/>
      <c r="O7" s="1673" t="s">
        <v>281</v>
      </c>
      <c r="P7" s="1673" t="s">
        <v>302</v>
      </c>
      <c r="Q7" s="1673" t="s">
        <v>303</v>
      </c>
      <c r="R7" s="1671"/>
      <c r="S7" s="1673" t="s">
        <v>283</v>
      </c>
      <c r="T7" s="1673"/>
      <c r="U7" s="1673"/>
      <c r="V7" s="1671"/>
      <c r="W7" s="1671"/>
      <c r="X7" s="1671"/>
      <c r="Y7" s="1671"/>
      <c r="Z7" s="1671"/>
      <c r="AA7" s="1671"/>
      <c r="AB7" s="1671"/>
      <c r="AC7" s="1671"/>
      <c r="AD7" s="1671"/>
      <c r="AE7" s="1671"/>
      <c r="AF7" s="1693"/>
      <c r="AG7" s="1671"/>
      <c r="AH7" s="1671"/>
      <c r="AI7" s="1671"/>
      <c r="AJ7" s="1671"/>
      <c r="AK7" s="1671"/>
      <c r="AL7" s="1671"/>
      <c r="AM7" s="1671"/>
      <c r="AN7" s="1694"/>
    </row>
    <row r="8" spans="2:40" s="1656" customFormat="1" ht="12.75" customHeight="1">
      <c r="B8" s="1674" t="s">
        <v>0</v>
      </c>
      <c r="C8" s="1675">
        <v>388887438</v>
      </c>
      <c r="D8" s="1676">
        <v>377061465</v>
      </c>
      <c r="E8" s="1676">
        <v>11825973</v>
      </c>
      <c r="F8" s="1676">
        <v>362383</v>
      </c>
      <c r="G8" s="1676">
        <v>11463590</v>
      </c>
      <c r="H8" s="1676">
        <v>112654149</v>
      </c>
      <c r="I8" s="1676">
        <v>8861240</v>
      </c>
      <c r="J8" s="1676">
        <v>3895829</v>
      </c>
      <c r="K8" s="1676">
        <v>140531</v>
      </c>
      <c r="L8" s="1676" t="s">
        <v>816</v>
      </c>
      <c r="M8" s="1676">
        <v>3489022</v>
      </c>
      <c r="N8" s="1676">
        <v>120899948</v>
      </c>
      <c r="O8" s="1676">
        <v>226427</v>
      </c>
      <c r="P8" s="1676">
        <v>3292987</v>
      </c>
      <c r="Q8" s="1676">
        <v>7533253</v>
      </c>
      <c r="R8" s="1677">
        <v>25161413</v>
      </c>
      <c r="S8" s="1676">
        <v>48202</v>
      </c>
      <c r="T8" s="1676">
        <v>18216037</v>
      </c>
      <c r="U8" s="1676">
        <v>4968798</v>
      </c>
      <c r="V8" s="1676">
        <v>915177</v>
      </c>
      <c r="W8" s="1676">
        <v>8001219</v>
      </c>
      <c r="X8" s="1676">
        <v>10217242</v>
      </c>
      <c r="Y8" s="1676">
        <v>16781118</v>
      </c>
      <c r="Z8" s="1676">
        <v>43585146</v>
      </c>
      <c r="AA8" s="1676">
        <v>6260712</v>
      </c>
      <c r="AB8" s="1676">
        <v>62797335</v>
      </c>
      <c r="AC8" s="1676">
        <v>45366245</v>
      </c>
      <c r="AD8" s="1676">
        <v>26083704</v>
      </c>
      <c r="AE8" s="1676">
        <v>1330860</v>
      </c>
      <c r="AF8" s="1676">
        <v>28254323</v>
      </c>
      <c r="AG8" s="1676">
        <v>18001583</v>
      </c>
      <c r="AH8" s="1676">
        <v>63574484</v>
      </c>
      <c r="AI8" s="1676">
        <v>13382185</v>
      </c>
      <c r="AJ8" s="1676">
        <v>69968765</v>
      </c>
      <c r="AK8" s="1676">
        <v>2302970</v>
      </c>
      <c r="AL8" s="1676">
        <v>39398300</v>
      </c>
      <c r="AM8" s="1676">
        <v>339999</v>
      </c>
      <c r="AN8" s="1695" t="s">
        <v>816</v>
      </c>
    </row>
    <row r="9" spans="2:40" s="1656" customFormat="1" ht="12.75" customHeight="1">
      <c r="B9" s="1674"/>
      <c r="C9" s="1675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743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4"/>
      <c r="AI9" s="944"/>
      <c r="AJ9" s="944"/>
      <c r="AK9" s="944"/>
      <c r="AL9" s="944"/>
      <c r="AM9" s="944"/>
      <c r="AN9" s="1696"/>
    </row>
    <row r="10" spans="2:40" s="1678" customFormat="1" ht="12.75" customHeight="1">
      <c r="B10" s="1679" t="s">
        <v>1</v>
      </c>
      <c r="C10" s="1680">
        <v>420665525</v>
      </c>
      <c r="D10" s="945">
        <v>408880690</v>
      </c>
      <c r="E10" s="945">
        <v>11694835</v>
      </c>
      <c r="F10" s="945">
        <v>285859</v>
      </c>
      <c r="G10" s="945">
        <v>11498976</v>
      </c>
      <c r="H10" s="945">
        <v>118115409</v>
      </c>
      <c r="I10" s="945">
        <v>9192054</v>
      </c>
      <c r="J10" s="945">
        <v>4358993</v>
      </c>
      <c r="K10" s="945">
        <v>149967</v>
      </c>
      <c r="L10" s="945">
        <v>122832</v>
      </c>
      <c r="M10" s="945">
        <v>4063185</v>
      </c>
      <c r="N10" s="945">
        <v>129834537</v>
      </c>
      <c r="O10" s="945">
        <v>268253</v>
      </c>
      <c r="P10" s="945">
        <v>3641874</v>
      </c>
      <c r="Q10" s="945">
        <v>7995496</v>
      </c>
      <c r="R10" s="945">
        <v>28158550</v>
      </c>
      <c r="S10" s="945">
        <v>48202</v>
      </c>
      <c r="T10" s="945">
        <v>19467172</v>
      </c>
      <c r="U10" s="945">
        <v>6715166</v>
      </c>
      <c r="V10" s="945">
        <v>716912</v>
      </c>
      <c r="W10" s="945">
        <v>14929213</v>
      </c>
      <c r="X10" s="945">
        <v>10415473</v>
      </c>
      <c r="Y10" s="945">
        <v>18222662</v>
      </c>
      <c r="Z10" s="945">
        <v>44249575</v>
      </c>
      <c r="AA10" s="945">
        <v>6409503</v>
      </c>
      <c r="AB10" s="945">
        <v>61318119</v>
      </c>
      <c r="AC10" s="945">
        <v>51690425</v>
      </c>
      <c r="AD10" s="945">
        <v>28830677</v>
      </c>
      <c r="AE10" s="945">
        <v>1569201</v>
      </c>
      <c r="AF10" s="945">
        <v>29568525</v>
      </c>
      <c r="AG10" s="945">
        <v>21075504</v>
      </c>
      <c r="AH10" s="945">
        <v>72284490</v>
      </c>
      <c r="AI10" s="945">
        <v>14056679</v>
      </c>
      <c r="AJ10" s="945">
        <v>76748088</v>
      </c>
      <c r="AK10" s="945">
        <v>2264146</v>
      </c>
      <c r="AL10" s="945">
        <v>42770497</v>
      </c>
      <c r="AM10" s="945">
        <v>294836</v>
      </c>
      <c r="AN10" s="1697" t="s">
        <v>816</v>
      </c>
    </row>
    <row r="11" spans="2:40" s="1656" customFormat="1" ht="12.75" customHeight="1">
      <c r="B11" s="1681"/>
      <c r="C11" s="1682"/>
      <c r="D11" s="946"/>
      <c r="E11" s="945"/>
      <c r="F11" s="946"/>
      <c r="G11" s="945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1683"/>
      <c r="S11" s="946"/>
      <c r="T11" s="946"/>
      <c r="U11" s="946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944"/>
      <c r="AM11" s="944"/>
      <c r="AN11" s="1696"/>
    </row>
    <row r="12" spans="2:40" s="1678" customFormat="1" ht="12.75" customHeight="1">
      <c r="B12" s="1679" t="s">
        <v>748</v>
      </c>
      <c r="C12" s="1680">
        <v>267668622</v>
      </c>
      <c r="D12" s="945">
        <v>260376209</v>
      </c>
      <c r="E12" s="945">
        <v>7292413</v>
      </c>
      <c r="F12" s="945">
        <v>89982</v>
      </c>
      <c r="G12" s="945">
        <v>7202431</v>
      </c>
      <c r="H12" s="945">
        <v>94992437</v>
      </c>
      <c r="I12" s="945">
        <v>6227935</v>
      </c>
      <c r="J12" s="945">
        <v>3438134</v>
      </c>
      <c r="K12" s="945">
        <v>101862</v>
      </c>
      <c r="L12" s="945">
        <v>107220</v>
      </c>
      <c r="M12" s="945">
        <v>2380742</v>
      </c>
      <c r="N12" s="945">
        <v>61419766</v>
      </c>
      <c r="O12" s="945">
        <v>206400</v>
      </c>
      <c r="P12" s="945">
        <v>2900264</v>
      </c>
      <c r="Q12" s="945">
        <v>4864604</v>
      </c>
      <c r="R12" s="945">
        <v>20703264</v>
      </c>
      <c r="S12" s="945">
        <v>48202</v>
      </c>
      <c r="T12" s="945">
        <v>10470157</v>
      </c>
      <c r="U12" s="945">
        <v>4064097</v>
      </c>
      <c r="V12" s="945">
        <v>450946</v>
      </c>
      <c r="W12" s="945">
        <v>9079202</v>
      </c>
      <c r="X12" s="945">
        <v>6287257</v>
      </c>
      <c r="Y12" s="945">
        <v>14046808</v>
      </c>
      <c r="Z12" s="945">
        <v>25879325</v>
      </c>
      <c r="AA12" s="945">
        <v>3508426</v>
      </c>
      <c r="AB12" s="945">
        <v>36005350</v>
      </c>
      <c r="AC12" s="945">
        <v>37208337</v>
      </c>
      <c r="AD12" s="945">
        <v>19317798</v>
      </c>
      <c r="AE12" s="945">
        <v>1359105</v>
      </c>
      <c r="AF12" s="945">
        <v>13977088</v>
      </c>
      <c r="AG12" s="945">
        <v>13323785</v>
      </c>
      <c r="AH12" s="945">
        <v>52121415</v>
      </c>
      <c r="AI12" s="945">
        <v>8733247</v>
      </c>
      <c r="AJ12" s="945">
        <v>48161328</v>
      </c>
      <c r="AK12" s="945">
        <v>783748</v>
      </c>
      <c r="AL12" s="945">
        <v>25593193</v>
      </c>
      <c r="AM12" s="945">
        <v>283389</v>
      </c>
      <c r="AN12" s="1697" t="s">
        <v>816</v>
      </c>
    </row>
    <row r="13" spans="2:40" s="1656" customFormat="1" ht="12.75" customHeight="1">
      <c r="B13" s="1681"/>
      <c r="C13" s="1682"/>
      <c r="D13" s="946"/>
      <c r="E13" s="945"/>
      <c r="F13" s="946"/>
      <c r="G13" s="945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1683"/>
      <c r="S13" s="946"/>
      <c r="T13" s="946"/>
      <c r="U13" s="946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4"/>
      <c r="AJ13" s="944"/>
      <c r="AK13" s="944"/>
      <c r="AL13" s="944"/>
      <c r="AM13" s="944"/>
      <c r="AN13" s="1696"/>
    </row>
    <row r="14" spans="2:40" s="1678" customFormat="1" ht="12.75" customHeight="1">
      <c r="B14" s="1679" t="s">
        <v>750</v>
      </c>
      <c r="C14" s="1680">
        <v>152996903</v>
      </c>
      <c r="D14" s="945">
        <v>148504481</v>
      </c>
      <c r="E14" s="945">
        <v>4402422</v>
      </c>
      <c r="F14" s="945">
        <v>195877</v>
      </c>
      <c r="G14" s="945">
        <v>4296545</v>
      </c>
      <c r="H14" s="945">
        <v>23122972</v>
      </c>
      <c r="I14" s="945">
        <v>2964119</v>
      </c>
      <c r="J14" s="945">
        <v>920859</v>
      </c>
      <c r="K14" s="945">
        <v>48105</v>
      </c>
      <c r="L14" s="945">
        <v>15612</v>
      </c>
      <c r="M14" s="945">
        <v>1682443</v>
      </c>
      <c r="N14" s="945">
        <v>68414771</v>
      </c>
      <c r="O14" s="945">
        <v>61853</v>
      </c>
      <c r="P14" s="945">
        <v>741610</v>
      </c>
      <c r="Q14" s="945">
        <v>3130892</v>
      </c>
      <c r="R14" s="945">
        <v>7455286</v>
      </c>
      <c r="S14" s="947">
        <v>0</v>
      </c>
      <c r="T14" s="945">
        <v>8997015</v>
      </c>
      <c r="U14" s="945">
        <v>2651069</v>
      </c>
      <c r="V14" s="945">
        <v>265966</v>
      </c>
      <c r="W14" s="945">
        <v>5850011</v>
      </c>
      <c r="X14" s="945">
        <v>4128216</v>
      </c>
      <c r="Y14" s="945">
        <v>4175854</v>
      </c>
      <c r="Z14" s="945">
        <v>18370250</v>
      </c>
      <c r="AA14" s="945">
        <v>2901077</v>
      </c>
      <c r="AB14" s="945">
        <v>25312769</v>
      </c>
      <c r="AC14" s="945">
        <v>14482088</v>
      </c>
      <c r="AD14" s="945">
        <v>9512879</v>
      </c>
      <c r="AE14" s="945">
        <v>210096</v>
      </c>
      <c r="AF14" s="945">
        <v>15591437</v>
      </c>
      <c r="AG14" s="945">
        <v>7751719</v>
      </c>
      <c r="AH14" s="945">
        <v>20163075</v>
      </c>
      <c r="AI14" s="945">
        <v>5323432</v>
      </c>
      <c r="AJ14" s="945">
        <v>28586760</v>
      </c>
      <c r="AK14" s="945">
        <v>1480398</v>
      </c>
      <c r="AL14" s="945">
        <v>17177304</v>
      </c>
      <c r="AM14" s="945">
        <v>11447</v>
      </c>
      <c r="AN14" s="1697" t="s">
        <v>816</v>
      </c>
    </row>
    <row r="15" spans="2:40" s="1656" customFormat="1" ht="12.75" customHeight="1">
      <c r="B15" s="1674"/>
      <c r="C15" s="1675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743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4"/>
      <c r="AF15" s="944"/>
      <c r="AG15" s="944"/>
      <c r="AH15" s="944"/>
      <c r="AI15" s="944"/>
      <c r="AJ15" s="944"/>
      <c r="AK15" s="944"/>
      <c r="AL15" s="944"/>
      <c r="AM15" s="944"/>
      <c r="AN15" s="1696"/>
    </row>
    <row r="16" spans="2:40" s="1656" customFormat="1" ht="12.75" customHeight="1">
      <c r="B16" s="1674" t="s">
        <v>762</v>
      </c>
      <c r="C16" s="1675">
        <v>63827736</v>
      </c>
      <c r="D16" s="944">
        <v>62699918</v>
      </c>
      <c r="E16" s="944">
        <v>1127818</v>
      </c>
      <c r="F16" s="944">
        <v>12383</v>
      </c>
      <c r="G16" s="944">
        <v>1115435</v>
      </c>
      <c r="H16" s="944">
        <v>31603538</v>
      </c>
      <c r="I16" s="944">
        <v>1634959</v>
      </c>
      <c r="J16" s="944">
        <v>1196493</v>
      </c>
      <c r="K16" s="944">
        <v>7067</v>
      </c>
      <c r="L16" s="944">
        <v>23448</v>
      </c>
      <c r="M16" s="944">
        <v>574214</v>
      </c>
      <c r="N16" s="944">
        <v>6833326</v>
      </c>
      <c r="O16" s="944">
        <v>66156</v>
      </c>
      <c r="P16" s="944">
        <v>519962</v>
      </c>
      <c r="Q16" s="944">
        <v>1282013</v>
      </c>
      <c r="R16" s="743">
        <v>4335424</v>
      </c>
      <c r="S16" s="944" t="s">
        <v>816</v>
      </c>
      <c r="T16" s="944">
        <v>2567225</v>
      </c>
      <c r="U16" s="944">
        <v>940064</v>
      </c>
      <c r="V16" s="944">
        <v>80327</v>
      </c>
      <c r="W16" s="944">
        <v>2197029</v>
      </c>
      <c r="X16" s="944">
        <v>1336001</v>
      </c>
      <c r="Y16" s="944">
        <v>3429185</v>
      </c>
      <c r="Z16" s="944">
        <v>5201305</v>
      </c>
      <c r="AA16" s="944">
        <v>717287</v>
      </c>
      <c r="AB16" s="944">
        <v>8305615</v>
      </c>
      <c r="AC16" s="944">
        <v>8137589</v>
      </c>
      <c r="AD16" s="944">
        <v>4241327</v>
      </c>
      <c r="AE16" s="944">
        <v>220895</v>
      </c>
      <c r="AF16" s="944">
        <v>2569341</v>
      </c>
      <c r="AG16" s="944">
        <v>2638110</v>
      </c>
      <c r="AH16" s="944">
        <v>13303560</v>
      </c>
      <c r="AI16" s="944">
        <v>1710003</v>
      </c>
      <c r="AJ16" s="944">
        <v>15014577</v>
      </c>
      <c r="AK16" s="944">
        <v>90226</v>
      </c>
      <c r="AL16" s="944">
        <v>5751388</v>
      </c>
      <c r="AM16" s="944" t="s">
        <v>816</v>
      </c>
      <c r="AN16" s="1696" t="s">
        <v>816</v>
      </c>
    </row>
    <row r="17" spans="2:40" s="1656" customFormat="1" ht="12.75" customHeight="1">
      <c r="B17" s="1674" t="s">
        <v>764</v>
      </c>
      <c r="C17" s="1675">
        <v>30109325</v>
      </c>
      <c r="D17" s="944">
        <v>29057733</v>
      </c>
      <c r="E17" s="944">
        <v>1051592</v>
      </c>
      <c r="F17" s="944">
        <v>17272</v>
      </c>
      <c r="G17" s="944">
        <v>1034320</v>
      </c>
      <c r="H17" s="944">
        <v>9241991</v>
      </c>
      <c r="I17" s="944">
        <v>671308</v>
      </c>
      <c r="J17" s="944">
        <v>330445</v>
      </c>
      <c r="K17" s="944" t="s">
        <v>816</v>
      </c>
      <c r="L17" s="944">
        <v>7828</v>
      </c>
      <c r="M17" s="944">
        <v>247730</v>
      </c>
      <c r="N17" s="944">
        <v>7045917</v>
      </c>
      <c r="O17" s="944">
        <v>21409</v>
      </c>
      <c r="P17" s="944">
        <v>316073</v>
      </c>
      <c r="Q17" s="944">
        <v>400972</v>
      </c>
      <c r="R17" s="743">
        <v>2840160</v>
      </c>
      <c r="S17" s="944" t="s">
        <v>816</v>
      </c>
      <c r="T17" s="944">
        <v>917561</v>
      </c>
      <c r="U17" s="944">
        <v>384088</v>
      </c>
      <c r="V17" s="944">
        <v>42118</v>
      </c>
      <c r="W17" s="944">
        <v>1286912</v>
      </c>
      <c r="X17" s="944">
        <v>512153</v>
      </c>
      <c r="Y17" s="944">
        <v>1897430</v>
      </c>
      <c r="Z17" s="944">
        <v>3945230</v>
      </c>
      <c r="AA17" s="944">
        <v>317283</v>
      </c>
      <c r="AB17" s="944">
        <v>3968210</v>
      </c>
      <c r="AC17" s="944">
        <v>4529035</v>
      </c>
      <c r="AD17" s="944">
        <v>3238813</v>
      </c>
      <c r="AE17" s="944">
        <v>178997</v>
      </c>
      <c r="AF17" s="944">
        <v>1021174</v>
      </c>
      <c r="AG17" s="944">
        <v>1122020</v>
      </c>
      <c r="AH17" s="944">
        <v>6916893</v>
      </c>
      <c r="AI17" s="944">
        <v>857182</v>
      </c>
      <c r="AJ17" s="944">
        <v>4691925</v>
      </c>
      <c r="AK17" s="944">
        <v>101819</v>
      </c>
      <c r="AL17" s="944">
        <v>2114382</v>
      </c>
      <c r="AM17" s="944" t="s">
        <v>816</v>
      </c>
      <c r="AN17" s="1696" t="s">
        <v>816</v>
      </c>
    </row>
    <row r="18" spans="2:40" s="1656" customFormat="1" ht="12.75" customHeight="1">
      <c r="B18" s="1674" t="s">
        <v>765</v>
      </c>
      <c r="C18" s="1675">
        <v>28538645</v>
      </c>
      <c r="D18" s="944">
        <v>27690707</v>
      </c>
      <c r="E18" s="944">
        <v>847938</v>
      </c>
      <c r="F18" s="944" t="s">
        <v>816</v>
      </c>
      <c r="G18" s="944">
        <v>847938</v>
      </c>
      <c r="H18" s="944">
        <v>9742667</v>
      </c>
      <c r="I18" s="944">
        <v>673002</v>
      </c>
      <c r="J18" s="944">
        <v>363967</v>
      </c>
      <c r="K18" s="944">
        <v>31727</v>
      </c>
      <c r="L18" s="944">
        <v>16907</v>
      </c>
      <c r="M18" s="944">
        <v>248506</v>
      </c>
      <c r="N18" s="944">
        <v>7542069</v>
      </c>
      <c r="O18" s="944">
        <v>23732</v>
      </c>
      <c r="P18" s="944">
        <v>430505</v>
      </c>
      <c r="Q18" s="944">
        <v>595465</v>
      </c>
      <c r="R18" s="743">
        <v>2373346</v>
      </c>
      <c r="S18" s="944" t="s">
        <v>816</v>
      </c>
      <c r="T18" s="944">
        <v>1210220</v>
      </c>
      <c r="U18" s="944">
        <v>398403</v>
      </c>
      <c r="V18" s="944">
        <v>38020</v>
      </c>
      <c r="W18" s="944">
        <v>329858</v>
      </c>
      <c r="X18" s="944">
        <v>746174</v>
      </c>
      <c r="Y18" s="944">
        <v>1761661</v>
      </c>
      <c r="Z18" s="944">
        <v>2012416</v>
      </c>
      <c r="AA18" s="944">
        <v>323698</v>
      </c>
      <c r="AB18" s="944">
        <v>3670066</v>
      </c>
      <c r="AC18" s="944">
        <v>4625250</v>
      </c>
      <c r="AD18" s="944">
        <v>2662832</v>
      </c>
      <c r="AE18" s="944">
        <v>143823</v>
      </c>
      <c r="AF18" s="944">
        <v>1380280</v>
      </c>
      <c r="AG18" s="944">
        <v>1155750</v>
      </c>
      <c r="AH18" s="944">
        <v>5878576</v>
      </c>
      <c r="AI18" s="944">
        <v>1032820</v>
      </c>
      <c r="AJ18" s="944">
        <v>3455270</v>
      </c>
      <c r="AK18" s="944">
        <v>133464</v>
      </c>
      <c r="AL18" s="944">
        <v>3191055</v>
      </c>
      <c r="AM18" s="944">
        <v>37823</v>
      </c>
      <c r="AN18" s="1696" t="s">
        <v>816</v>
      </c>
    </row>
    <row r="19" spans="2:40" s="1656" customFormat="1" ht="12.75" customHeight="1">
      <c r="B19" s="1674" t="s">
        <v>767</v>
      </c>
      <c r="C19" s="1675">
        <v>29774414</v>
      </c>
      <c r="D19" s="944">
        <v>28859873</v>
      </c>
      <c r="E19" s="944">
        <v>914541</v>
      </c>
      <c r="F19" s="944">
        <v>747</v>
      </c>
      <c r="G19" s="944">
        <v>913794</v>
      </c>
      <c r="H19" s="944">
        <v>11988868</v>
      </c>
      <c r="I19" s="944">
        <v>720744</v>
      </c>
      <c r="J19" s="944">
        <v>388318</v>
      </c>
      <c r="K19" s="944">
        <v>18534</v>
      </c>
      <c r="L19" s="944">
        <v>5766</v>
      </c>
      <c r="M19" s="944">
        <v>261118</v>
      </c>
      <c r="N19" s="944">
        <v>5410949</v>
      </c>
      <c r="O19" s="944">
        <v>24481</v>
      </c>
      <c r="P19" s="944">
        <v>448487</v>
      </c>
      <c r="Q19" s="944">
        <v>540492</v>
      </c>
      <c r="R19" s="743">
        <v>2637363</v>
      </c>
      <c r="S19" s="944" t="s">
        <v>816</v>
      </c>
      <c r="T19" s="944">
        <v>1231331</v>
      </c>
      <c r="U19" s="944">
        <v>354987</v>
      </c>
      <c r="V19" s="944">
        <v>74327</v>
      </c>
      <c r="W19" s="944">
        <v>933171</v>
      </c>
      <c r="X19" s="944">
        <v>1189322</v>
      </c>
      <c r="Y19" s="944">
        <v>1086482</v>
      </c>
      <c r="Z19" s="944">
        <v>2459674</v>
      </c>
      <c r="AA19" s="944">
        <v>343398</v>
      </c>
      <c r="AB19" s="944">
        <v>4001393</v>
      </c>
      <c r="AC19" s="944">
        <v>4365645</v>
      </c>
      <c r="AD19" s="944">
        <v>2289581</v>
      </c>
      <c r="AE19" s="944">
        <v>228358</v>
      </c>
      <c r="AF19" s="944">
        <v>1272564</v>
      </c>
      <c r="AG19" s="944">
        <v>1348460</v>
      </c>
      <c r="AH19" s="944">
        <v>5747947</v>
      </c>
      <c r="AI19" s="944">
        <v>1203468</v>
      </c>
      <c r="AJ19" s="944">
        <v>5338724</v>
      </c>
      <c r="AK19" s="944">
        <v>78192</v>
      </c>
      <c r="AL19" s="944">
        <v>2642143</v>
      </c>
      <c r="AM19" s="944" t="s">
        <v>816</v>
      </c>
      <c r="AN19" s="1696" t="s">
        <v>816</v>
      </c>
    </row>
    <row r="20" spans="2:40" s="1656" customFormat="1" ht="12.75" customHeight="1">
      <c r="B20" s="1674"/>
      <c r="C20" s="1675"/>
      <c r="D20" s="944"/>
      <c r="E20" s="944"/>
      <c r="F20" s="944"/>
      <c r="G20" s="944"/>
      <c r="H20" s="944"/>
      <c r="I20" s="944"/>
      <c r="J20" s="944"/>
      <c r="K20" s="944"/>
      <c r="L20" s="944"/>
      <c r="M20" s="944"/>
      <c r="N20" s="944"/>
      <c r="O20" s="944"/>
      <c r="P20" s="944"/>
      <c r="Q20" s="944"/>
      <c r="R20" s="743"/>
      <c r="S20" s="944"/>
      <c r="T20" s="944"/>
      <c r="U20" s="944"/>
      <c r="V20" s="944"/>
      <c r="W20" s="944"/>
      <c r="X20" s="944"/>
      <c r="Y20" s="944"/>
      <c r="Z20" s="944"/>
      <c r="AA20" s="944"/>
      <c r="AB20" s="944"/>
      <c r="AC20" s="944"/>
      <c r="AD20" s="944"/>
      <c r="AE20" s="944"/>
      <c r="AF20" s="944"/>
      <c r="AG20" s="944"/>
      <c r="AH20" s="944"/>
      <c r="AI20" s="944"/>
      <c r="AJ20" s="944"/>
      <c r="AK20" s="944"/>
      <c r="AL20" s="944"/>
      <c r="AM20" s="944"/>
      <c r="AN20" s="1696"/>
    </row>
    <row r="21" spans="2:40" s="1656" customFormat="1" ht="12.75" customHeight="1">
      <c r="B21" s="1674" t="s">
        <v>770</v>
      </c>
      <c r="C21" s="1675">
        <v>12255126</v>
      </c>
      <c r="D21" s="944">
        <v>11730522</v>
      </c>
      <c r="E21" s="944">
        <v>524604</v>
      </c>
      <c r="F21" s="944" t="s">
        <v>816</v>
      </c>
      <c r="G21" s="944">
        <v>524604</v>
      </c>
      <c r="H21" s="944">
        <v>4071200</v>
      </c>
      <c r="I21" s="944">
        <v>286519</v>
      </c>
      <c r="J21" s="944">
        <v>151046</v>
      </c>
      <c r="K21" s="944">
        <v>203</v>
      </c>
      <c r="L21" s="944">
        <v>2212</v>
      </c>
      <c r="M21" s="944">
        <v>104998</v>
      </c>
      <c r="N21" s="944">
        <v>3569607</v>
      </c>
      <c r="O21" s="944">
        <v>8563</v>
      </c>
      <c r="P21" s="944">
        <v>90748</v>
      </c>
      <c r="Q21" s="944">
        <v>211709</v>
      </c>
      <c r="R21" s="944">
        <v>938752</v>
      </c>
      <c r="S21" s="944" t="s">
        <v>816</v>
      </c>
      <c r="T21" s="948">
        <v>427654</v>
      </c>
      <c r="U21" s="944">
        <v>127891</v>
      </c>
      <c r="V21" s="944">
        <v>16053</v>
      </c>
      <c r="W21" s="944">
        <v>286127</v>
      </c>
      <c r="X21" s="944">
        <v>517810</v>
      </c>
      <c r="Y21" s="944">
        <v>355034</v>
      </c>
      <c r="Z21" s="944">
        <v>1089000</v>
      </c>
      <c r="AA21" s="944">
        <v>219174</v>
      </c>
      <c r="AB21" s="944">
        <v>1609382</v>
      </c>
      <c r="AC21" s="944">
        <v>1888900</v>
      </c>
      <c r="AD21" s="944">
        <v>876942</v>
      </c>
      <c r="AE21" s="944">
        <v>94620</v>
      </c>
      <c r="AF21" s="944">
        <v>640038</v>
      </c>
      <c r="AG21" s="944">
        <v>581366</v>
      </c>
      <c r="AH21" s="944">
        <v>1799952</v>
      </c>
      <c r="AI21" s="944">
        <v>488413</v>
      </c>
      <c r="AJ21" s="944">
        <v>2512458</v>
      </c>
      <c r="AK21" s="944">
        <v>45828</v>
      </c>
      <c r="AL21" s="944">
        <v>973449</v>
      </c>
      <c r="AM21" s="944" t="s">
        <v>816</v>
      </c>
      <c r="AN21" s="1696" t="s">
        <v>816</v>
      </c>
    </row>
    <row r="22" spans="2:40" s="1656" customFormat="1" ht="12.75" customHeight="1">
      <c r="B22" s="1674" t="s">
        <v>772</v>
      </c>
      <c r="C22" s="1675">
        <v>14766878</v>
      </c>
      <c r="D22" s="944">
        <v>14243055</v>
      </c>
      <c r="E22" s="944">
        <v>523823</v>
      </c>
      <c r="F22" s="944" t="s">
        <v>816</v>
      </c>
      <c r="G22" s="944">
        <v>523823</v>
      </c>
      <c r="H22" s="944">
        <v>3938807</v>
      </c>
      <c r="I22" s="944">
        <v>267418</v>
      </c>
      <c r="J22" s="944">
        <v>150435</v>
      </c>
      <c r="K22" s="944" t="s">
        <v>816</v>
      </c>
      <c r="L22" s="944">
        <v>2839</v>
      </c>
      <c r="M22" s="944">
        <v>102558</v>
      </c>
      <c r="N22" s="944">
        <v>4195950</v>
      </c>
      <c r="O22" s="944">
        <v>7600</v>
      </c>
      <c r="P22" s="944">
        <v>74434</v>
      </c>
      <c r="Q22" s="944">
        <v>255661</v>
      </c>
      <c r="R22" s="944">
        <v>1212222</v>
      </c>
      <c r="S22" s="944" t="s">
        <v>816</v>
      </c>
      <c r="T22" s="948">
        <v>626116</v>
      </c>
      <c r="U22" s="944">
        <v>141132</v>
      </c>
      <c r="V22" s="944">
        <v>4800</v>
      </c>
      <c r="W22" s="944">
        <v>985028</v>
      </c>
      <c r="X22" s="944">
        <v>247880</v>
      </c>
      <c r="Y22" s="944">
        <v>277098</v>
      </c>
      <c r="Z22" s="944">
        <v>2276900</v>
      </c>
      <c r="AA22" s="944">
        <v>199861</v>
      </c>
      <c r="AB22" s="944">
        <v>1839380</v>
      </c>
      <c r="AC22" s="944">
        <v>1558307</v>
      </c>
      <c r="AD22" s="944">
        <v>1016656</v>
      </c>
      <c r="AE22" s="944">
        <v>25448</v>
      </c>
      <c r="AF22" s="944">
        <v>1167443</v>
      </c>
      <c r="AG22" s="944">
        <v>1176745</v>
      </c>
      <c r="AH22" s="944">
        <v>2832162</v>
      </c>
      <c r="AI22" s="944">
        <v>404879</v>
      </c>
      <c r="AJ22" s="944">
        <v>2713516</v>
      </c>
      <c r="AK22" s="944">
        <v>57010</v>
      </c>
      <c r="AL22" s="944">
        <v>1251648</v>
      </c>
      <c r="AM22" s="944" t="s">
        <v>816</v>
      </c>
      <c r="AN22" s="1696" t="s">
        <v>816</v>
      </c>
    </row>
    <row r="23" spans="2:40" s="1656" customFormat="1" ht="12.75" customHeight="1">
      <c r="B23" s="1674" t="s">
        <v>774</v>
      </c>
      <c r="C23" s="1675">
        <v>12571932</v>
      </c>
      <c r="D23" s="944">
        <v>12044651</v>
      </c>
      <c r="E23" s="944">
        <v>527281</v>
      </c>
      <c r="F23" s="944" t="s">
        <v>816</v>
      </c>
      <c r="G23" s="944">
        <v>527281</v>
      </c>
      <c r="H23" s="944">
        <v>3248204</v>
      </c>
      <c r="I23" s="944">
        <v>243134</v>
      </c>
      <c r="J23" s="944">
        <v>124199</v>
      </c>
      <c r="K23" s="944">
        <v>15334</v>
      </c>
      <c r="L23" s="944">
        <v>19484</v>
      </c>
      <c r="M23" s="944">
        <v>104488</v>
      </c>
      <c r="N23" s="944">
        <v>3937390</v>
      </c>
      <c r="O23" s="944">
        <v>8103</v>
      </c>
      <c r="P23" s="944">
        <v>61146</v>
      </c>
      <c r="Q23" s="944">
        <v>201581</v>
      </c>
      <c r="R23" s="944">
        <v>762056</v>
      </c>
      <c r="S23" s="944" t="s">
        <v>816</v>
      </c>
      <c r="T23" s="948">
        <v>418314</v>
      </c>
      <c r="U23" s="944">
        <v>186479</v>
      </c>
      <c r="V23" s="944">
        <v>5444</v>
      </c>
      <c r="W23" s="944">
        <v>698223</v>
      </c>
      <c r="X23" s="944">
        <v>142971</v>
      </c>
      <c r="Y23" s="944">
        <v>1070882</v>
      </c>
      <c r="Z23" s="944">
        <v>1324500</v>
      </c>
      <c r="AA23" s="944">
        <v>203480</v>
      </c>
      <c r="AB23" s="944">
        <v>1792459</v>
      </c>
      <c r="AC23" s="944">
        <v>1868125</v>
      </c>
      <c r="AD23" s="944">
        <v>793315</v>
      </c>
      <c r="AE23" s="944">
        <v>55402</v>
      </c>
      <c r="AF23" s="944">
        <v>520926</v>
      </c>
      <c r="AG23" s="944">
        <v>1107830</v>
      </c>
      <c r="AH23" s="944">
        <v>1687046</v>
      </c>
      <c r="AI23" s="944">
        <v>552653</v>
      </c>
      <c r="AJ23" s="944">
        <v>2386185</v>
      </c>
      <c r="AK23" s="944">
        <v>56312</v>
      </c>
      <c r="AL23" s="944">
        <v>1020918</v>
      </c>
      <c r="AM23" s="944" t="s">
        <v>816</v>
      </c>
      <c r="AN23" s="1696" t="s">
        <v>816</v>
      </c>
    </row>
    <row r="24" spans="2:40" s="1656" customFormat="1" ht="13.5" customHeight="1">
      <c r="B24" s="1674" t="s">
        <v>775</v>
      </c>
      <c r="C24" s="1675">
        <v>10898597</v>
      </c>
      <c r="D24" s="944">
        <v>10565639</v>
      </c>
      <c r="E24" s="944">
        <v>332958</v>
      </c>
      <c r="F24" s="944" t="s">
        <v>816</v>
      </c>
      <c r="G24" s="944">
        <v>332958</v>
      </c>
      <c r="H24" s="944">
        <v>2339037</v>
      </c>
      <c r="I24" s="944">
        <v>208449</v>
      </c>
      <c r="J24" s="944">
        <v>89572</v>
      </c>
      <c r="K24" s="944" t="s">
        <v>816</v>
      </c>
      <c r="L24" s="944">
        <v>347</v>
      </c>
      <c r="M24" s="944">
        <v>93191</v>
      </c>
      <c r="N24" s="944">
        <v>3864957</v>
      </c>
      <c r="O24" s="944">
        <v>5833</v>
      </c>
      <c r="P24" s="944">
        <v>60209</v>
      </c>
      <c r="Q24" s="944">
        <v>345506</v>
      </c>
      <c r="R24" s="944">
        <v>793625</v>
      </c>
      <c r="S24" s="944">
        <v>1338</v>
      </c>
      <c r="T24" s="743">
        <v>598890</v>
      </c>
      <c r="U24" s="944">
        <v>256339</v>
      </c>
      <c r="V24" s="944">
        <v>8032</v>
      </c>
      <c r="W24" s="944">
        <v>280725</v>
      </c>
      <c r="X24" s="944">
        <v>265190</v>
      </c>
      <c r="Y24" s="944">
        <v>494057</v>
      </c>
      <c r="Z24" s="944">
        <v>1193300</v>
      </c>
      <c r="AA24" s="944">
        <v>199694</v>
      </c>
      <c r="AB24" s="944">
        <v>1501142</v>
      </c>
      <c r="AC24" s="944">
        <v>1321231</v>
      </c>
      <c r="AD24" s="944">
        <v>553233</v>
      </c>
      <c r="AE24" s="944">
        <v>152209</v>
      </c>
      <c r="AF24" s="944">
        <v>1038618</v>
      </c>
      <c r="AG24" s="944">
        <v>692132</v>
      </c>
      <c r="AH24" s="944">
        <v>1859856</v>
      </c>
      <c r="AI24" s="944">
        <v>343815</v>
      </c>
      <c r="AJ24" s="944">
        <v>1688324</v>
      </c>
      <c r="AK24" s="944">
        <v>49700</v>
      </c>
      <c r="AL24" s="944">
        <v>1090012</v>
      </c>
      <c r="AM24" s="944">
        <v>75673</v>
      </c>
      <c r="AN24" s="1696" t="s">
        <v>816</v>
      </c>
    </row>
    <row r="25" spans="2:40" s="1656" customFormat="1" ht="13.5" customHeight="1">
      <c r="B25" s="1674"/>
      <c r="C25" s="1675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743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4"/>
      <c r="AG25" s="944"/>
      <c r="AH25" s="944"/>
      <c r="AI25" s="944"/>
      <c r="AJ25" s="944"/>
      <c r="AK25" s="944"/>
      <c r="AL25" s="944"/>
      <c r="AM25" s="944"/>
      <c r="AN25" s="1696"/>
    </row>
    <row r="26" spans="2:40" s="1656" customFormat="1" ht="12.75" customHeight="1">
      <c r="B26" s="1674" t="s">
        <v>778</v>
      </c>
      <c r="C26" s="1675">
        <v>12539476</v>
      </c>
      <c r="D26" s="944">
        <v>12354773</v>
      </c>
      <c r="E26" s="944">
        <v>184703</v>
      </c>
      <c r="F26" s="944" t="s">
        <v>816</v>
      </c>
      <c r="G26" s="944">
        <v>184703</v>
      </c>
      <c r="H26" s="944">
        <v>3164276</v>
      </c>
      <c r="I26" s="944">
        <v>284417</v>
      </c>
      <c r="J26" s="944">
        <v>118022</v>
      </c>
      <c r="K26" s="944" t="s">
        <v>816</v>
      </c>
      <c r="L26" s="944">
        <v>1000</v>
      </c>
      <c r="M26" s="944">
        <v>133735</v>
      </c>
      <c r="N26" s="944">
        <v>3882335</v>
      </c>
      <c r="O26" s="944">
        <v>6685</v>
      </c>
      <c r="P26" s="944">
        <v>160537</v>
      </c>
      <c r="Q26" s="944">
        <v>204586</v>
      </c>
      <c r="R26" s="743">
        <v>842927</v>
      </c>
      <c r="S26" s="944" t="s">
        <v>816</v>
      </c>
      <c r="T26" s="944">
        <v>447123</v>
      </c>
      <c r="U26" s="944">
        <v>270985</v>
      </c>
      <c r="V26" s="944">
        <v>12031</v>
      </c>
      <c r="W26" s="944">
        <v>75831</v>
      </c>
      <c r="X26" s="944">
        <v>145981</v>
      </c>
      <c r="Y26" s="944">
        <v>1681505</v>
      </c>
      <c r="Z26" s="944">
        <v>1107500</v>
      </c>
      <c r="AA26" s="944">
        <v>197527</v>
      </c>
      <c r="AB26" s="944">
        <v>1472149</v>
      </c>
      <c r="AC26" s="944">
        <v>1934930</v>
      </c>
      <c r="AD26" s="944">
        <v>937556</v>
      </c>
      <c r="AE26" s="944">
        <v>175694</v>
      </c>
      <c r="AF26" s="944">
        <v>994203</v>
      </c>
      <c r="AG26" s="944">
        <v>448381</v>
      </c>
      <c r="AH26" s="944">
        <v>3014159</v>
      </c>
      <c r="AI26" s="944">
        <v>394010</v>
      </c>
      <c r="AJ26" s="944">
        <v>1373095</v>
      </c>
      <c r="AK26" s="944">
        <v>7858</v>
      </c>
      <c r="AL26" s="944">
        <v>1389446</v>
      </c>
      <c r="AM26" s="944">
        <v>15765</v>
      </c>
      <c r="AN26" s="1696" t="s">
        <v>816</v>
      </c>
    </row>
    <row r="27" spans="2:40" s="1656" customFormat="1" ht="12.75" customHeight="1">
      <c r="B27" s="1674" t="s">
        <v>780</v>
      </c>
      <c r="C27" s="1675">
        <v>17624883</v>
      </c>
      <c r="D27" s="944">
        <v>17295914</v>
      </c>
      <c r="E27" s="944">
        <v>328969</v>
      </c>
      <c r="F27" s="944" t="s">
        <v>816</v>
      </c>
      <c r="G27" s="944">
        <v>328969</v>
      </c>
      <c r="H27" s="944">
        <v>6679634</v>
      </c>
      <c r="I27" s="944">
        <v>381277</v>
      </c>
      <c r="J27" s="944">
        <v>212947</v>
      </c>
      <c r="K27" s="944">
        <v>26495</v>
      </c>
      <c r="L27" s="944">
        <v>18911</v>
      </c>
      <c r="M27" s="944">
        <v>153607</v>
      </c>
      <c r="N27" s="944">
        <v>3139043</v>
      </c>
      <c r="O27" s="944">
        <v>12856</v>
      </c>
      <c r="P27" s="944">
        <v>77957</v>
      </c>
      <c r="Q27" s="944">
        <v>227387</v>
      </c>
      <c r="R27" s="743">
        <v>1710267</v>
      </c>
      <c r="S27" s="944" t="s">
        <v>816</v>
      </c>
      <c r="T27" s="944">
        <v>623120</v>
      </c>
      <c r="U27" s="944">
        <v>321130</v>
      </c>
      <c r="V27" s="944">
        <v>126412</v>
      </c>
      <c r="W27" s="944">
        <v>1352366</v>
      </c>
      <c r="X27" s="944">
        <v>298604</v>
      </c>
      <c r="Y27" s="944">
        <v>804670</v>
      </c>
      <c r="Z27" s="944">
        <v>1458200</v>
      </c>
      <c r="AA27" s="944">
        <v>202932</v>
      </c>
      <c r="AB27" s="944">
        <v>2739532</v>
      </c>
      <c r="AC27" s="944">
        <v>1935911</v>
      </c>
      <c r="AD27" s="944">
        <v>637292</v>
      </c>
      <c r="AE27" s="944">
        <v>16543</v>
      </c>
      <c r="AF27" s="944">
        <v>745168</v>
      </c>
      <c r="AG27" s="944">
        <v>395802</v>
      </c>
      <c r="AH27" s="944">
        <v>4131360</v>
      </c>
      <c r="AI27" s="944">
        <v>491773</v>
      </c>
      <c r="AJ27" s="944">
        <v>3767010</v>
      </c>
      <c r="AK27" s="944">
        <v>4735</v>
      </c>
      <c r="AL27" s="944">
        <v>2227856</v>
      </c>
      <c r="AM27" s="944" t="s">
        <v>816</v>
      </c>
      <c r="AN27" s="1696" t="s">
        <v>816</v>
      </c>
    </row>
    <row r="28" spans="2:40" s="1656" customFormat="1" ht="12.75" customHeight="1">
      <c r="B28" s="1674" t="s">
        <v>782</v>
      </c>
      <c r="C28" s="1675">
        <v>11885336</v>
      </c>
      <c r="D28" s="944">
        <v>11654173</v>
      </c>
      <c r="E28" s="944">
        <v>231163</v>
      </c>
      <c r="F28" s="944">
        <v>25220</v>
      </c>
      <c r="G28" s="944">
        <v>205943</v>
      </c>
      <c r="H28" s="944">
        <v>4389658</v>
      </c>
      <c r="I28" s="944">
        <v>409542</v>
      </c>
      <c r="J28" s="944">
        <v>145852</v>
      </c>
      <c r="K28" s="944">
        <v>2502</v>
      </c>
      <c r="L28" s="944">
        <v>2946</v>
      </c>
      <c r="M28" s="944">
        <v>127474</v>
      </c>
      <c r="N28" s="944">
        <v>3230006</v>
      </c>
      <c r="O28" s="944">
        <v>9162</v>
      </c>
      <c r="P28" s="944">
        <v>57589</v>
      </c>
      <c r="Q28" s="944">
        <v>220269</v>
      </c>
      <c r="R28" s="743">
        <v>594746</v>
      </c>
      <c r="S28" s="944">
        <v>46864</v>
      </c>
      <c r="T28" s="944">
        <v>504315</v>
      </c>
      <c r="U28" s="944">
        <v>182937</v>
      </c>
      <c r="V28" s="944">
        <v>24209</v>
      </c>
      <c r="W28" s="944">
        <v>83296</v>
      </c>
      <c r="X28" s="944">
        <v>247979</v>
      </c>
      <c r="Y28" s="944">
        <v>583490</v>
      </c>
      <c r="Z28" s="944">
        <v>1022500</v>
      </c>
      <c r="AA28" s="944">
        <v>198502</v>
      </c>
      <c r="AB28" s="944">
        <v>1933205</v>
      </c>
      <c r="AC28" s="944">
        <v>1461703</v>
      </c>
      <c r="AD28" s="944">
        <v>683108</v>
      </c>
      <c r="AE28" s="944">
        <v>15695</v>
      </c>
      <c r="AF28" s="944">
        <v>647530</v>
      </c>
      <c r="AG28" s="944">
        <v>472477</v>
      </c>
      <c r="AH28" s="944">
        <v>2050744</v>
      </c>
      <c r="AI28" s="944">
        <v>538439</v>
      </c>
      <c r="AJ28" s="944">
        <v>2068758</v>
      </c>
      <c r="AK28" s="944">
        <v>18007</v>
      </c>
      <c r="AL28" s="944">
        <v>1566005</v>
      </c>
      <c r="AM28" s="944" t="s">
        <v>816</v>
      </c>
      <c r="AN28" s="1696" t="s">
        <v>816</v>
      </c>
    </row>
    <row r="29" spans="2:40" s="1656" customFormat="1" ht="12.75" customHeight="1">
      <c r="B29" s="1674" t="s">
        <v>784</v>
      </c>
      <c r="C29" s="1675">
        <v>10088399</v>
      </c>
      <c r="D29" s="944">
        <v>9605559</v>
      </c>
      <c r="E29" s="944">
        <v>482840</v>
      </c>
      <c r="F29" s="944">
        <v>34360</v>
      </c>
      <c r="G29" s="944">
        <v>448480</v>
      </c>
      <c r="H29" s="944">
        <v>1526104</v>
      </c>
      <c r="I29" s="944">
        <v>190785</v>
      </c>
      <c r="J29" s="944">
        <v>51795</v>
      </c>
      <c r="K29" s="944" t="s">
        <v>816</v>
      </c>
      <c r="L29" s="944">
        <v>321</v>
      </c>
      <c r="M29" s="944">
        <v>107420</v>
      </c>
      <c r="N29" s="944">
        <v>4642084</v>
      </c>
      <c r="O29" s="944">
        <v>4402</v>
      </c>
      <c r="P29" s="944">
        <v>453882</v>
      </c>
      <c r="Q29" s="944">
        <v>206567</v>
      </c>
      <c r="R29" s="743">
        <v>833109</v>
      </c>
      <c r="S29" s="944" t="s">
        <v>816</v>
      </c>
      <c r="T29" s="944">
        <v>384818</v>
      </c>
      <c r="U29" s="944">
        <v>236565</v>
      </c>
      <c r="V29" s="944">
        <v>5178</v>
      </c>
      <c r="W29" s="944">
        <v>142069</v>
      </c>
      <c r="X29" s="944">
        <v>345881</v>
      </c>
      <c r="Y29" s="944">
        <v>358219</v>
      </c>
      <c r="Z29" s="944">
        <v>599200</v>
      </c>
      <c r="AA29" s="944">
        <v>161967</v>
      </c>
      <c r="AB29" s="944">
        <v>1815537</v>
      </c>
      <c r="AC29" s="944">
        <v>1775538</v>
      </c>
      <c r="AD29" s="944">
        <v>523072</v>
      </c>
      <c r="AE29" s="944">
        <v>21337</v>
      </c>
      <c r="AF29" s="944">
        <v>1305413</v>
      </c>
      <c r="AG29" s="944">
        <v>215613</v>
      </c>
      <c r="AH29" s="944">
        <v>898241</v>
      </c>
      <c r="AI29" s="944">
        <v>356803</v>
      </c>
      <c r="AJ29" s="944">
        <v>1301498</v>
      </c>
      <c r="AK29" s="944">
        <v>118252</v>
      </c>
      <c r="AL29" s="944">
        <v>1112288</v>
      </c>
      <c r="AM29" s="944" t="s">
        <v>816</v>
      </c>
      <c r="AN29" s="1696" t="s">
        <v>816</v>
      </c>
    </row>
    <row r="30" spans="2:40" s="1656" customFormat="1" ht="12.75" customHeight="1">
      <c r="B30" s="1674" t="s">
        <v>786</v>
      </c>
      <c r="C30" s="1675">
        <v>12787875</v>
      </c>
      <c r="D30" s="944">
        <v>12573692</v>
      </c>
      <c r="E30" s="944">
        <v>214183</v>
      </c>
      <c r="F30" s="944" t="s">
        <v>816</v>
      </c>
      <c r="G30" s="944">
        <v>214183</v>
      </c>
      <c r="H30" s="944">
        <v>3058453</v>
      </c>
      <c r="I30" s="944">
        <v>256381</v>
      </c>
      <c r="J30" s="944">
        <v>115043</v>
      </c>
      <c r="K30" s="944" t="s">
        <v>816</v>
      </c>
      <c r="L30" s="944">
        <v>5211</v>
      </c>
      <c r="M30" s="944">
        <v>121703</v>
      </c>
      <c r="N30" s="944">
        <v>4126133</v>
      </c>
      <c r="O30" s="944">
        <v>7418</v>
      </c>
      <c r="P30" s="944">
        <v>148735</v>
      </c>
      <c r="Q30" s="944">
        <v>172396</v>
      </c>
      <c r="R30" s="743">
        <v>829267</v>
      </c>
      <c r="S30" s="944" t="s">
        <v>816</v>
      </c>
      <c r="T30" s="944">
        <v>513470</v>
      </c>
      <c r="U30" s="944">
        <v>263097</v>
      </c>
      <c r="V30" s="944">
        <v>13995</v>
      </c>
      <c r="W30" s="944">
        <v>428567</v>
      </c>
      <c r="X30" s="944">
        <v>291311</v>
      </c>
      <c r="Y30" s="944">
        <v>247095</v>
      </c>
      <c r="Z30" s="944">
        <v>2189600</v>
      </c>
      <c r="AA30" s="944">
        <v>223623</v>
      </c>
      <c r="AB30" s="944">
        <v>1357280</v>
      </c>
      <c r="AC30" s="944">
        <v>1806173</v>
      </c>
      <c r="AD30" s="944">
        <v>864071</v>
      </c>
      <c r="AE30" s="944">
        <v>30084</v>
      </c>
      <c r="AF30" s="944">
        <v>674390</v>
      </c>
      <c r="AG30" s="944">
        <v>1969099</v>
      </c>
      <c r="AH30" s="944">
        <v>2000919</v>
      </c>
      <c r="AI30" s="944">
        <v>358989</v>
      </c>
      <c r="AJ30" s="944">
        <v>1849988</v>
      </c>
      <c r="AK30" s="944">
        <v>22345</v>
      </c>
      <c r="AL30" s="944">
        <v>1262603</v>
      </c>
      <c r="AM30" s="944">
        <v>154128</v>
      </c>
      <c r="AN30" s="1696" t="s">
        <v>816</v>
      </c>
    </row>
    <row r="31" spans="2:40" s="1656" customFormat="1" ht="12.75" customHeight="1">
      <c r="B31" s="1674"/>
      <c r="C31" s="1675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743"/>
      <c r="S31" s="944"/>
      <c r="T31" s="944"/>
      <c r="U31" s="944"/>
      <c r="V31" s="944"/>
      <c r="W31" s="944"/>
      <c r="X31" s="944"/>
      <c r="Y31" s="944"/>
      <c r="Z31" s="944"/>
      <c r="AA31" s="944"/>
      <c r="AB31" s="944"/>
      <c r="AC31" s="944"/>
      <c r="AD31" s="944"/>
      <c r="AE31" s="944"/>
      <c r="AF31" s="944"/>
      <c r="AG31" s="944"/>
      <c r="AH31" s="944"/>
      <c r="AI31" s="944"/>
      <c r="AJ31" s="944"/>
      <c r="AK31" s="944"/>
      <c r="AL31" s="944"/>
      <c r="AM31" s="944"/>
      <c r="AN31" s="1696"/>
    </row>
    <row r="32" spans="2:40" s="1656" customFormat="1" ht="12.75" customHeight="1">
      <c r="B32" s="1674" t="s">
        <v>789</v>
      </c>
      <c r="C32" s="1675">
        <v>4334686</v>
      </c>
      <c r="D32" s="944">
        <v>4196080</v>
      </c>
      <c r="E32" s="944">
        <v>138606</v>
      </c>
      <c r="F32" s="944">
        <v>6300</v>
      </c>
      <c r="G32" s="944">
        <v>132306</v>
      </c>
      <c r="H32" s="944">
        <v>867832</v>
      </c>
      <c r="I32" s="944">
        <v>101436</v>
      </c>
      <c r="J32" s="944">
        <v>43713</v>
      </c>
      <c r="K32" s="944" t="s">
        <v>816</v>
      </c>
      <c r="L32" s="944" t="s">
        <v>816</v>
      </c>
      <c r="M32" s="944">
        <v>52218</v>
      </c>
      <c r="N32" s="944">
        <v>2022900</v>
      </c>
      <c r="O32" s="944">
        <v>2958</v>
      </c>
      <c r="P32" s="944">
        <v>401</v>
      </c>
      <c r="Q32" s="944">
        <v>85441</v>
      </c>
      <c r="R32" s="743">
        <v>268462</v>
      </c>
      <c r="S32" s="944" t="s">
        <v>816</v>
      </c>
      <c r="T32" s="944">
        <v>145734</v>
      </c>
      <c r="U32" s="944">
        <v>104856</v>
      </c>
      <c r="V32" s="944">
        <v>2203</v>
      </c>
      <c r="W32" s="944">
        <v>142975</v>
      </c>
      <c r="X32" s="944">
        <v>113362</v>
      </c>
      <c r="Y32" s="944">
        <v>92595</v>
      </c>
      <c r="Z32" s="944">
        <v>287600</v>
      </c>
      <c r="AA32" s="944">
        <v>97979</v>
      </c>
      <c r="AB32" s="944">
        <v>854651</v>
      </c>
      <c r="AC32" s="944">
        <v>372286</v>
      </c>
      <c r="AD32" s="944">
        <v>280827</v>
      </c>
      <c r="AE32" s="944">
        <v>487</v>
      </c>
      <c r="AF32" s="944">
        <v>282560</v>
      </c>
      <c r="AG32" s="944">
        <v>74179</v>
      </c>
      <c r="AH32" s="944">
        <v>956314</v>
      </c>
      <c r="AI32" s="944">
        <v>84163</v>
      </c>
      <c r="AJ32" s="944">
        <v>679498</v>
      </c>
      <c r="AK32" s="944">
        <v>22070</v>
      </c>
      <c r="AL32" s="944">
        <v>491066</v>
      </c>
      <c r="AM32" s="944" t="s">
        <v>816</v>
      </c>
      <c r="AN32" s="1696" t="s">
        <v>816</v>
      </c>
    </row>
    <row r="33" spans="2:40" s="1656" customFormat="1" ht="12.75" customHeight="1">
      <c r="B33" s="1674" t="s">
        <v>791</v>
      </c>
      <c r="C33" s="1675">
        <v>3489388</v>
      </c>
      <c r="D33" s="944">
        <v>3366504</v>
      </c>
      <c r="E33" s="944">
        <v>122884</v>
      </c>
      <c r="F33" s="944" t="s">
        <v>816</v>
      </c>
      <c r="G33" s="944">
        <v>122884</v>
      </c>
      <c r="H33" s="944">
        <v>730079</v>
      </c>
      <c r="I33" s="944">
        <v>66945</v>
      </c>
      <c r="J33" s="944">
        <v>35552</v>
      </c>
      <c r="K33" s="944" t="s">
        <v>816</v>
      </c>
      <c r="L33" s="944" t="s">
        <v>816</v>
      </c>
      <c r="M33" s="944">
        <v>32799</v>
      </c>
      <c r="N33" s="944">
        <v>1561305</v>
      </c>
      <c r="O33" s="944">
        <v>1728</v>
      </c>
      <c r="P33" s="944">
        <v>919</v>
      </c>
      <c r="Q33" s="944">
        <v>50165</v>
      </c>
      <c r="R33" s="743">
        <v>151047</v>
      </c>
      <c r="S33" s="944" t="s">
        <v>816</v>
      </c>
      <c r="T33" s="944">
        <v>193297</v>
      </c>
      <c r="U33" s="944">
        <v>71640</v>
      </c>
      <c r="V33" s="944">
        <v>9046</v>
      </c>
      <c r="W33" s="944">
        <v>132072</v>
      </c>
      <c r="X33" s="944">
        <v>186622</v>
      </c>
      <c r="Y33" s="944">
        <v>48472</v>
      </c>
      <c r="Z33" s="944">
        <v>217700</v>
      </c>
      <c r="AA33" s="944">
        <v>87756</v>
      </c>
      <c r="AB33" s="944">
        <v>647142</v>
      </c>
      <c r="AC33" s="944">
        <v>358122</v>
      </c>
      <c r="AD33" s="944">
        <v>213888</v>
      </c>
      <c r="AE33" s="944">
        <v>10903</v>
      </c>
      <c r="AF33" s="944">
        <v>299308</v>
      </c>
      <c r="AG33" s="944">
        <v>29702</v>
      </c>
      <c r="AH33" s="944">
        <v>453803</v>
      </c>
      <c r="AI33" s="944">
        <v>64439</v>
      </c>
      <c r="AJ33" s="944">
        <v>760844</v>
      </c>
      <c r="AK33" s="944">
        <v>7062</v>
      </c>
      <c r="AL33" s="944">
        <v>433535</v>
      </c>
      <c r="AM33" s="944" t="s">
        <v>816</v>
      </c>
      <c r="AN33" s="1696" t="s">
        <v>816</v>
      </c>
    </row>
    <row r="34" spans="2:40" s="1656" customFormat="1" ht="12.75" customHeight="1">
      <c r="B34" s="1674" t="s">
        <v>745</v>
      </c>
      <c r="C34" s="1675">
        <v>6095079</v>
      </c>
      <c r="D34" s="944">
        <v>5998468</v>
      </c>
      <c r="E34" s="944">
        <v>96611</v>
      </c>
      <c r="F34" s="944" t="s">
        <v>816</v>
      </c>
      <c r="G34" s="944">
        <v>96611</v>
      </c>
      <c r="H34" s="944">
        <v>1692697</v>
      </c>
      <c r="I34" s="944">
        <v>140637</v>
      </c>
      <c r="J34" s="944">
        <v>70955</v>
      </c>
      <c r="K34" s="944">
        <v>4845</v>
      </c>
      <c r="L34" s="944">
        <v>194</v>
      </c>
      <c r="M34" s="944">
        <v>57988</v>
      </c>
      <c r="N34" s="944">
        <v>2243825</v>
      </c>
      <c r="O34" s="944">
        <v>2354</v>
      </c>
      <c r="P34" s="944">
        <v>75785</v>
      </c>
      <c r="Q34" s="944">
        <v>97030</v>
      </c>
      <c r="R34" s="743">
        <v>412507</v>
      </c>
      <c r="S34" s="944" t="s">
        <v>816</v>
      </c>
      <c r="T34" s="944">
        <v>347702</v>
      </c>
      <c r="U34" s="944">
        <v>66227</v>
      </c>
      <c r="V34" s="944">
        <v>700</v>
      </c>
      <c r="W34" s="944">
        <v>85126</v>
      </c>
      <c r="X34" s="944">
        <v>37117</v>
      </c>
      <c r="Y34" s="944">
        <v>154590</v>
      </c>
      <c r="Z34" s="944">
        <v>604800</v>
      </c>
      <c r="AA34" s="944">
        <v>119913</v>
      </c>
      <c r="AB34" s="944">
        <v>856601</v>
      </c>
      <c r="AC34" s="944">
        <v>511103</v>
      </c>
      <c r="AD34" s="944">
        <v>299121</v>
      </c>
      <c r="AE34" s="944">
        <v>13566</v>
      </c>
      <c r="AF34" s="944">
        <v>486587</v>
      </c>
      <c r="AG34" s="944">
        <v>266592</v>
      </c>
      <c r="AH34" s="944">
        <v>1074827</v>
      </c>
      <c r="AI34" s="944">
        <v>278531</v>
      </c>
      <c r="AJ34" s="944">
        <v>1524304</v>
      </c>
      <c r="AK34" s="944">
        <v>433</v>
      </c>
      <c r="AL34" s="944">
        <v>566304</v>
      </c>
      <c r="AM34" s="944">
        <v>586</v>
      </c>
      <c r="AN34" s="1696" t="s">
        <v>816</v>
      </c>
    </row>
    <row r="35" spans="2:40" s="1656" customFormat="1" ht="12.75" customHeight="1">
      <c r="B35" s="1674" t="s">
        <v>746</v>
      </c>
      <c r="C35" s="1675">
        <v>4963160</v>
      </c>
      <c r="D35" s="944">
        <v>4869590</v>
      </c>
      <c r="E35" s="944">
        <v>93570</v>
      </c>
      <c r="F35" s="944" t="s">
        <v>816</v>
      </c>
      <c r="G35" s="944">
        <v>93570</v>
      </c>
      <c r="H35" s="944">
        <v>1040070</v>
      </c>
      <c r="I35" s="944">
        <v>89495</v>
      </c>
      <c r="J35" s="944">
        <v>23663</v>
      </c>
      <c r="K35" s="944" t="s">
        <v>816</v>
      </c>
      <c r="L35" s="944">
        <v>268</v>
      </c>
      <c r="M35" s="944">
        <v>52868</v>
      </c>
      <c r="N35" s="944">
        <v>2113256</v>
      </c>
      <c r="O35" s="944">
        <v>1871</v>
      </c>
      <c r="P35" s="944">
        <v>33652</v>
      </c>
      <c r="Q35" s="944">
        <v>110710</v>
      </c>
      <c r="R35" s="743">
        <v>227255</v>
      </c>
      <c r="S35" s="944" t="s">
        <v>816</v>
      </c>
      <c r="T35" s="944">
        <v>271163</v>
      </c>
      <c r="U35" s="944">
        <v>71218</v>
      </c>
      <c r="V35" s="944">
        <v>4971</v>
      </c>
      <c r="W35" s="944">
        <v>153123</v>
      </c>
      <c r="X35" s="944">
        <v>53703</v>
      </c>
      <c r="Y35" s="944">
        <v>133774</v>
      </c>
      <c r="Z35" s="944">
        <v>582100</v>
      </c>
      <c r="AA35" s="944">
        <v>86456</v>
      </c>
      <c r="AB35" s="944">
        <v>951515</v>
      </c>
      <c r="AC35" s="944">
        <v>432463</v>
      </c>
      <c r="AD35" s="944">
        <v>481473</v>
      </c>
      <c r="AE35" s="944">
        <v>2411</v>
      </c>
      <c r="AF35" s="944">
        <v>468548</v>
      </c>
      <c r="AG35" s="944">
        <v>167625</v>
      </c>
      <c r="AH35" s="944">
        <v>495203</v>
      </c>
      <c r="AI35" s="944">
        <v>187624</v>
      </c>
      <c r="AJ35" s="944">
        <v>893259</v>
      </c>
      <c r="AK35" s="944">
        <v>30346</v>
      </c>
      <c r="AL35" s="944">
        <v>672667</v>
      </c>
      <c r="AM35" s="944" t="s">
        <v>816</v>
      </c>
      <c r="AN35" s="1696" t="s">
        <v>816</v>
      </c>
    </row>
    <row r="36" spans="2:40" s="1656" customFormat="1" ht="12.75" customHeight="1">
      <c r="B36" s="1674" t="s">
        <v>747</v>
      </c>
      <c r="C36" s="1675">
        <v>6036886</v>
      </c>
      <c r="D36" s="944">
        <v>5891598</v>
      </c>
      <c r="E36" s="944">
        <v>145288</v>
      </c>
      <c r="F36" s="944" t="s">
        <v>816</v>
      </c>
      <c r="G36" s="944">
        <v>145288</v>
      </c>
      <c r="H36" s="944">
        <v>556028</v>
      </c>
      <c r="I36" s="944">
        <v>82102</v>
      </c>
      <c r="J36" s="944">
        <v>21524</v>
      </c>
      <c r="K36" s="944" t="s">
        <v>816</v>
      </c>
      <c r="L36" s="944" t="s">
        <v>816</v>
      </c>
      <c r="M36" s="944">
        <v>47843</v>
      </c>
      <c r="N36" s="944">
        <v>2447549</v>
      </c>
      <c r="O36" s="944">
        <v>1389</v>
      </c>
      <c r="P36" s="944">
        <v>53746</v>
      </c>
      <c r="Q36" s="944">
        <v>240544</v>
      </c>
      <c r="R36" s="743">
        <v>323820</v>
      </c>
      <c r="S36" s="944" t="s">
        <v>816</v>
      </c>
      <c r="T36" s="944">
        <v>511657</v>
      </c>
      <c r="U36" s="944">
        <v>54696</v>
      </c>
      <c r="V36" s="944">
        <v>25043</v>
      </c>
      <c r="W36" s="944">
        <v>243369</v>
      </c>
      <c r="X36" s="944">
        <v>208904</v>
      </c>
      <c r="Y36" s="944">
        <v>353572</v>
      </c>
      <c r="Z36" s="944">
        <v>865100</v>
      </c>
      <c r="AA36" s="944">
        <v>103890</v>
      </c>
      <c r="AB36" s="944">
        <v>869169</v>
      </c>
      <c r="AC36" s="944">
        <v>401417</v>
      </c>
      <c r="AD36" s="944">
        <v>441783</v>
      </c>
      <c r="AE36" s="944">
        <v>1147</v>
      </c>
      <c r="AF36" s="944">
        <v>531704</v>
      </c>
      <c r="AG36" s="944">
        <v>630780</v>
      </c>
      <c r="AH36" s="944">
        <v>805667</v>
      </c>
      <c r="AI36" s="944">
        <v>194412</v>
      </c>
      <c r="AJ36" s="944">
        <v>1065635</v>
      </c>
      <c r="AK36" s="944">
        <v>207412</v>
      </c>
      <c r="AL36" s="944">
        <v>638582</v>
      </c>
      <c r="AM36" s="944" t="s">
        <v>816</v>
      </c>
      <c r="AN36" s="1696" t="s">
        <v>816</v>
      </c>
    </row>
    <row r="37" spans="2:40" s="1656" customFormat="1" ht="12.75" customHeight="1">
      <c r="B37" s="1674" t="s">
        <v>749</v>
      </c>
      <c r="C37" s="1675">
        <v>5471973</v>
      </c>
      <c r="D37" s="944">
        <v>5365517</v>
      </c>
      <c r="E37" s="944">
        <v>106456</v>
      </c>
      <c r="F37" s="944" t="s">
        <v>816</v>
      </c>
      <c r="G37" s="944">
        <v>106456</v>
      </c>
      <c r="H37" s="944">
        <v>670716</v>
      </c>
      <c r="I37" s="944">
        <v>88498</v>
      </c>
      <c r="J37" s="944">
        <v>29506</v>
      </c>
      <c r="K37" s="944" t="s">
        <v>816</v>
      </c>
      <c r="L37" s="944" t="s">
        <v>816</v>
      </c>
      <c r="M37" s="944">
        <v>48549</v>
      </c>
      <c r="N37" s="944">
        <v>2329256</v>
      </c>
      <c r="O37" s="944">
        <v>1351</v>
      </c>
      <c r="P37" s="944">
        <v>2478</v>
      </c>
      <c r="Q37" s="944">
        <v>67086</v>
      </c>
      <c r="R37" s="743">
        <v>427736</v>
      </c>
      <c r="S37" s="944" t="s">
        <v>816</v>
      </c>
      <c r="T37" s="944">
        <v>329852</v>
      </c>
      <c r="U37" s="944">
        <v>73483</v>
      </c>
      <c r="V37" s="944">
        <v>7000</v>
      </c>
      <c r="W37" s="944">
        <v>368664</v>
      </c>
      <c r="X37" s="944">
        <v>86608</v>
      </c>
      <c r="Y37" s="944">
        <v>77490</v>
      </c>
      <c r="Z37" s="944">
        <v>863700</v>
      </c>
      <c r="AA37" s="944">
        <v>110795</v>
      </c>
      <c r="AB37" s="944">
        <v>753916</v>
      </c>
      <c r="AC37" s="944">
        <v>404501</v>
      </c>
      <c r="AD37" s="944">
        <v>270749</v>
      </c>
      <c r="AE37" s="944">
        <v>3332</v>
      </c>
      <c r="AF37" s="944">
        <v>455854</v>
      </c>
      <c r="AG37" s="944">
        <v>790986</v>
      </c>
      <c r="AH37" s="944">
        <v>726554</v>
      </c>
      <c r="AI37" s="944">
        <v>192302</v>
      </c>
      <c r="AJ37" s="944">
        <v>974506</v>
      </c>
      <c r="AK37" s="944">
        <v>141018</v>
      </c>
      <c r="AL37" s="944">
        <v>541004</v>
      </c>
      <c r="AM37" s="944" t="s">
        <v>816</v>
      </c>
      <c r="AN37" s="1696" t="s">
        <v>816</v>
      </c>
    </row>
    <row r="38" spans="2:40" s="1656" customFormat="1" ht="12.75" customHeight="1">
      <c r="B38" s="1674" t="s">
        <v>751</v>
      </c>
      <c r="C38" s="1675">
        <v>4187955</v>
      </c>
      <c r="D38" s="944">
        <v>4110401</v>
      </c>
      <c r="E38" s="944">
        <v>77554</v>
      </c>
      <c r="F38" s="944" t="s">
        <v>816</v>
      </c>
      <c r="G38" s="944">
        <v>77554</v>
      </c>
      <c r="H38" s="944">
        <v>593239</v>
      </c>
      <c r="I38" s="944">
        <v>75746</v>
      </c>
      <c r="J38" s="944">
        <v>24960</v>
      </c>
      <c r="K38" s="944" t="s">
        <v>816</v>
      </c>
      <c r="L38" s="944" t="s">
        <v>816</v>
      </c>
      <c r="M38" s="944">
        <v>39435</v>
      </c>
      <c r="N38" s="944">
        <v>2074189</v>
      </c>
      <c r="O38" s="944">
        <v>1057</v>
      </c>
      <c r="P38" s="944">
        <v>100770</v>
      </c>
      <c r="Q38" s="944">
        <v>68343</v>
      </c>
      <c r="R38" s="743">
        <v>204362</v>
      </c>
      <c r="S38" s="944" t="s">
        <v>816</v>
      </c>
      <c r="T38" s="944">
        <v>134609</v>
      </c>
      <c r="U38" s="944">
        <v>44916</v>
      </c>
      <c r="V38" s="944">
        <v>2212</v>
      </c>
      <c r="W38" s="944">
        <v>125260</v>
      </c>
      <c r="X38" s="944">
        <v>80220</v>
      </c>
      <c r="Y38" s="944">
        <v>94287</v>
      </c>
      <c r="Z38" s="944">
        <v>524350</v>
      </c>
      <c r="AA38" s="944">
        <v>93964</v>
      </c>
      <c r="AB38" s="944">
        <v>801930</v>
      </c>
      <c r="AC38" s="944">
        <v>498174</v>
      </c>
      <c r="AD38" s="944">
        <v>210547</v>
      </c>
      <c r="AE38" s="944">
        <v>1140</v>
      </c>
      <c r="AF38" s="944">
        <v>297152</v>
      </c>
      <c r="AG38" s="944">
        <v>66679</v>
      </c>
      <c r="AH38" s="944">
        <v>865440</v>
      </c>
      <c r="AI38" s="944">
        <v>139988</v>
      </c>
      <c r="AJ38" s="944">
        <v>549106</v>
      </c>
      <c r="AK38" s="944">
        <v>47774</v>
      </c>
      <c r="AL38" s="944">
        <v>538507</v>
      </c>
      <c r="AM38" s="944" t="s">
        <v>816</v>
      </c>
      <c r="AN38" s="1696" t="s">
        <v>816</v>
      </c>
    </row>
    <row r="39" spans="2:40" s="1656" customFormat="1" ht="12.75" customHeight="1">
      <c r="B39" s="1674"/>
      <c r="C39" s="1675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743"/>
      <c r="S39" s="944"/>
      <c r="T39" s="944"/>
      <c r="U39" s="944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4"/>
      <c r="AI39" s="944"/>
      <c r="AJ39" s="944"/>
      <c r="AK39" s="944"/>
      <c r="AL39" s="944"/>
      <c r="AM39" s="944"/>
      <c r="AN39" s="1696"/>
    </row>
    <row r="40" spans="2:40" s="1656" customFormat="1" ht="12.75" customHeight="1">
      <c r="B40" s="1674" t="s">
        <v>752</v>
      </c>
      <c r="C40" s="1675">
        <v>5211708</v>
      </c>
      <c r="D40" s="944">
        <v>5081402</v>
      </c>
      <c r="E40" s="944">
        <v>130306</v>
      </c>
      <c r="F40" s="944">
        <v>7050</v>
      </c>
      <c r="G40" s="944">
        <v>123256</v>
      </c>
      <c r="H40" s="944">
        <v>416678</v>
      </c>
      <c r="I40" s="944">
        <v>72625</v>
      </c>
      <c r="J40" s="944">
        <v>16444</v>
      </c>
      <c r="K40" s="944" t="s">
        <v>816</v>
      </c>
      <c r="L40" s="944" t="s">
        <v>816</v>
      </c>
      <c r="M40" s="944">
        <v>44615</v>
      </c>
      <c r="N40" s="944">
        <v>2014979</v>
      </c>
      <c r="O40" s="944">
        <v>1351</v>
      </c>
      <c r="P40" s="944">
        <v>2078</v>
      </c>
      <c r="Q40" s="944">
        <v>80383</v>
      </c>
      <c r="R40" s="743">
        <v>461118</v>
      </c>
      <c r="S40" s="944" t="s">
        <v>816</v>
      </c>
      <c r="T40" s="944">
        <v>131139</v>
      </c>
      <c r="U40" s="944">
        <v>73476</v>
      </c>
      <c r="V40" s="944">
        <v>2573</v>
      </c>
      <c r="W40" s="944">
        <v>722433</v>
      </c>
      <c r="X40" s="944">
        <v>114951</v>
      </c>
      <c r="Y40" s="944">
        <v>88665</v>
      </c>
      <c r="Z40" s="944">
        <v>968200</v>
      </c>
      <c r="AA40" s="944">
        <v>84924</v>
      </c>
      <c r="AB40" s="944">
        <v>716881</v>
      </c>
      <c r="AC40" s="944">
        <v>401131</v>
      </c>
      <c r="AD40" s="944">
        <v>393145</v>
      </c>
      <c r="AE40" s="944">
        <v>3143</v>
      </c>
      <c r="AF40" s="944">
        <v>510687</v>
      </c>
      <c r="AG40" s="944">
        <v>27461</v>
      </c>
      <c r="AH40" s="944">
        <v>287050</v>
      </c>
      <c r="AI40" s="944">
        <v>114494</v>
      </c>
      <c r="AJ40" s="944">
        <v>2128671</v>
      </c>
      <c r="AK40" s="944">
        <v>8347</v>
      </c>
      <c r="AL40" s="944">
        <v>405468</v>
      </c>
      <c r="AM40" s="944" t="s">
        <v>816</v>
      </c>
      <c r="AN40" s="1696" t="s">
        <v>816</v>
      </c>
    </row>
    <row r="41" spans="2:40" s="1656" customFormat="1" ht="12.75" customHeight="1">
      <c r="B41" s="1674" t="s">
        <v>754</v>
      </c>
      <c r="C41" s="1675">
        <v>5187059</v>
      </c>
      <c r="D41" s="944">
        <v>5019693</v>
      </c>
      <c r="E41" s="944">
        <v>167366</v>
      </c>
      <c r="F41" s="944" t="s">
        <v>816</v>
      </c>
      <c r="G41" s="944">
        <v>167366</v>
      </c>
      <c r="H41" s="944">
        <v>769844</v>
      </c>
      <c r="I41" s="944">
        <v>93352</v>
      </c>
      <c r="J41" s="944">
        <v>28127</v>
      </c>
      <c r="K41" s="944" t="s">
        <v>816</v>
      </c>
      <c r="L41" s="944">
        <v>3142</v>
      </c>
      <c r="M41" s="944">
        <v>49630</v>
      </c>
      <c r="N41" s="944">
        <v>2631934</v>
      </c>
      <c r="O41" s="944">
        <v>1511</v>
      </c>
      <c r="P41" s="944">
        <v>5511</v>
      </c>
      <c r="Q41" s="944">
        <v>130649</v>
      </c>
      <c r="R41" s="743">
        <v>359738</v>
      </c>
      <c r="S41" s="944" t="s">
        <v>816</v>
      </c>
      <c r="T41" s="944">
        <v>169131</v>
      </c>
      <c r="U41" s="944">
        <v>167025</v>
      </c>
      <c r="V41" s="944">
        <v>5330</v>
      </c>
      <c r="W41" s="944">
        <v>8000</v>
      </c>
      <c r="X41" s="944">
        <v>179030</v>
      </c>
      <c r="Y41" s="944">
        <v>131705</v>
      </c>
      <c r="Z41" s="944">
        <v>453400</v>
      </c>
      <c r="AA41" s="944">
        <v>94912</v>
      </c>
      <c r="AB41" s="944">
        <v>769784</v>
      </c>
      <c r="AC41" s="944">
        <v>680075</v>
      </c>
      <c r="AD41" s="944">
        <v>417729</v>
      </c>
      <c r="AE41" s="944">
        <v>4020</v>
      </c>
      <c r="AF41" s="944">
        <v>475791</v>
      </c>
      <c r="AG41" s="944">
        <v>92147</v>
      </c>
      <c r="AH41" s="944">
        <v>690949</v>
      </c>
      <c r="AI41" s="944">
        <v>180992</v>
      </c>
      <c r="AJ41" s="944">
        <v>973403</v>
      </c>
      <c r="AK41" s="944">
        <v>10614</v>
      </c>
      <c r="AL41" s="944">
        <v>629277</v>
      </c>
      <c r="AM41" s="944" t="s">
        <v>816</v>
      </c>
      <c r="AN41" s="1696" t="s">
        <v>816</v>
      </c>
    </row>
    <row r="42" spans="2:40" s="1656" customFormat="1" ht="12.75" customHeight="1">
      <c r="B42" s="1674" t="s">
        <v>756</v>
      </c>
      <c r="C42" s="1675">
        <v>3724720</v>
      </c>
      <c r="D42" s="944">
        <v>3643501</v>
      </c>
      <c r="E42" s="944">
        <v>81219</v>
      </c>
      <c r="F42" s="944" t="s">
        <v>816</v>
      </c>
      <c r="G42" s="944">
        <v>81219</v>
      </c>
      <c r="H42" s="944">
        <v>401952</v>
      </c>
      <c r="I42" s="944">
        <v>56307</v>
      </c>
      <c r="J42" s="944">
        <v>18386</v>
      </c>
      <c r="K42" s="944" t="s">
        <v>816</v>
      </c>
      <c r="L42" s="944" t="s">
        <v>816</v>
      </c>
      <c r="M42" s="944">
        <v>31758</v>
      </c>
      <c r="N42" s="944">
        <v>1839587</v>
      </c>
      <c r="O42" s="944">
        <v>1269</v>
      </c>
      <c r="P42" s="944">
        <v>55721</v>
      </c>
      <c r="Q42" s="944">
        <v>76211</v>
      </c>
      <c r="R42" s="743">
        <v>196600</v>
      </c>
      <c r="S42" s="944" t="s">
        <v>816</v>
      </c>
      <c r="T42" s="944">
        <v>268514</v>
      </c>
      <c r="U42" s="944">
        <v>75165</v>
      </c>
      <c r="V42" s="944">
        <v>9576</v>
      </c>
      <c r="W42" s="944">
        <v>96952</v>
      </c>
      <c r="X42" s="944">
        <v>88087</v>
      </c>
      <c r="Y42" s="944">
        <v>82235</v>
      </c>
      <c r="Z42" s="944">
        <v>426400</v>
      </c>
      <c r="AA42" s="944">
        <v>83310</v>
      </c>
      <c r="AB42" s="944">
        <v>660055</v>
      </c>
      <c r="AC42" s="944">
        <v>304922</v>
      </c>
      <c r="AD42" s="944">
        <v>163649</v>
      </c>
      <c r="AE42" s="944">
        <v>3136</v>
      </c>
      <c r="AF42" s="944">
        <v>627020</v>
      </c>
      <c r="AG42" s="944">
        <v>36730</v>
      </c>
      <c r="AH42" s="944">
        <v>412378</v>
      </c>
      <c r="AI42" s="944">
        <v>130514</v>
      </c>
      <c r="AJ42" s="944">
        <v>666165</v>
      </c>
      <c r="AK42" s="944">
        <v>63243</v>
      </c>
      <c r="AL42" s="944">
        <v>492379</v>
      </c>
      <c r="AM42" s="944" t="s">
        <v>816</v>
      </c>
      <c r="AN42" s="1696" t="s">
        <v>816</v>
      </c>
    </row>
    <row r="43" spans="2:40" s="1656" customFormat="1" ht="12.75" customHeight="1">
      <c r="B43" s="1674" t="s">
        <v>758</v>
      </c>
      <c r="C43" s="1675">
        <v>4700087</v>
      </c>
      <c r="D43" s="944">
        <v>4573084</v>
      </c>
      <c r="E43" s="944">
        <v>127003</v>
      </c>
      <c r="F43" s="944" t="s">
        <v>816</v>
      </c>
      <c r="G43" s="944">
        <v>127003</v>
      </c>
      <c r="H43" s="944">
        <v>640923</v>
      </c>
      <c r="I43" s="944">
        <v>99830</v>
      </c>
      <c r="J43" s="944">
        <v>29642</v>
      </c>
      <c r="K43" s="944" t="s">
        <v>816</v>
      </c>
      <c r="L43" s="944" t="s">
        <v>816</v>
      </c>
      <c r="M43" s="944">
        <v>55458</v>
      </c>
      <c r="N43" s="944">
        <v>2613649</v>
      </c>
      <c r="O43" s="944">
        <v>1986</v>
      </c>
      <c r="P43" s="944">
        <v>9183</v>
      </c>
      <c r="Q43" s="944">
        <v>95124</v>
      </c>
      <c r="R43" s="743">
        <v>216082</v>
      </c>
      <c r="S43" s="944" t="s">
        <v>816</v>
      </c>
      <c r="T43" s="944">
        <v>276106</v>
      </c>
      <c r="U43" s="944">
        <v>87348</v>
      </c>
      <c r="V43" s="944">
        <v>300</v>
      </c>
      <c r="W43" s="944">
        <v>37816</v>
      </c>
      <c r="X43" s="944">
        <v>76686</v>
      </c>
      <c r="Y43" s="944">
        <v>82454</v>
      </c>
      <c r="Z43" s="944">
        <v>377500</v>
      </c>
      <c r="AA43" s="944">
        <v>99885</v>
      </c>
      <c r="AB43" s="944">
        <v>827075</v>
      </c>
      <c r="AC43" s="944">
        <v>460794</v>
      </c>
      <c r="AD43" s="944">
        <v>382228</v>
      </c>
      <c r="AE43" s="944">
        <v>10090</v>
      </c>
      <c r="AF43" s="944">
        <v>403834</v>
      </c>
      <c r="AG43" s="944">
        <v>93874</v>
      </c>
      <c r="AH43" s="944">
        <v>611210</v>
      </c>
      <c r="AI43" s="944">
        <v>200117</v>
      </c>
      <c r="AJ43" s="944">
        <v>807325</v>
      </c>
      <c r="AK43" s="944">
        <v>96177</v>
      </c>
      <c r="AL43" s="944">
        <v>580475</v>
      </c>
      <c r="AM43" s="944" t="s">
        <v>816</v>
      </c>
      <c r="AN43" s="1696" t="s">
        <v>816</v>
      </c>
    </row>
    <row r="44" spans="2:40" s="1656" customFormat="1" ht="12.75" customHeight="1">
      <c r="B44" s="1674" t="s">
        <v>760</v>
      </c>
      <c r="C44" s="1675">
        <v>3024452</v>
      </c>
      <c r="D44" s="944">
        <v>2949024</v>
      </c>
      <c r="E44" s="944">
        <v>75428</v>
      </c>
      <c r="F44" s="944">
        <v>4401</v>
      </c>
      <c r="G44" s="944">
        <v>71027</v>
      </c>
      <c r="H44" s="944">
        <v>315629</v>
      </c>
      <c r="I44" s="944">
        <v>45515</v>
      </c>
      <c r="J44" s="944">
        <v>9961</v>
      </c>
      <c r="K44" s="944" t="s">
        <v>816</v>
      </c>
      <c r="L44" s="944" t="s">
        <v>816</v>
      </c>
      <c r="M44" s="944">
        <v>29499</v>
      </c>
      <c r="N44" s="944">
        <v>1703710</v>
      </c>
      <c r="O44" s="944">
        <v>723</v>
      </c>
      <c r="P44" s="944">
        <v>8629</v>
      </c>
      <c r="Q44" s="944">
        <v>158361</v>
      </c>
      <c r="R44" s="743">
        <v>46604</v>
      </c>
      <c r="S44" s="944" t="s">
        <v>816</v>
      </c>
      <c r="T44" s="944">
        <v>180716</v>
      </c>
      <c r="U44" s="944">
        <v>66688</v>
      </c>
      <c r="V44" s="944">
        <v>40871</v>
      </c>
      <c r="W44" s="944">
        <v>131489</v>
      </c>
      <c r="X44" s="944">
        <v>43048</v>
      </c>
      <c r="Y44" s="944">
        <v>47509</v>
      </c>
      <c r="Z44" s="944">
        <v>195500</v>
      </c>
      <c r="AA44" s="944">
        <v>73296</v>
      </c>
      <c r="AB44" s="944">
        <v>434480</v>
      </c>
      <c r="AC44" s="944">
        <v>476578</v>
      </c>
      <c r="AD44" s="944">
        <v>327559</v>
      </c>
      <c r="AE44" s="944">
        <v>1465</v>
      </c>
      <c r="AF44" s="944">
        <v>298724</v>
      </c>
      <c r="AG44" s="944">
        <v>110121</v>
      </c>
      <c r="AH44" s="944">
        <v>434116</v>
      </c>
      <c r="AI44" s="944">
        <v>102482</v>
      </c>
      <c r="AJ44" s="944">
        <v>286566</v>
      </c>
      <c r="AK44" s="944">
        <v>9477</v>
      </c>
      <c r="AL44" s="944">
        <v>394160</v>
      </c>
      <c r="AM44" s="944" t="s">
        <v>816</v>
      </c>
      <c r="AN44" s="1696" t="s">
        <v>816</v>
      </c>
    </row>
    <row r="45" spans="2:40" s="1656" customFormat="1" ht="12.75" customHeight="1">
      <c r="B45" s="1674" t="s">
        <v>761</v>
      </c>
      <c r="C45" s="1675">
        <v>3430175</v>
      </c>
      <c r="D45" s="944">
        <v>3288464</v>
      </c>
      <c r="E45" s="944">
        <v>141711</v>
      </c>
      <c r="F45" s="944" t="s">
        <v>816</v>
      </c>
      <c r="G45" s="944">
        <v>141711</v>
      </c>
      <c r="H45" s="944">
        <v>312244</v>
      </c>
      <c r="I45" s="944">
        <v>55624</v>
      </c>
      <c r="J45" s="944">
        <v>12539</v>
      </c>
      <c r="K45" s="944" t="s">
        <v>816</v>
      </c>
      <c r="L45" s="944">
        <v>139</v>
      </c>
      <c r="M45" s="944">
        <v>32603</v>
      </c>
      <c r="N45" s="944">
        <v>1767882</v>
      </c>
      <c r="O45" s="944">
        <v>1104</v>
      </c>
      <c r="P45" s="944">
        <v>58555</v>
      </c>
      <c r="Q45" s="944">
        <v>43045</v>
      </c>
      <c r="R45" s="743">
        <v>269631</v>
      </c>
      <c r="S45" s="944" t="s">
        <v>816</v>
      </c>
      <c r="T45" s="944">
        <v>126683</v>
      </c>
      <c r="U45" s="944">
        <v>36952</v>
      </c>
      <c r="V45" s="944">
        <v>1371</v>
      </c>
      <c r="W45" s="944">
        <v>13086</v>
      </c>
      <c r="X45" s="944">
        <v>224705</v>
      </c>
      <c r="Y45" s="944">
        <v>71412</v>
      </c>
      <c r="Z45" s="944">
        <v>402600</v>
      </c>
      <c r="AA45" s="944">
        <v>78292</v>
      </c>
      <c r="AB45" s="944">
        <v>571169</v>
      </c>
      <c r="AC45" s="944">
        <v>258124</v>
      </c>
      <c r="AD45" s="944">
        <v>129997</v>
      </c>
      <c r="AE45" s="944">
        <v>4496</v>
      </c>
      <c r="AF45" s="944">
        <v>413362</v>
      </c>
      <c r="AG45" s="944">
        <v>32849</v>
      </c>
      <c r="AH45" s="944">
        <v>506820</v>
      </c>
      <c r="AI45" s="944">
        <v>122181</v>
      </c>
      <c r="AJ45" s="944">
        <v>684770</v>
      </c>
      <c r="AK45" s="944">
        <v>128166</v>
      </c>
      <c r="AL45" s="944">
        <v>358238</v>
      </c>
      <c r="AM45" s="944" t="s">
        <v>816</v>
      </c>
      <c r="AN45" s="1696" t="s">
        <v>816</v>
      </c>
    </row>
    <row r="46" spans="2:40" s="1656" customFormat="1" ht="12.75" customHeight="1">
      <c r="B46" s="1674" t="s">
        <v>763</v>
      </c>
      <c r="C46" s="1675">
        <v>3859962</v>
      </c>
      <c r="D46" s="944">
        <v>3763277</v>
      </c>
      <c r="E46" s="944">
        <v>96685</v>
      </c>
      <c r="F46" s="944">
        <v>1760</v>
      </c>
      <c r="G46" s="944">
        <v>94925</v>
      </c>
      <c r="H46" s="944">
        <v>345253</v>
      </c>
      <c r="I46" s="944">
        <v>52969</v>
      </c>
      <c r="J46" s="944">
        <v>11742</v>
      </c>
      <c r="K46" s="944" t="s">
        <v>816</v>
      </c>
      <c r="L46" s="944" t="s">
        <v>816</v>
      </c>
      <c r="M46" s="944">
        <v>26709</v>
      </c>
      <c r="N46" s="944">
        <v>1941540</v>
      </c>
      <c r="O46" s="944">
        <v>1192</v>
      </c>
      <c r="P46" s="944">
        <v>13297</v>
      </c>
      <c r="Q46" s="944">
        <v>50160</v>
      </c>
      <c r="R46" s="743">
        <v>120365</v>
      </c>
      <c r="S46" s="944" t="s">
        <v>816</v>
      </c>
      <c r="T46" s="944">
        <v>295044</v>
      </c>
      <c r="U46" s="944">
        <v>48293</v>
      </c>
      <c r="V46" s="944">
        <v>3532</v>
      </c>
      <c r="W46" s="944">
        <v>246510</v>
      </c>
      <c r="X46" s="944">
        <v>103289</v>
      </c>
      <c r="Y46" s="944">
        <v>211367</v>
      </c>
      <c r="Z46" s="944">
        <v>388700</v>
      </c>
      <c r="AA46" s="944">
        <v>74710</v>
      </c>
      <c r="AB46" s="944">
        <v>959819</v>
      </c>
      <c r="AC46" s="944">
        <v>444995</v>
      </c>
      <c r="AD46" s="944">
        <v>306548</v>
      </c>
      <c r="AE46" s="944">
        <v>5946</v>
      </c>
      <c r="AF46" s="944">
        <v>492161</v>
      </c>
      <c r="AG46" s="944">
        <v>39675</v>
      </c>
      <c r="AH46" s="944">
        <v>404951</v>
      </c>
      <c r="AI46" s="944">
        <v>120888</v>
      </c>
      <c r="AJ46" s="944">
        <v>471155</v>
      </c>
      <c r="AK46" s="944">
        <v>48984</v>
      </c>
      <c r="AL46" s="944">
        <v>393445</v>
      </c>
      <c r="AM46" s="944" t="s">
        <v>816</v>
      </c>
      <c r="AN46" s="1696" t="s">
        <v>816</v>
      </c>
    </row>
    <row r="47" spans="2:40" s="1656" customFormat="1" ht="12.75" customHeight="1">
      <c r="B47" s="1674"/>
      <c r="C47" s="1675"/>
      <c r="D47" s="944"/>
      <c r="E47" s="944"/>
      <c r="F47" s="944"/>
      <c r="G47" s="944"/>
      <c r="H47" s="944"/>
      <c r="I47" s="944"/>
      <c r="J47" s="944"/>
      <c r="K47" s="944"/>
      <c r="L47" s="944"/>
      <c r="M47" s="944"/>
      <c r="N47" s="944"/>
      <c r="O47" s="944"/>
      <c r="P47" s="944"/>
      <c r="Q47" s="944"/>
      <c r="R47" s="743"/>
      <c r="S47" s="944"/>
      <c r="T47" s="944"/>
      <c r="U47" s="944"/>
      <c r="V47" s="944"/>
      <c r="W47" s="944"/>
      <c r="X47" s="944"/>
      <c r="Y47" s="944"/>
      <c r="Z47" s="944"/>
      <c r="AA47" s="944"/>
      <c r="AB47" s="944"/>
      <c r="AC47" s="944"/>
      <c r="AD47" s="944"/>
      <c r="AE47" s="944"/>
      <c r="AF47" s="944"/>
      <c r="AG47" s="944"/>
      <c r="AH47" s="944"/>
      <c r="AI47" s="944"/>
      <c r="AJ47" s="944"/>
      <c r="AK47" s="944"/>
      <c r="AL47" s="944"/>
      <c r="AM47" s="944"/>
      <c r="AN47" s="1696"/>
    </row>
    <row r="48" spans="2:40" s="1656" customFormat="1" ht="12.75" customHeight="1">
      <c r="B48" s="1674" t="s">
        <v>766</v>
      </c>
      <c r="C48" s="1675">
        <v>9284218</v>
      </c>
      <c r="D48" s="944">
        <v>8906308</v>
      </c>
      <c r="E48" s="944">
        <v>377910</v>
      </c>
      <c r="F48" s="944" t="s">
        <v>816</v>
      </c>
      <c r="G48" s="944">
        <v>377910</v>
      </c>
      <c r="H48" s="944">
        <v>1995154</v>
      </c>
      <c r="I48" s="944">
        <v>276977</v>
      </c>
      <c r="J48" s="944">
        <v>71646</v>
      </c>
      <c r="K48" s="944" t="s">
        <v>816</v>
      </c>
      <c r="L48" s="944">
        <v>212</v>
      </c>
      <c r="M48" s="944">
        <v>169527</v>
      </c>
      <c r="N48" s="944">
        <v>3763001</v>
      </c>
      <c r="O48" s="944">
        <v>4440</v>
      </c>
      <c r="P48" s="944">
        <v>60478</v>
      </c>
      <c r="Q48" s="944">
        <v>142508</v>
      </c>
      <c r="R48" s="743">
        <v>313582</v>
      </c>
      <c r="S48" s="944" t="s">
        <v>816</v>
      </c>
      <c r="T48" s="944">
        <v>457359</v>
      </c>
      <c r="U48" s="944">
        <v>191680</v>
      </c>
      <c r="V48" s="944">
        <v>16332</v>
      </c>
      <c r="W48" s="944">
        <v>174644</v>
      </c>
      <c r="X48" s="944">
        <v>332347</v>
      </c>
      <c r="Y48" s="944">
        <v>238381</v>
      </c>
      <c r="Z48" s="944">
        <v>1075950</v>
      </c>
      <c r="AA48" s="944">
        <v>130941</v>
      </c>
      <c r="AB48" s="944">
        <v>1130971</v>
      </c>
      <c r="AC48" s="944">
        <v>863176</v>
      </c>
      <c r="AD48" s="944">
        <v>954529</v>
      </c>
      <c r="AE48" s="944">
        <v>14732</v>
      </c>
      <c r="AF48" s="944">
        <v>667849</v>
      </c>
      <c r="AG48" s="944">
        <v>331000</v>
      </c>
      <c r="AH48" s="944">
        <v>2224168</v>
      </c>
      <c r="AI48" s="944">
        <v>311014</v>
      </c>
      <c r="AJ48" s="944">
        <v>1351061</v>
      </c>
      <c r="AK48" s="944">
        <v>22947</v>
      </c>
      <c r="AL48" s="944">
        <v>903920</v>
      </c>
      <c r="AM48" s="944" t="s">
        <v>816</v>
      </c>
      <c r="AN48" s="1696" t="s">
        <v>816</v>
      </c>
    </row>
    <row r="49" spans="2:40" s="1656" customFormat="1" ht="12.75" customHeight="1">
      <c r="B49" s="1674" t="s">
        <v>768</v>
      </c>
      <c r="C49" s="1675">
        <v>7652596</v>
      </c>
      <c r="D49" s="944">
        <v>7321556</v>
      </c>
      <c r="E49" s="944">
        <v>331040</v>
      </c>
      <c r="F49" s="944">
        <v>162249</v>
      </c>
      <c r="G49" s="944">
        <v>168791</v>
      </c>
      <c r="H49" s="944">
        <v>1171182</v>
      </c>
      <c r="I49" s="944">
        <v>202662</v>
      </c>
      <c r="J49" s="944">
        <v>46447</v>
      </c>
      <c r="K49" s="944">
        <v>34211</v>
      </c>
      <c r="L49" s="944">
        <v>126</v>
      </c>
      <c r="M49" s="944">
        <v>131528</v>
      </c>
      <c r="N49" s="944">
        <v>3568125</v>
      </c>
      <c r="O49" s="944">
        <v>4738</v>
      </c>
      <c r="P49" s="944">
        <v>19885</v>
      </c>
      <c r="Q49" s="944">
        <v>115272</v>
      </c>
      <c r="R49" s="743">
        <v>277856</v>
      </c>
      <c r="S49" s="944" t="s">
        <v>816</v>
      </c>
      <c r="T49" s="944">
        <v>342988</v>
      </c>
      <c r="U49" s="944">
        <v>136974</v>
      </c>
      <c r="V49" s="944">
        <v>3311</v>
      </c>
      <c r="W49" s="944">
        <v>75818</v>
      </c>
      <c r="X49" s="944">
        <v>245653</v>
      </c>
      <c r="Y49" s="944">
        <v>157470</v>
      </c>
      <c r="Z49" s="944">
        <v>1118350</v>
      </c>
      <c r="AA49" s="944">
        <v>115231</v>
      </c>
      <c r="AB49" s="944">
        <v>1126295</v>
      </c>
      <c r="AC49" s="944">
        <v>627528</v>
      </c>
      <c r="AD49" s="944">
        <v>620246</v>
      </c>
      <c r="AE49" s="944">
        <v>11275</v>
      </c>
      <c r="AF49" s="944">
        <v>761798</v>
      </c>
      <c r="AG49" s="944">
        <v>422986</v>
      </c>
      <c r="AH49" s="944">
        <v>865923</v>
      </c>
      <c r="AI49" s="944">
        <v>303639</v>
      </c>
      <c r="AJ49" s="944">
        <v>1502844</v>
      </c>
      <c r="AK49" s="944">
        <v>41658</v>
      </c>
      <c r="AL49" s="944">
        <v>922133</v>
      </c>
      <c r="AM49" s="944" t="s">
        <v>816</v>
      </c>
      <c r="AN49" s="1696" t="s">
        <v>816</v>
      </c>
    </row>
    <row r="50" spans="2:40" s="1656" customFormat="1" ht="12.75" customHeight="1">
      <c r="B50" s="1674" t="s">
        <v>769</v>
      </c>
      <c r="C50" s="1675">
        <v>6260674</v>
      </c>
      <c r="D50" s="944">
        <v>6049436</v>
      </c>
      <c r="E50" s="944">
        <v>211238</v>
      </c>
      <c r="F50" s="944" t="s">
        <v>816</v>
      </c>
      <c r="G50" s="944">
        <v>211238</v>
      </c>
      <c r="H50" s="944">
        <v>1017605</v>
      </c>
      <c r="I50" s="944">
        <v>115770</v>
      </c>
      <c r="J50" s="944">
        <v>35741</v>
      </c>
      <c r="K50" s="944" t="s">
        <v>816</v>
      </c>
      <c r="L50" s="944" t="s">
        <v>816</v>
      </c>
      <c r="M50" s="944">
        <v>66911</v>
      </c>
      <c r="N50" s="944">
        <v>2502377</v>
      </c>
      <c r="O50" s="944">
        <v>2616</v>
      </c>
      <c r="P50" s="944">
        <v>95447</v>
      </c>
      <c r="Q50" s="944">
        <v>159388</v>
      </c>
      <c r="R50" s="743">
        <v>206075</v>
      </c>
      <c r="S50" s="944" t="s">
        <v>816</v>
      </c>
      <c r="T50" s="944">
        <v>308546</v>
      </c>
      <c r="U50" s="944">
        <v>142331</v>
      </c>
      <c r="V50" s="944">
        <v>200</v>
      </c>
      <c r="W50" s="944">
        <v>139300</v>
      </c>
      <c r="X50" s="944">
        <v>225233</v>
      </c>
      <c r="Y50" s="944">
        <v>251234</v>
      </c>
      <c r="Z50" s="944">
        <v>991900</v>
      </c>
      <c r="AA50" s="944">
        <v>97364</v>
      </c>
      <c r="AB50" s="944">
        <v>1122403</v>
      </c>
      <c r="AC50" s="944">
        <v>582790</v>
      </c>
      <c r="AD50" s="944">
        <v>505001</v>
      </c>
      <c r="AE50" s="944">
        <v>4906</v>
      </c>
      <c r="AF50" s="944">
        <v>595977</v>
      </c>
      <c r="AG50" s="944">
        <v>758632</v>
      </c>
      <c r="AH50" s="944">
        <v>819255</v>
      </c>
      <c r="AI50" s="944">
        <v>154301</v>
      </c>
      <c r="AJ50" s="944">
        <v>699353</v>
      </c>
      <c r="AK50" s="944">
        <v>65740</v>
      </c>
      <c r="AL50" s="944">
        <v>642822</v>
      </c>
      <c r="AM50" s="944">
        <v>892</v>
      </c>
      <c r="AN50" s="1696" t="s">
        <v>816</v>
      </c>
    </row>
    <row r="51" spans="2:40" s="1656" customFormat="1" ht="12.75" customHeight="1">
      <c r="B51" s="1674" t="s">
        <v>771</v>
      </c>
      <c r="C51" s="1675">
        <v>7053195</v>
      </c>
      <c r="D51" s="944">
        <v>6726059</v>
      </c>
      <c r="E51" s="944">
        <v>237136</v>
      </c>
      <c r="F51" s="944">
        <v>4117</v>
      </c>
      <c r="G51" s="944">
        <v>323019</v>
      </c>
      <c r="H51" s="944">
        <v>1041025</v>
      </c>
      <c r="I51" s="944">
        <v>168005</v>
      </c>
      <c r="J51" s="944">
        <v>44922</v>
      </c>
      <c r="K51" s="944" t="s">
        <v>816</v>
      </c>
      <c r="L51" s="944" t="s">
        <v>816</v>
      </c>
      <c r="M51" s="944">
        <v>105372</v>
      </c>
      <c r="N51" s="944">
        <v>3136817</v>
      </c>
      <c r="O51" s="944">
        <v>3517</v>
      </c>
      <c r="P51" s="944">
        <v>30554</v>
      </c>
      <c r="Q51" s="944">
        <v>198419</v>
      </c>
      <c r="R51" s="743">
        <v>261568</v>
      </c>
      <c r="S51" s="944" t="s">
        <v>816</v>
      </c>
      <c r="T51" s="944">
        <v>351207</v>
      </c>
      <c r="U51" s="944">
        <v>81840</v>
      </c>
      <c r="V51" s="944">
        <v>3610</v>
      </c>
      <c r="W51" s="944">
        <v>246466</v>
      </c>
      <c r="X51" s="944">
        <v>291881</v>
      </c>
      <c r="Y51" s="944">
        <v>272742</v>
      </c>
      <c r="Z51" s="944">
        <v>815250</v>
      </c>
      <c r="AA51" s="944">
        <v>97180</v>
      </c>
      <c r="AB51" s="944">
        <v>812995</v>
      </c>
      <c r="AC51" s="944">
        <v>1079492</v>
      </c>
      <c r="AD51" s="944">
        <v>521668</v>
      </c>
      <c r="AE51" s="944">
        <v>18501</v>
      </c>
      <c r="AF51" s="944">
        <v>499392</v>
      </c>
      <c r="AG51" s="944">
        <v>297933</v>
      </c>
      <c r="AH51" s="944">
        <v>993332</v>
      </c>
      <c r="AI51" s="944">
        <v>250524</v>
      </c>
      <c r="AJ51" s="944">
        <v>1177926</v>
      </c>
      <c r="AK51" s="944">
        <v>95884</v>
      </c>
      <c r="AL51" s="944">
        <v>881213</v>
      </c>
      <c r="AM51" s="944">
        <v>19</v>
      </c>
      <c r="AN51" s="1696" t="s">
        <v>816</v>
      </c>
    </row>
    <row r="52" spans="2:40" s="1656" customFormat="1" ht="12.75" customHeight="1">
      <c r="B52" s="1674" t="s">
        <v>773</v>
      </c>
      <c r="C52" s="1675">
        <v>6409772</v>
      </c>
      <c r="D52" s="944">
        <v>6331652</v>
      </c>
      <c r="E52" s="944">
        <v>78120</v>
      </c>
      <c r="F52" s="944" t="s">
        <v>816</v>
      </c>
      <c r="G52" s="944">
        <v>78120</v>
      </c>
      <c r="H52" s="944">
        <v>568830</v>
      </c>
      <c r="I52" s="944">
        <v>103340</v>
      </c>
      <c r="J52" s="944">
        <v>20989</v>
      </c>
      <c r="K52" s="944" t="s">
        <v>816</v>
      </c>
      <c r="L52" s="944">
        <v>108</v>
      </c>
      <c r="M52" s="944">
        <v>69757</v>
      </c>
      <c r="N52" s="944">
        <v>2714639</v>
      </c>
      <c r="O52" s="944">
        <v>2172</v>
      </c>
      <c r="P52" s="944">
        <v>12701</v>
      </c>
      <c r="Q52" s="944">
        <v>169621</v>
      </c>
      <c r="R52" s="743">
        <v>627012</v>
      </c>
      <c r="S52" s="944" t="s">
        <v>816</v>
      </c>
      <c r="T52" s="944">
        <v>243945</v>
      </c>
      <c r="U52" s="944">
        <v>61239</v>
      </c>
      <c r="V52" s="944">
        <v>1000</v>
      </c>
      <c r="W52" s="944">
        <v>556072</v>
      </c>
      <c r="X52" s="944">
        <v>49682</v>
      </c>
      <c r="Y52" s="944">
        <v>138315</v>
      </c>
      <c r="Z52" s="944">
        <v>1070350</v>
      </c>
      <c r="AA52" s="944">
        <v>90179</v>
      </c>
      <c r="AB52" s="944">
        <v>903650</v>
      </c>
      <c r="AC52" s="944">
        <v>540644</v>
      </c>
      <c r="AD52" s="944">
        <v>223510</v>
      </c>
      <c r="AE52" s="944">
        <v>34433</v>
      </c>
      <c r="AF52" s="944">
        <v>507043</v>
      </c>
      <c r="AG52" s="944">
        <v>145537</v>
      </c>
      <c r="AH52" s="944">
        <v>453237</v>
      </c>
      <c r="AI52" s="944">
        <v>135983</v>
      </c>
      <c r="AJ52" s="944">
        <v>2234226</v>
      </c>
      <c r="AK52" s="944">
        <v>27125</v>
      </c>
      <c r="AL52" s="944">
        <v>1036085</v>
      </c>
      <c r="AM52" s="944" t="s">
        <v>816</v>
      </c>
      <c r="AN52" s="1696" t="s">
        <v>816</v>
      </c>
    </row>
    <row r="53" spans="2:40" s="1656" customFormat="1" ht="12.75" customHeight="1">
      <c r="B53" s="1674"/>
      <c r="C53" s="1675"/>
      <c r="D53" s="944"/>
      <c r="E53" s="944"/>
      <c r="F53" s="944"/>
      <c r="G53" s="944"/>
      <c r="H53" s="944"/>
      <c r="I53" s="944"/>
      <c r="J53" s="944"/>
      <c r="K53" s="944"/>
      <c r="L53" s="944"/>
      <c r="M53" s="944"/>
      <c r="N53" s="944"/>
      <c r="O53" s="944"/>
      <c r="P53" s="944"/>
      <c r="Q53" s="944"/>
      <c r="R53" s="743"/>
      <c r="S53" s="944"/>
      <c r="T53" s="944"/>
      <c r="U53" s="944"/>
      <c r="V53" s="944"/>
      <c r="W53" s="944"/>
      <c r="X53" s="944"/>
      <c r="Y53" s="944"/>
      <c r="Z53" s="944"/>
      <c r="AA53" s="944"/>
      <c r="AB53" s="944"/>
      <c r="AC53" s="944"/>
      <c r="AD53" s="944"/>
      <c r="AE53" s="944"/>
      <c r="AF53" s="944"/>
      <c r="AG53" s="944"/>
      <c r="AH53" s="944"/>
      <c r="AI53" s="944"/>
      <c r="AJ53" s="944"/>
      <c r="AK53" s="944"/>
      <c r="AL53" s="944"/>
      <c r="AM53" s="944"/>
      <c r="AN53" s="1696"/>
    </row>
    <row r="54" spans="2:40" s="1656" customFormat="1" ht="12.75" customHeight="1">
      <c r="B54" s="1674" t="s">
        <v>776</v>
      </c>
      <c r="C54" s="1675">
        <v>3292621</v>
      </c>
      <c r="D54" s="944">
        <v>3221505</v>
      </c>
      <c r="E54" s="944">
        <v>71116</v>
      </c>
      <c r="F54" s="944" t="s">
        <v>816</v>
      </c>
      <c r="G54" s="944">
        <v>71116</v>
      </c>
      <c r="H54" s="944">
        <v>439065</v>
      </c>
      <c r="I54" s="944">
        <v>53035</v>
      </c>
      <c r="J54" s="944">
        <v>20651</v>
      </c>
      <c r="K54" s="944" t="s">
        <v>816</v>
      </c>
      <c r="L54" s="944" t="s">
        <v>816</v>
      </c>
      <c r="M54" s="944">
        <v>26902</v>
      </c>
      <c r="N54" s="944">
        <v>1678295</v>
      </c>
      <c r="O54" s="944">
        <v>1138</v>
      </c>
      <c r="P54" s="944">
        <v>4454</v>
      </c>
      <c r="Q54" s="944">
        <v>45952</v>
      </c>
      <c r="R54" s="944">
        <v>180006</v>
      </c>
      <c r="S54" s="944" t="s">
        <v>816</v>
      </c>
      <c r="T54" s="944">
        <v>236847</v>
      </c>
      <c r="U54" s="944">
        <v>65926</v>
      </c>
      <c r="V54" s="944">
        <v>4189</v>
      </c>
      <c r="W54" s="944">
        <v>111500</v>
      </c>
      <c r="X54" s="944">
        <v>70939</v>
      </c>
      <c r="Y54" s="944">
        <v>84722</v>
      </c>
      <c r="Z54" s="944">
        <v>269000</v>
      </c>
      <c r="AA54" s="944">
        <v>81297</v>
      </c>
      <c r="AB54" s="944">
        <v>741780</v>
      </c>
      <c r="AC54" s="944">
        <v>392207</v>
      </c>
      <c r="AD54" s="944">
        <v>144666</v>
      </c>
      <c r="AE54" s="944">
        <v>2162</v>
      </c>
      <c r="AF54" s="944">
        <v>372495</v>
      </c>
      <c r="AG54" s="944">
        <v>33317</v>
      </c>
      <c r="AH54" s="944">
        <v>438743</v>
      </c>
      <c r="AI54" s="944">
        <v>138555</v>
      </c>
      <c r="AJ54" s="944">
        <v>480929</v>
      </c>
      <c r="AK54" s="944">
        <v>58362</v>
      </c>
      <c r="AL54" s="944">
        <v>336992</v>
      </c>
      <c r="AM54" s="944" t="s">
        <v>816</v>
      </c>
      <c r="AN54" s="1696" t="s">
        <v>816</v>
      </c>
    </row>
    <row r="55" spans="2:40" s="1656" customFormat="1" ht="12.75" customHeight="1">
      <c r="B55" s="1674" t="s">
        <v>777</v>
      </c>
      <c r="C55" s="1675">
        <v>5394978</v>
      </c>
      <c r="D55" s="944">
        <v>5205851</v>
      </c>
      <c r="E55" s="944">
        <v>189127</v>
      </c>
      <c r="F55" s="944" t="s">
        <v>816</v>
      </c>
      <c r="G55" s="944">
        <v>189127</v>
      </c>
      <c r="H55" s="944">
        <v>1362954</v>
      </c>
      <c r="I55" s="944">
        <v>136174</v>
      </c>
      <c r="J55" s="944">
        <v>54025</v>
      </c>
      <c r="K55" s="944" t="s">
        <v>816</v>
      </c>
      <c r="L55" s="944" t="s">
        <v>816</v>
      </c>
      <c r="M55" s="944">
        <v>68955</v>
      </c>
      <c r="N55" s="944">
        <v>2046891</v>
      </c>
      <c r="O55" s="944">
        <v>3401</v>
      </c>
      <c r="P55" s="944" t="s">
        <v>816</v>
      </c>
      <c r="Q55" s="944">
        <v>76750</v>
      </c>
      <c r="R55" s="944">
        <v>216593</v>
      </c>
      <c r="S55" s="944" t="s">
        <v>816</v>
      </c>
      <c r="T55" s="944">
        <v>211491</v>
      </c>
      <c r="U55" s="944">
        <v>55942</v>
      </c>
      <c r="V55" s="944">
        <v>5420</v>
      </c>
      <c r="W55" s="944">
        <v>102319</v>
      </c>
      <c r="X55" s="944">
        <v>213951</v>
      </c>
      <c r="Y55" s="944">
        <v>236512</v>
      </c>
      <c r="Z55" s="944">
        <v>603600</v>
      </c>
      <c r="AA55" s="944">
        <v>105647</v>
      </c>
      <c r="AB55" s="944">
        <v>916064</v>
      </c>
      <c r="AC55" s="944">
        <v>362149</v>
      </c>
      <c r="AD55" s="944">
        <v>262729</v>
      </c>
      <c r="AE55" s="944">
        <v>7053</v>
      </c>
      <c r="AF55" s="944">
        <v>506225</v>
      </c>
      <c r="AG55" s="944">
        <v>81946</v>
      </c>
      <c r="AH55" s="944">
        <v>698554</v>
      </c>
      <c r="AI55" s="944">
        <v>270681</v>
      </c>
      <c r="AJ55" s="944">
        <v>1482398</v>
      </c>
      <c r="AK55" s="944" t="s">
        <v>816</v>
      </c>
      <c r="AL55" s="944">
        <v>512405</v>
      </c>
      <c r="AM55" s="944" t="s">
        <v>816</v>
      </c>
      <c r="AN55" s="1696" t="s">
        <v>816</v>
      </c>
    </row>
    <row r="56" spans="2:40" s="1656" customFormat="1" ht="12.75" customHeight="1">
      <c r="B56" s="1674" t="s">
        <v>779</v>
      </c>
      <c r="C56" s="1675">
        <v>4463690</v>
      </c>
      <c r="D56" s="944">
        <v>4374360</v>
      </c>
      <c r="E56" s="944">
        <v>89330</v>
      </c>
      <c r="F56" s="944" t="s">
        <v>816</v>
      </c>
      <c r="G56" s="944">
        <v>89330</v>
      </c>
      <c r="H56" s="944">
        <v>835996</v>
      </c>
      <c r="I56" s="944">
        <v>92562</v>
      </c>
      <c r="J56" s="944">
        <v>33582</v>
      </c>
      <c r="K56" s="944" t="s">
        <v>816</v>
      </c>
      <c r="L56" s="944" t="s">
        <v>816</v>
      </c>
      <c r="M56" s="944">
        <v>51282</v>
      </c>
      <c r="N56" s="944">
        <v>1998214</v>
      </c>
      <c r="O56" s="944">
        <v>2122</v>
      </c>
      <c r="P56" s="944">
        <v>195</v>
      </c>
      <c r="Q56" s="944">
        <v>49404</v>
      </c>
      <c r="R56" s="944">
        <v>196280</v>
      </c>
      <c r="S56" s="944" t="s">
        <v>816</v>
      </c>
      <c r="T56" s="944">
        <v>343946</v>
      </c>
      <c r="U56" s="944">
        <v>72504</v>
      </c>
      <c r="V56" s="944">
        <v>5006</v>
      </c>
      <c r="W56" s="944">
        <v>144142</v>
      </c>
      <c r="X56" s="944">
        <v>92414</v>
      </c>
      <c r="Y56" s="944">
        <v>207741</v>
      </c>
      <c r="Z56" s="944">
        <v>338300</v>
      </c>
      <c r="AA56" s="944">
        <v>93505</v>
      </c>
      <c r="AB56" s="944">
        <v>954683</v>
      </c>
      <c r="AC56" s="944">
        <v>402884</v>
      </c>
      <c r="AD56" s="944">
        <v>168377</v>
      </c>
      <c r="AE56" s="944">
        <v>8647</v>
      </c>
      <c r="AF56" s="944">
        <v>555528</v>
      </c>
      <c r="AG56" s="944">
        <v>88254</v>
      </c>
      <c r="AH56" s="944">
        <v>378484</v>
      </c>
      <c r="AI56" s="944">
        <v>174800</v>
      </c>
      <c r="AJ56" s="944">
        <v>1027036</v>
      </c>
      <c r="AK56" s="944" t="s">
        <v>816</v>
      </c>
      <c r="AL56" s="944">
        <v>522162</v>
      </c>
      <c r="AM56" s="944" t="s">
        <v>816</v>
      </c>
      <c r="AN56" s="1696" t="s">
        <v>816</v>
      </c>
    </row>
    <row r="57" spans="2:40" s="1656" customFormat="1" ht="12.75" customHeight="1">
      <c r="B57" s="1674" t="s">
        <v>781</v>
      </c>
      <c r="C57" s="1675">
        <v>5205600</v>
      </c>
      <c r="D57" s="944">
        <v>4893520</v>
      </c>
      <c r="E57" s="944">
        <v>312080</v>
      </c>
      <c r="F57" s="944" t="s">
        <v>816</v>
      </c>
      <c r="G57" s="944">
        <v>312080</v>
      </c>
      <c r="H57" s="944">
        <v>512653</v>
      </c>
      <c r="I57" s="944">
        <v>96123</v>
      </c>
      <c r="J57" s="944">
        <v>21901</v>
      </c>
      <c r="K57" s="944" t="s">
        <v>816</v>
      </c>
      <c r="L57" s="944" t="s">
        <v>816</v>
      </c>
      <c r="M57" s="944">
        <v>64251</v>
      </c>
      <c r="N57" s="944">
        <v>2337334</v>
      </c>
      <c r="O57" s="944">
        <v>2695</v>
      </c>
      <c r="P57" s="944" t="s">
        <v>816</v>
      </c>
      <c r="Q57" s="944">
        <v>75346</v>
      </c>
      <c r="R57" s="944">
        <v>102913</v>
      </c>
      <c r="S57" s="944" t="s">
        <v>816</v>
      </c>
      <c r="T57" s="944">
        <v>210686</v>
      </c>
      <c r="U57" s="944">
        <v>110540</v>
      </c>
      <c r="V57" s="944">
        <v>38728</v>
      </c>
      <c r="W57" s="944">
        <v>379153</v>
      </c>
      <c r="X57" s="944">
        <v>262975</v>
      </c>
      <c r="Y57" s="944">
        <v>85402</v>
      </c>
      <c r="Z57" s="944">
        <v>904900</v>
      </c>
      <c r="AA57" s="944">
        <v>96195</v>
      </c>
      <c r="AB57" s="944">
        <v>984607</v>
      </c>
      <c r="AC57" s="944">
        <v>365743</v>
      </c>
      <c r="AD57" s="944">
        <v>161115</v>
      </c>
      <c r="AE57" s="944">
        <v>4366</v>
      </c>
      <c r="AF57" s="944">
        <v>527792</v>
      </c>
      <c r="AG57" s="944">
        <v>109899</v>
      </c>
      <c r="AH57" s="944">
        <v>372495</v>
      </c>
      <c r="AI57" s="944">
        <v>154505</v>
      </c>
      <c r="AJ57" s="944">
        <v>1236279</v>
      </c>
      <c r="AK57" s="944">
        <v>16915</v>
      </c>
      <c r="AL57" s="944">
        <v>863609</v>
      </c>
      <c r="AM57" s="944" t="s">
        <v>816</v>
      </c>
      <c r="AN57" s="1696" t="s">
        <v>816</v>
      </c>
    </row>
    <row r="58" spans="2:40" s="1656" customFormat="1" ht="12.75" customHeight="1">
      <c r="B58" s="1674" t="s">
        <v>783</v>
      </c>
      <c r="C58" s="1675">
        <v>4552210</v>
      </c>
      <c r="D58" s="944">
        <v>4410471</v>
      </c>
      <c r="E58" s="944">
        <v>141739</v>
      </c>
      <c r="F58" s="944" t="s">
        <v>816</v>
      </c>
      <c r="G58" s="944">
        <v>141739</v>
      </c>
      <c r="H58" s="944">
        <v>498390</v>
      </c>
      <c r="I58" s="944">
        <v>75663</v>
      </c>
      <c r="J58" s="944">
        <v>19203</v>
      </c>
      <c r="K58" s="944" t="s">
        <v>816</v>
      </c>
      <c r="L58" s="944" t="s">
        <v>816</v>
      </c>
      <c r="M58" s="944">
        <v>43915</v>
      </c>
      <c r="N58" s="944">
        <v>1703743</v>
      </c>
      <c r="O58" s="944">
        <v>1987</v>
      </c>
      <c r="P58" s="944">
        <v>57</v>
      </c>
      <c r="Q58" s="944">
        <v>110578</v>
      </c>
      <c r="R58" s="944">
        <v>86910</v>
      </c>
      <c r="S58" s="944" t="s">
        <v>816</v>
      </c>
      <c r="T58" s="944">
        <v>337928</v>
      </c>
      <c r="U58" s="944">
        <v>84253</v>
      </c>
      <c r="V58" s="944">
        <v>7100</v>
      </c>
      <c r="W58" s="944">
        <v>203240</v>
      </c>
      <c r="X58" s="944">
        <v>155918</v>
      </c>
      <c r="Y58" s="944">
        <v>127125</v>
      </c>
      <c r="Z58" s="944">
        <v>1096200</v>
      </c>
      <c r="AA58" s="944">
        <v>81993</v>
      </c>
      <c r="AB58" s="944">
        <v>655990</v>
      </c>
      <c r="AC58" s="944">
        <v>273739</v>
      </c>
      <c r="AD58" s="944">
        <v>128620</v>
      </c>
      <c r="AE58" s="944">
        <v>8774</v>
      </c>
      <c r="AF58" s="944">
        <v>544009</v>
      </c>
      <c r="AG58" s="944">
        <v>908064</v>
      </c>
      <c r="AH58" s="944">
        <v>825024</v>
      </c>
      <c r="AI58" s="944">
        <v>120460</v>
      </c>
      <c r="AJ58" s="944">
        <v>562806</v>
      </c>
      <c r="AK58" s="944">
        <v>9430</v>
      </c>
      <c r="AL58" s="944">
        <v>291562</v>
      </c>
      <c r="AM58" s="944" t="s">
        <v>816</v>
      </c>
      <c r="AN58" s="1696" t="s">
        <v>816</v>
      </c>
    </row>
    <row r="59" spans="2:40" s="1656" customFormat="1" ht="12.75" customHeight="1">
      <c r="B59" s="1674" t="s">
        <v>785</v>
      </c>
      <c r="C59" s="1675">
        <v>3709263</v>
      </c>
      <c r="D59" s="944">
        <v>3574803</v>
      </c>
      <c r="E59" s="944">
        <v>134460</v>
      </c>
      <c r="F59" s="944" t="s">
        <v>816</v>
      </c>
      <c r="G59" s="944">
        <v>134460</v>
      </c>
      <c r="H59" s="944">
        <v>523095</v>
      </c>
      <c r="I59" s="944">
        <v>72020</v>
      </c>
      <c r="J59" s="944">
        <v>20908</v>
      </c>
      <c r="K59" s="944" t="s">
        <v>816</v>
      </c>
      <c r="L59" s="944" t="s">
        <v>816</v>
      </c>
      <c r="M59" s="944">
        <v>41525</v>
      </c>
      <c r="N59" s="944">
        <v>1455393</v>
      </c>
      <c r="O59" s="944">
        <v>1694</v>
      </c>
      <c r="P59" s="944">
        <v>119</v>
      </c>
      <c r="Q59" s="944">
        <v>150654</v>
      </c>
      <c r="R59" s="944">
        <v>72826</v>
      </c>
      <c r="S59" s="944" t="s">
        <v>816</v>
      </c>
      <c r="T59" s="944">
        <v>632533</v>
      </c>
      <c r="U59" s="944">
        <v>59281</v>
      </c>
      <c r="V59" s="944">
        <v>11648</v>
      </c>
      <c r="W59" s="944">
        <v>182213</v>
      </c>
      <c r="X59" s="944">
        <v>112516</v>
      </c>
      <c r="Y59" s="944">
        <v>93038</v>
      </c>
      <c r="Z59" s="944">
        <v>279800</v>
      </c>
      <c r="AA59" s="944">
        <v>80907</v>
      </c>
      <c r="AB59" s="944">
        <v>669199</v>
      </c>
      <c r="AC59" s="944">
        <v>290342</v>
      </c>
      <c r="AD59" s="944">
        <v>112611</v>
      </c>
      <c r="AE59" s="944">
        <v>6507</v>
      </c>
      <c r="AF59" s="944">
        <v>680307</v>
      </c>
      <c r="AG59" s="944">
        <v>390885</v>
      </c>
      <c r="AH59" s="944">
        <v>383465</v>
      </c>
      <c r="AI59" s="944">
        <v>160816</v>
      </c>
      <c r="AJ59" s="944">
        <v>524932</v>
      </c>
      <c r="AK59" s="944">
        <v>4214</v>
      </c>
      <c r="AL59" s="944">
        <v>270618</v>
      </c>
      <c r="AM59" s="944" t="s">
        <v>816</v>
      </c>
      <c r="AN59" s="1696" t="s">
        <v>816</v>
      </c>
    </row>
    <row r="60" spans="2:40" s="1656" customFormat="1" ht="12.75" customHeight="1">
      <c r="B60" s="1674" t="s">
        <v>787</v>
      </c>
      <c r="C60" s="1675">
        <v>4634019</v>
      </c>
      <c r="D60" s="944">
        <v>4562049</v>
      </c>
      <c r="E60" s="944">
        <v>71970</v>
      </c>
      <c r="F60" s="944" t="s">
        <v>816</v>
      </c>
      <c r="G60" s="944">
        <v>71970</v>
      </c>
      <c r="H60" s="944">
        <v>477024</v>
      </c>
      <c r="I60" s="944">
        <v>62016</v>
      </c>
      <c r="J60" s="944">
        <v>14066</v>
      </c>
      <c r="K60" s="944" t="s">
        <v>816</v>
      </c>
      <c r="L60" s="944" t="s">
        <v>816</v>
      </c>
      <c r="M60" s="944">
        <v>37722</v>
      </c>
      <c r="N60" s="944">
        <v>2066867</v>
      </c>
      <c r="O60" s="944">
        <v>1436</v>
      </c>
      <c r="P60" s="944">
        <v>2182</v>
      </c>
      <c r="Q60" s="944">
        <v>111686</v>
      </c>
      <c r="R60" s="944">
        <v>192755</v>
      </c>
      <c r="S60" s="944" t="s">
        <v>816</v>
      </c>
      <c r="T60" s="944">
        <v>363215</v>
      </c>
      <c r="U60" s="944">
        <v>113519</v>
      </c>
      <c r="V60" s="944">
        <v>4414</v>
      </c>
      <c r="W60" s="944">
        <v>327872</v>
      </c>
      <c r="X60" s="944">
        <v>67361</v>
      </c>
      <c r="Y60" s="944">
        <v>88884</v>
      </c>
      <c r="Z60" s="944">
        <v>703000</v>
      </c>
      <c r="AA60" s="944">
        <v>74137</v>
      </c>
      <c r="AB60" s="944">
        <v>508285</v>
      </c>
      <c r="AC60" s="944">
        <v>486281</v>
      </c>
      <c r="AD60" s="944">
        <v>225139</v>
      </c>
      <c r="AE60" s="944">
        <v>1862</v>
      </c>
      <c r="AF60" s="944">
        <v>612470</v>
      </c>
      <c r="AG60" s="944">
        <v>812696</v>
      </c>
      <c r="AH60" s="944">
        <v>677122</v>
      </c>
      <c r="AI60" s="944">
        <v>152187</v>
      </c>
      <c r="AJ60" s="944">
        <v>490229</v>
      </c>
      <c r="AK60" s="944">
        <v>25448</v>
      </c>
      <c r="AL60" s="944">
        <v>496193</v>
      </c>
      <c r="AM60" s="944" t="s">
        <v>816</v>
      </c>
      <c r="AN60" s="1696" t="s">
        <v>816</v>
      </c>
    </row>
    <row r="61" spans="2:40" s="1656" customFormat="1" ht="12.75" customHeight="1">
      <c r="B61" s="1674" t="s">
        <v>788</v>
      </c>
      <c r="C61" s="1675">
        <v>5669008</v>
      </c>
      <c r="D61" s="944">
        <v>5552230</v>
      </c>
      <c r="E61" s="944">
        <v>116778</v>
      </c>
      <c r="F61" s="944" t="s">
        <v>816</v>
      </c>
      <c r="G61" s="944">
        <v>116778</v>
      </c>
      <c r="H61" s="944">
        <v>869946</v>
      </c>
      <c r="I61" s="944">
        <v>84532</v>
      </c>
      <c r="J61" s="944">
        <v>31828</v>
      </c>
      <c r="K61" s="944" t="s">
        <v>816</v>
      </c>
      <c r="L61" s="944">
        <v>11423</v>
      </c>
      <c r="M61" s="944">
        <v>37886</v>
      </c>
      <c r="N61" s="944">
        <v>2478147</v>
      </c>
      <c r="O61" s="944">
        <v>1368</v>
      </c>
      <c r="P61" s="944">
        <v>92108</v>
      </c>
      <c r="Q61" s="944">
        <v>36427</v>
      </c>
      <c r="R61" s="944">
        <v>225391</v>
      </c>
      <c r="S61" s="944" t="s">
        <v>816</v>
      </c>
      <c r="T61" s="944">
        <v>588968</v>
      </c>
      <c r="U61" s="944">
        <v>132158</v>
      </c>
      <c r="V61" s="944">
        <v>24729</v>
      </c>
      <c r="W61" s="944">
        <v>213097</v>
      </c>
      <c r="X61" s="944">
        <v>37002</v>
      </c>
      <c r="Y61" s="944">
        <v>88798</v>
      </c>
      <c r="Z61" s="944">
        <v>715200</v>
      </c>
      <c r="AA61" s="944">
        <v>95405</v>
      </c>
      <c r="AB61" s="944">
        <v>1229707</v>
      </c>
      <c r="AC61" s="944">
        <v>598635</v>
      </c>
      <c r="AD61" s="944">
        <v>238900</v>
      </c>
      <c r="AE61" s="944">
        <v>12969</v>
      </c>
      <c r="AF61" s="944">
        <v>964081</v>
      </c>
      <c r="AG61" s="944">
        <v>195604</v>
      </c>
      <c r="AH61" s="944">
        <v>515559</v>
      </c>
      <c r="AI61" s="944">
        <v>207926</v>
      </c>
      <c r="AJ61" s="944">
        <v>727287</v>
      </c>
      <c r="AK61" s="944">
        <v>105517</v>
      </c>
      <c r="AL61" s="944">
        <v>650690</v>
      </c>
      <c r="AM61" s="944">
        <v>9950</v>
      </c>
      <c r="AN61" s="1696" t="s">
        <v>816</v>
      </c>
    </row>
    <row r="62" spans="2:40" s="1656" customFormat="1" ht="12.75" customHeight="1">
      <c r="B62" s="1674" t="s">
        <v>790</v>
      </c>
      <c r="C62" s="1675">
        <v>5671524</v>
      </c>
      <c r="D62" s="944">
        <v>5535703</v>
      </c>
      <c r="E62" s="944">
        <v>135821</v>
      </c>
      <c r="F62" s="944" t="s">
        <v>816</v>
      </c>
      <c r="G62" s="944">
        <v>135821</v>
      </c>
      <c r="H62" s="944">
        <v>1146557</v>
      </c>
      <c r="I62" s="944">
        <v>131740</v>
      </c>
      <c r="J62" s="944">
        <v>51149</v>
      </c>
      <c r="K62" s="944" t="s">
        <v>816</v>
      </c>
      <c r="L62" s="944" t="s">
        <v>816</v>
      </c>
      <c r="M62" s="944">
        <v>68373</v>
      </c>
      <c r="N62" s="944">
        <v>2532499</v>
      </c>
      <c r="O62" s="944">
        <v>3117</v>
      </c>
      <c r="P62" s="944" t="s">
        <v>816</v>
      </c>
      <c r="Q62" s="944">
        <v>101234</v>
      </c>
      <c r="R62" s="944">
        <v>320310</v>
      </c>
      <c r="S62" s="944" t="s">
        <v>816</v>
      </c>
      <c r="T62" s="944">
        <v>515506</v>
      </c>
      <c r="U62" s="944">
        <v>135380</v>
      </c>
      <c r="V62" s="944">
        <v>20851</v>
      </c>
      <c r="W62" s="944">
        <v>50330</v>
      </c>
      <c r="X62" s="944">
        <v>95489</v>
      </c>
      <c r="Y62" s="944">
        <v>109789</v>
      </c>
      <c r="Z62" s="944">
        <v>389200</v>
      </c>
      <c r="AA62" s="944">
        <v>115253</v>
      </c>
      <c r="AB62" s="944">
        <v>907286</v>
      </c>
      <c r="AC62" s="944">
        <v>556648</v>
      </c>
      <c r="AD62" s="944">
        <v>345634</v>
      </c>
      <c r="AE62" s="944">
        <v>930</v>
      </c>
      <c r="AF62" s="944">
        <v>720363</v>
      </c>
      <c r="AG62" s="944">
        <v>250669</v>
      </c>
      <c r="AH62" s="944">
        <v>480847</v>
      </c>
      <c r="AI62" s="944">
        <v>260225</v>
      </c>
      <c r="AJ62" s="944">
        <v>1355018</v>
      </c>
      <c r="AK62" s="944">
        <v>83233</v>
      </c>
      <c r="AL62" s="944">
        <v>459597</v>
      </c>
      <c r="AM62" s="944" t="s">
        <v>816</v>
      </c>
      <c r="AN62" s="1696" t="s">
        <v>816</v>
      </c>
    </row>
    <row r="63" spans="2:40" s="1656" customFormat="1" ht="12.75" customHeight="1">
      <c r="B63" s="1674" t="s">
        <v>792</v>
      </c>
      <c r="C63" s="1675">
        <v>3791730</v>
      </c>
      <c r="D63" s="944">
        <v>3708831</v>
      </c>
      <c r="E63" s="944">
        <v>82899</v>
      </c>
      <c r="F63" s="944" t="s">
        <v>816</v>
      </c>
      <c r="G63" s="944">
        <v>82899</v>
      </c>
      <c r="H63" s="944">
        <v>532754</v>
      </c>
      <c r="I63" s="944">
        <v>70584</v>
      </c>
      <c r="J63" s="944">
        <v>22215</v>
      </c>
      <c r="K63" s="944">
        <v>972</v>
      </c>
      <c r="L63" s="944" t="s">
        <v>816</v>
      </c>
      <c r="M63" s="944">
        <v>41660</v>
      </c>
      <c r="N63" s="944">
        <v>1969690</v>
      </c>
      <c r="O63" s="944">
        <v>1220</v>
      </c>
      <c r="P63" s="944">
        <v>277</v>
      </c>
      <c r="Q63" s="944">
        <v>121226</v>
      </c>
      <c r="R63" s="944">
        <v>196026</v>
      </c>
      <c r="S63" s="944" t="s">
        <v>816</v>
      </c>
      <c r="T63" s="944">
        <v>120157</v>
      </c>
      <c r="U63" s="944">
        <v>79456</v>
      </c>
      <c r="V63" s="944">
        <v>500</v>
      </c>
      <c r="W63" s="944">
        <v>103299</v>
      </c>
      <c r="X63" s="944">
        <v>77145</v>
      </c>
      <c r="Y63" s="944">
        <v>142449</v>
      </c>
      <c r="Z63" s="944">
        <v>312100</v>
      </c>
      <c r="AA63" s="944">
        <v>88916</v>
      </c>
      <c r="AB63" s="944">
        <v>616268</v>
      </c>
      <c r="AC63" s="944">
        <v>428916</v>
      </c>
      <c r="AD63" s="944">
        <v>354806</v>
      </c>
      <c r="AE63" s="944">
        <v>2886</v>
      </c>
      <c r="AF63" s="944">
        <v>338750</v>
      </c>
      <c r="AG63" s="944">
        <v>289535</v>
      </c>
      <c r="AH63" s="944">
        <v>406881</v>
      </c>
      <c r="AI63" s="944">
        <v>139529</v>
      </c>
      <c r="AJ63" s="944">
        <v>455086</v>
      </c>
      <c r="AK63" s="944">
        <v>69609</v>
      </c>
      <c r="AL63" s="944">
        <v>517649</v>
      </c>
      <c r="AM63" s="944" t="s">
        <v>816</v>
      </c>
      <c r="AN63" s="1696" t="s">
        <v>816</v>
      </c>
    </row>
    <row r="64" spans="2:40" s="1656" customFormat="1" ht="12.75" customHeight="1">
      <c r="B64" s="1674" t="s">
        <v>793</v>
      </c>
      <c r="C64" s="1675">
        <v>2564398</v>
      </c>
      <c r="D64" s="944">
        <v>2471607</v>
      </c>
      <c r="E64" s="944">
        <v>92791</v>
      </c>
      <c r="F64" s="944" t="s">
        <v>816</v>
      </c>
      <c r="G64" s="944">
        <v>92791</v>
      </c>
      <c r="H64" s="944">
        <v>284689</v>
      </c>
      <c r="I64" s="944">
        <v>42359</v>
      </c>
      <c r="J64" s="944">
        <v>15306</v>
      </c>
      <c r="K64" s="944" t="s">
        <v>816</v>
      </c>
      <c r="L64" s="944" t="s">
        <v>816</v>
      </c>
      <c r="M64" s="944">
        <v>21569</v>
      </c>
      <c r="N64" s="944">
        <v>1378903</v>
      </c>
      <c r="O64" s="944">
        <v>877</v>
      </c>
      <c r="P64" s="944">
        <v>1132</v>
      </c>
      <c r="Q64" s="944">
        <v>57833</v>
      </c>
      <c r="R64" s="944">
        <v>145358</v>
      </c>
      <c r="S64" s="944" t="s">
        <v>816</v>
      </c>
      <c r="T64" s="944">
        <v>132916</v>
      </c>
      <c r="U64" s="944">
        <v>24699</v>
      </c>
      <c r="V64" s="944" t="s">
        <v>816</v>
      </c>
      <c r="W64" s="944">
        <v>122909</v>
      </c>
      <c r="X64" s="944">
        <v>83942</v>
      </c>
      <c r="Y64" s="944">
        <v>90406</v>
      </c>
      <c r="Z64" s="944">
        <v>161500</v>
      </c>
      <c r="AA64" s="944">
        <v>79383</v>
      </c>
      <c r="AB64" s="944">
        <v>525872</v>
      </c>
      <c r="AC64" s="944">
        <v>303288</v>
      </c>
      <c r="AD64" s="944">
        <v>99447</v>
      </c>
      <c r="AE64" s="944">
        <v>2242</v>
      </c>
      <c r="AF64" s="944">
        <v>286184</v>
      </c>
      <c r="AG64" s="944">
        <v>79099</v>
      </c>
      <c r="AH64" s="944">
        <v>357654</v>
      </c>
      <c r="AI64" s="944">
        <v>128548</v>
      </c>
      <c r="AJ64" s="944">
        <v>338836</v>
      </c>
      <c r="AK64" s="944">
        <v>854</v>
      </c>
      <c r="AL64" s="944">
        <v>270200</v>
      </c>
      <c r="AM64" s="944" t="s">
        <v>816</v>
      </c>
      <c r="AN64" s="1696" t="s">
        <v>816</v>
      </c>
    </row>
    <row r="65" spans="2:40" s="1656" customFormat="1" ht="12.75" customHeight="1">
      <c r="B65" s="1684" t="s">
        <v>794</v>
      </c>
      <c r="C65" s="1685">
        <v>3670117</v>
      </c>
      <c r="D65" s="1686">
        <v>3541937</v>
      </c>
      <c r="E65" s="1686">
        <v>128180</v>
      </c>
      <c r="F65" s="1686">
        <v>10000</v>
      </c>
      <c r="G65" s="1686">
        <v>118180</v>
      </c>
      <c r="H65" s="1686">
        <v>492869</v>
      </c>
      <c r="I65" s="1686">
        <v>59476</v>
      </c>
      <c r="J65" s="1686">
        <v>19566</v>
      </c>
      <c r="K65" s="1686">
        <v>8077</v>
      </c>
      <c r="L65" s="1686" t="s">
        <v>816</v>
      </c>
      <c r="M65" s="1686">
        <v>33336</v>
      </c>
      <c r="N65" s="1686">
        <v>1778275</v>
      </c>
      <c r="O65" s="1686">
        <v>1471</v>
      </c>
      <c r="P65" s="1686">
        <v>1296</v>
      </c>
      <c r="Q65" s="1686">
        <v>55342</v>
      </c>
      <c r="R65" s="1686">
        <v>148498</v>
      </c>
      <c r="S65" s="1686" t="s">
        <v>816</v>
      </c>
      <c r="T65" s="1686">
        <v>217430</v>
      </c>
      <c r="U65" s="1686">
        <v>61364</v>
      </c>
      <c r="V65" s="1686">
        <v>4200</v>
      </c>
      <c r="W65" s="1686">
        <v>210762</v>
      </c>
      <c r="X65" s="1686">
        <v>117436</v>
      </c>
      <c r="Y65" s="1686">
        <v>92719</v>
      </c>
      <c r="Z65" s="1686">
        <v>368000</v>
      </c>
      <c r="AA65" s="1686">
        <v>87462</v>
      </c>
      <c r="AB65" s="1686">
        <v>832527</v>
      </c>
      <c r="AC65" s="1686">
        <v>322941</v>
      </c>
      <c r="AD65" s="1686">
        <v>126638</v>
      </c>
      <c r="AE65" s="1686">
        <v>2569</v>
      </c>
      <c r="AF65" s="1686">
        <v>407882</v>
      </c>
      <c r="AG65" s="1686">
        <v>96263</v>
      </c>
      <c r="AH65" s="1686">
        <v>547050</v>
      </c>
      <c r="AI65" s="1686">
        <v>146612</v>
      </c>
      <c r="AJ65" s="1686">
        <v>475307</v>
      </c>
      <c r="AK65" s="1686">
        <v>32339</v>
      </c>
      <c r="AL65" s="1686">
        <v>464347</v>
      </c>
      <c r="AM65" s="1686" t="s">
        <v>816</v>
      </c>
      <c r="AN65" s="1698" t="s">
        <v>816</v>
      </c>
    </row>
    <row r="66" spans="2:18" ht="11.25">
      <c r="B66" s="1654" t="s">
        <v>304</v>
      </c>
      <c r="Q66" s="1655"/>
      <c r="R66" s="1655"/>
    </row>
    <row r="67" ht="11.25">
      <c r="R67" s="1655"/>
    </row>
    <row r="68" ht="11.25">
      <c r="R68" s="1655"/>
    </row>
    <row r="69" ht="11.25">
      <c r="R69" s="1655"/>
    </row>
    <row r="70" ht="11.25">
      <c r="R70" s="1655"/>
    </row>
  </sheetData>
  <mergeCells count="4">
    <mergeCell ref="AN5:AN7"/>
    <mergeCell ref="AF5:AF7"/>
    <mergeCell ref="H4:Z4"/>
    <mergeCell ref="AA4:AN4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66"/>
  <sheetViews>
    <sheetView workbookViewId="0" topLeftCell="A1">
      <selection activeCell="A1" sqref="A1"/>
    </sheetView>
  </sheetViews>
  <sheetFormatPr defaultColWidth="9.00390625" defaultRowHeight="13.5"/>
  <cols>
    <col min="1" max="6" width="1.625" style="950" customWidth="1"/>
    <col min="7" max="7" width="18.75390625" style="950" customWidth="1"/>
    <col min="8" max="8" width="4.125" style="950" customWidth="1"/>
    <col min="9" max="16" width="9.625" style="950" customWidth="1"/>
    <col min="17" max="16384" width="9.00390625" style="950" customWidth="1"/>
  </cols>
  <sheetData>
    <row r="2" ht="14.25">
      <c r="B2" s="951" t="s">
        <v>370</v>
      </c>
    </row>
    <row r="3" spans="2:16" ht="12.75" thickBot="1">
      <c r="B3" s="952"/>
      <c r="C3" s="953"/>
      <c r="D3" s="953"/>
      <c r="E3" s="953"/>
      <c r="F3" s="953"/>
      <c r="G3" s="953"/>
      <c r="P3" s="954" t="s">
        <v>350</v>
      </c>
    </row>
    <row r="4" spans="2:16" ht="12" customHeight="1" thickTop="1">
      <c r="B4" s="955" t="s">
        <v>305</v>
      </c>
      <c r="C4" s="956"/>
      <c r="D4" s="956"/>
      <c r="E4" s="956"/>
      <c r="F4" s="956"/>
      <c r="G4" s="957"/>
      <c r="H4" s="956"/>
      <c r="I4" s="958" t="s">
        <v>762</v>
      </c>
      <c r="J4" s="958" t="s">
        <v>306</v>
      </c>
      <c r="K4" s="958" t="s">
        <v>307</v>
      </c>
      <c r="L4" s="958" t="s">
        <v>308</v>
      </c>
      <c r="M4" s="958" t="s">
        <v>309</v>
      </c>
      <c r="N4" s="958" t="s">
        <v>310</v>
      </c>
      <c r="O4" s="958" t="s">
        <v>311</v>
      </c>
      <c r="P4" s="958" t="s">
        <v>312</v>
      </c>
    </row>
    <row r="5" spans="2:16" ht="12" customHeight="1">
      <c r="B5" s="1510" t="s">
        <v>351</v>
      </c>
      <c r="C5" s="1511"/>
      <c r="D5" s="1511"/>
      <c r="E5" s="1511"/>
      <c r="F5" s="1511"/>
      <c r="G5" s="1511"/>
      <c r="H5" s="959" t="s">
        <v>352</v>
      </c>
      <c r="I5" s="960">
        <v>58</v>
      </c>
      <c r="J5" s="961">
        <v>63</v>
      </c>
      <c r="K5" s="961">
        <v>63</v>
      </c>
      <c r="L5" s="961">
        <v>67</v>
      </c>
      <c r="M5" s="961">
        <v>55</v>
      </c>
      <c r="N5" s="961">
        <v>60</v>
      </c>
      <c r="O5" s="961">
        <v>493</v>
      </c>
      <c r="P5" s="890">
        <v>4996</v>
      </c>
    </row>
    <row r="6" spans="2:16" ht="12" customHeight="1">
      <c r="B6" s="1512" t="s">
        <v>313</v>
      </c>
      <c r="C6" s="1513"/>
      <c r="D6" s="1513"/>
      <c r="E6" s="1513"/>
      <c r="F6" s="1513"/>
      <c r="G6" s="1513"/>
      <c r="H6" s="963" t="s">
        <v>314</v>
      </c>
      <c r="I6" s="964">
        <v>3.83</v>
      </c>
      <c r="J6" s="965">
        <v>3.54</v>
      </c>
      <c r="K6" s="966">
        <v>3.32</v>
      </c>
      <c r="L6" s="967">
        <v>3.74</v>
      </c>
      <c r="M6" s="967">
        <v>3.66</v>
      </c>
      <c r="N6" s="967">
        <v>3.73</v>
      </c>
      <c r="O6" s="965">
        <v>3.81</v>
      </c>
      <c r="P6" s="968">
        <v>3.69</v>
      </c>
    </row>
    <row r="7" spans="2:16" ht="12" customHeight="1">
      <c r="B7" s="1512" t="s">
        <v>315</v>
      </c>
      <c r="C7" s="1513"/>
      <c r="D7" s="1513"/>
      <c r="E7" s="1513"/>
      <c r="F7" s="1513"/>
      <c r="G7" s="1513"/>
      <c r="H7" s="963" t="s">
        <v>314</v>
      </c>
      <c r="I7" s="969">
        <v>1.85</v>
      </c>
      <c r="J7" s="967">
        <v>1.46</v>
      </c>
      <c r="K7" s="965">
        <v>1.64</v>
      </c>
      <c r="L7" s="967">
        <v>1.48</v>
      </c>
      <c r="M7" s="967">
        <v>1.52</v>
      </c>
      <c r="N7" s="967">
        <v>1.62</v>
      </c>
      <c r="O7" s="967">
        <v>1.73</v>
      </c>
      <c r="P7" s="970">
        <v>1.68</v>
      </c>
    </row>
    <row r="8" spans="2:16" ht="12" customHeight="1">
      <c r="B8" s="1514" t="s">
        <v>316</v>
      </c>
      <c r="C8" s="1515"/>
      <c r="D8" s="1515"/>
      <c r="E8" s="1515"/>
      <c r="F8" s="1515"/>
      <c r="G8" s="1515"/>
      <c r="H8" s="971" t="s">
        <v>317</v>
      </c>
      <c r="I8" s="972">
        <v>45.6</v>
      </c>
      <c r="J8" s="973">
        <v>44.5</v>
      </c>
      <c r="K8" s="974">
        <v>47.2</v>
      </c>
      <c r="L8" s="973">
        <v>45.6</v>
      </c>
      <c r="M8" s="973">
        <v>44.9</v>
      </c>
      <c r="N8" s="975">
        <v>45.7</v>
      </c>
      <c r="O8" s="973">
        <v>45.3</v>
      </c>
      <c r="P8" s="976">
        <v>44.8</v>
      </c>
    </row>
    <row r="9" spans="2:16" ht="12" customHeight="1">
      <c r="B9" s="1506" t="s">
        <v>318</v>
      </c>
      <c r="C9" s="1507"/>
      <c r="D9" s="1507"/>
      <c r="E9" s="1507"/>
      <c r="F9" s="1507"/>
      <c r="G9" s="1507"/>
      <c r="H9" s="977"/>
      <c r="I9" s="978">
        <v>1191049</v>
      </c>
      <c r="J9" s="979">
        <v>920674</v>
      </c>
      <c r="K9" s="979">
        <v>905012</v>
      </c>
      <c r="L9" s="979">
        <v>950624</v>
      </c>
      <c r="M9" s="979">
        <v>937591</v>
      </c>
      <c r="N9" s="979">
        <v>975903</v>
      </c>
      <c r="O9" s="979">
        <v>880050</v>
      </c>
      <c r="P9" s="980">
        <v>1001938</v>
      </c>
    </row>
    <row r="10" spans="2:16" s="981" customFormat="1" ht="12" customHeight="1">
      <c r="B10" s="982"/>
      <c r="C10" s="1508" t="s">
        <v>319</v>
      </c>
      <c r="D10" s="1509"/>
      <c r="E10" s="1509"/>
      <c r="F10" s="1509"/>
      <c r="G10" s="1509"/>
      <c r="H10" s="984"/>
      <c r="I10" s="985">
        <v>736254</v>
      </c>
      <c r="J10" s="986">
        <v>559220</v>
      </c>
      <c r="K10" s="986">
        <v>500578</v>
      </c>
      <c r="L10" s="986">
        <v>524122</v>
      </c>
      <c r="M10" s="986">
        <v>539640</v>
      </c>
      <c r="N10" s="986">
        <v>565702</v>
      </c>
      <c r="O10" s="986">
        <v>519655</v>
      </c>
      <c r="P10" s="987">
        <v>563855</v>
      </c>
    </row>
    <row r="11" spans="2:16" s="981" customFormat="1" ht="12" customHeight="1">
      <c r="B11" s="982"/>
      <c r="C11" s="988"/>
      <c r="D11" s="988"/>
      <c r="E11" s="1508" t="s">
        <v>320</v>
      </c>
      <c r="F11" s="1509"/>
      <c r="G11" s="1509"/>
      <c r="H11" s="984"/>
      <c r="I11" s="989">
        <v>647350</v>
      </c>
      <c r="J11" s="990">
        <v>512162</v>
      </c>
      <c r="K11" s="990">
        <v>458391</v>
      </c>
      <c r="L11" s="990">
        <v>491289</v>
      </c>
      <c r="M11" s="990">
        <v>508077</v>
      </c>
      <c r="N11" s="990">
        <v>517952</v>
      </c>
      <c r="O11" s="990">
        <v>487418</v>
      </c>
      <c r="P11" s="991">
        <v>529490</v>
      </c>
    </row>
    <row r="12" spans="2:16" s="981" customFormat="1" ht="12" customHeight="1">
      <c r="B12" s="982"/>
      <c r="C12" s="988"/>
      <c r="D12" s="988"/>
      <c r="E12" s="983"/>
      <c r="F12" s="984"/>
      <c r="G12" s="984"/>
      <c r="H12" s="984"/>
      <c r="I12" s="989"/>
      <c r="J12" s="990"/>
      <c r="K12" s="990"/>
      <c r="L12" s="990"/>
      <c r="M12" s="990"/>
      <c r="N12" s="990"/>
      <c r="O12" s="990"/>
      <c r="P12" s="991"/>
    </row>
    <row r="13" spans="2:16" ht="12" customHeight="1">
      <c r="B13" s="992"/>
      <c r="C13" s="993"/>
      <c r="D13" s="993"/>
      <c r="E13" s="993"/>
      <c r="F13" s="1513" t="s">
        <v>321</v>
      </c>
      <c r="G13" s="1516"/>
      <c r="H13" s="994"/>
      <c r="I13" s="995">
        <v>490668</v>
      </c>
      <c r="J13" s="996">
        <v>451433</v>
      </c>
      <c r="K13" s="996">
        <v>403189</v>
      </c>
      <c r="L13" s="996">
        <v>458697</v>
      </c>
      <c r="M13" s="996">
        <v>434311</v>
      </c>
      <c r="N13" s="996">
        <v>443521</v>
      </c>
      <c r="O13" s="996">
        <v>408632</v>
      </c>
      <c r="P13" s="997">
        <v>462253</v>
      </c>
    </row>
    <row r="14" spans="2:16" ht="12" customHeight="1">
      <c r="B14" s="992"/>
      <c r="C14" s="993"/>
      <c r="D14" s="993"/>
      <c r="E14" s="993"/>
      <c r="F14" s="993"/>
      <c r="G14" s="962" t="s">
        <v>353</v>
      </c>
      <c r="H14" s="994"/>
      <c r="I14" s="998">
        <v>356992</v>
      </c>
      <c r="J14" s="999">
        <v>332265</v>
      </c>
      <c r="K14" s="999">
        <v>306192</v>
      </c>
      <c r="L14" s="999">
        <v>355369</v>
      </c>
      <c r="M14" s="999">
        <v>327171</v>
      </c>
      <c r="N14" s="999">
        <v>337324</v>
      </c>
      <c r="O14" s="999">
        <v>311322</v>
      </c>
      <c r="P14" s="1000">
        <v>357068</v>
      </c>
    </row>
    <row r="15" spans="2:16" ht="12" customHeight="1">
      <c r="B15" s="992"/>
      <c r="C15" s="993"/>
      <c r="D15" s="993"/>
      <c r="E15" s="993"/>
      <c r="F15" s="993"/>
      <c r="G15" s="962" t="s">
        <v>354</v>
      </c>
      <c r="H15" s="994"/>
      <c r="I15" s="998">
        <v>10147</v>
      </c>
      <c r="J15" s="999">
        <v>10552</v>
      </c>
      <c r="K15" s="999">
        <v>9960</v>
      </c>
      <c r="L15" s="999">
        <v>5923</v>
      </c>
      <c r="M15" s="999">
        <v>6253</v>
      </c>
      <c r="N15" s="999">
        <v>6311</v>
      </c>
      <c r="O15" s="999">
        <v>6627</v>
      </c>
      <c r="P15" s="1000">
        <v>5488</v>
      </c>
    </row>
    <row r="16" spans="2:16" ht="12" customHeight="1">
      <c r="B16" s="992"/>
      <c r="C16" s="993"/>
      <c r="D16" s="993"/>
      <c r="E16" s="993"/>
      <c r="F16" s="993"/>
      <c r="G16" s="962" t="s">
        <v>322</v>
      </c>
      <c r="H16" s="994"/>
      <c r="I16" s="998">
        <v>123529</v>
      </c>
      <c r="J16" s="999">
        <v>108616</v>
      </c>
      <c r="K16" s="999">
        <v>87038</v>
      </c>
      <c r="L16" s="999">
        <v>97405</v>
      </c>
      <c r="M16" s="999">
        <v>100887</v>
      </c>
      <c r="N16" s="999">
        <v>99886</v>
      </c>
      <c r="O16" s="999">
        <v>90683</v>
      </c>
      <c r="P16" s="1000">
        <v>99696</v>
      </c>
    </row>
    <row r="17" spans="2:16" ht="12" customHeight="1">
      <c r="B17" s="1001"/>
      <c r="C17" s="953"/>
      <c r="D17" s="953"/>
      <c r="E17" s="953"/>
      <c r="F17" s="1513" t="s">
        <v>355</v>
      </c>
      <c r="G17" s="1517"/>
      <c r="H17" s="994"/>
      <c r="I17" s="998">
        <v>156682</v>
      </c>
      <c r="J17" s="999">
        <v>60728</v>
      </c>
      <c r="K17" s="999">
        <v>55201</v>
      </c>
      <c r="L17" s="999">
        <v>32592</v>
      </c>
      <c r="M17" s="999">
        <v>73766</v>
      </c>
      <c r="N17" s="999">
        <v>74431</v>
      </c>
      <c r="O17" s="999">
        <v>78786</v>
      </c>
      <c r="P17" s="1000">
        <v>67237</v>
      </c>
    </row>
    <row r="18" spans="2:16" ht="12" customHeight="1">
      <c r="B18" s="1001"/>
      <c r="C18" s="953"/>
      <c r="D18" s="953"/>
      <c r="E18" s="953"/>
      <c r="F18" s="962"/>
      <c r="G18" s="1002"/>
      <c r="H18" s="994"/>
      <c r="I18" s="998"/>
      <c r="J18" s="999"/>
      <c r="K18" s="999"/>
      <c r="L18" s="999"/>
      <c r="M18" s="999"/>
      <c r="N18" s="999"/>
      <c r="O18" s="999"/>
      <c r="P18" s="1000"/>
    </row>
    <row r="19" spans="2:16" s="981" customFormat="1" ht="12" customHeight="1">
      <c r="B19" s="1003"/>
      <c r="C19" s="1004"/>
      <c r="D19" s="1004"/>
      <c r="E19" s="1508" t="s">
        <v>356</v>
      </c>
      <c r="F19" s="1509"/>
      <c r="G19" s="1509"/>
      <c r="H19" s="984"/>
      <c r="I19" s="985">
        <v>4511</v>
      </c>
      <c r="J19" s="986">
        <v>7327</v>
      </c>
      <c r="K19" s="986">
        <v>7114</v>
      </c>
      <c r="L19" s="986">
        <v>4524</v>
      </c>
      <c r="M19" s="986">
        <v>3423</v>
      </c>
      <c r="N19" s="986">
        <v>5012</v>
      </c>
      <c r="O19" s="986">
        <v>7050</v>
      </c>
      <c r="P19" s="987">
        <v>5583</v>
      </c>
    </row>
    <row r="20" spans="2:16" s="981" customFormat="1" ht="12" customHeight="1">
      <c r="B20" s="1003"/>
      <c r="C20" s="1004"/>
      <c r="D20" s="1004"/>
      <c r="E20" s="1508" t="s">
        <v>357</v>
      </c>
      <c r="F20" s="1509"/>
      <c r="G20" s="1509"/>
      <c r="H20" s="984"/>
      <c r="I20" s="989">
        <v>31142</v>
      </c>
      <c r="J20" s="990">
        <v>28845</v>
      </c>
      <c r="K20" s="990">
        <v>23762</v>
      </c>
      <c r="L20" s="990">
        <v>18881</v>
      </c>
      <c r="M20" s="990">
        <v>18822</v>
      </c>
      <c r="N20" s="990">
        <v>30916</v>
      </c>
      <c r="O20" s="990">
        <v>15621</v>
      </c>
      <c r="P20" s="991">
        <v>16337</v>
      </c>
    </row>
    <row r="21" spans="2:16" ht="12" customHeight="1">
      <c r="B21" s="1001"/>
      <c r="C21" s="953"/>
      <c r="D21" s="953"/>
      <c r="E21" s="953"/>
      <c r="F21" s="1513" t="s">
        <v>358</v>
      </c>
      <c r="G21" s="1516"/>
      <c r="H21" s="994"/>
      <c r="I21" s="998">
        <v>1176</v>
      </c>
      <c r="J21" s="999">
        <v>6356</v>
      </c>
      <c r="K21" s="999">
        <v>2053</v>
      </c>
      <c r="L21" s="999">
        <v>1458</v>
      </c>
      <c r="M21" s="999">
        <v>918</v>
      </c>
      <c r="N21" s="999">
        <v>1039</v>
      </c>
      <c r="O21" s="999">
        <v>1211</v>
      </c>
      <c r="P21" s="1000">
        <v>2534</v>
      </c>
    </row>
    <row r="22" spans="2:16" ht="12" customHeight="1">
      <c r="B22" s="1001"/>
      <c r="C22" s="953"/>
      <c r="D22" s="953"/>
      <c r="E22" s="953"/>
      <c r="F22" s="1513" t="s">
        <v>359</v>
      </c>
      <c r="G22" s="1516"/>
      <c r="H22" s="994"/>
      <c r="I22" s="998">
        <v>28282</v>
      </c>
      <c r="J22" s="999">
        <v>21374</v>
      </c>
      <c r="K22" s="999">
        <v>21003</v>
      </c>
      <c r="L22" s="999">
        <v>17389</v>
      </c>
      <c r="M22" s="999">
        <v>17691</v>
      </c>
      <c r="N22" s="999">
        <v>29153</v>
      </c>
      <c r="O22" s="999">
        <v>13856</v>
      </c>
      <c r="P22" s="1000">
        <v>13479</v>
      </c>
    </row>
    <row r="23" spans="2:16" ht="12" customHeight="1">
      <c r="B23" s="1001"/>
      <c r="C23" s="953"/>
      <c r="D23" s="953"/>
      <c r="E23" s="953"/>
      <c r="F23" s="1513" t="s">
        <v>360</v>
      </c>
      <c r="G23" s="1516"/>
      <c r="H23" s="994"/>
      <c r="I23" s="998">
        <v>1685</v>
      </c>
      <c r="J23" s="999">
        <v>1116</v>
      </c>
      <c r="K23" s="999">
        <v>706</v>
      </c>
      <c r="L23" s="999">
        <v>34</v>
      </c>
      <c r="M23" s="999">
        <v>212</v>
      </c>
      <c r="N23" s="999">
        <v>723</v>
      </c>
      <c r="O23" s="999">
        <v>554</v>
      </c>
      <c r="P23" s="1000">
        <v>324</v>
      </c>
    </row>
    <row r="24" spans="2:16" ht="12" customHeight="1">
      <c r="B24" s="1001"/>
      <c r="C24" s="953"/>
      <c r="D24" s="953"/>
      <c r="E24" s="953"/>
      <c r="F24" s="962"/>
      <c r="G24" s="994"/>
      <c r="H24" s="994"/>
      <c r="I24" s="998"/>
      <c r="J24" s="999"/>
      <c r="K24" s="999"/>
      <c r="L24" s="999"/>
      <c r="M24" s="999"/>
      <c r="N24" s="999"/>
      <c r="O24" s="999"/>
      <c r="P24" s="1000"/>
    </row>
    <row r="25" spans="2:16" s="981" customFormat="1" ht="12" customHeight="1">
      <c r="B25" s="1003"/>
      <c r="C25" s="1004"/>
      <c r="D25" s="1004"/>
      <c r="E25" s="1508" t="s">
        <v>361</v>
      </c>
      <c r="F25" s="1509"/>
      <c r="G25" s="1509"/>
      <c r="H25" s="984"/>
      <c r="I25" s="985">
        <v>53251</v>
      </c>
      <c r="J25" s="986">
        <v>10886</v>
      </c>
      <c r="K25" s="986">
        <v>11310</v>
      </c>
      <c r="L25" s="986">
        <v>9429</v>
      </c>
      <c r="M25" s="986">
        <v>9318</v>
      </c>
      <c r="N25" s="986">
        <v>11821</v>
      </c>
      <c r="O25" s="986">
        <v>9566</v>
      </c>
      <c r="P25" s="987">
        <v>12444</v>
      </c>
    </row>
    <row r="26" spans="2:16" s="981" customFormat="1" ht="12" customHeight="1">
      <c r="B26" s="1003"/>
      <c r="C26" s="1004"/>
      <c r="D26" s="1508" t="s">
        <v>362</v>
      </c>
      <c r="E26" s="1509"/>
      <c r="F26" s="1509"/>
      <c r="G26" s="1509"/>
      <c r="H26" s="984"/>
      <c r="I26" s="985">
        <v>354158</v>
      </c>
      <c r="J26" s="986">
        <v>274594</v>
      </c>
      <c r="K26" s="986">
        <v>311771</v>
      </c>
      <c r="L26" s="986">
        <v>316972</v>
      </c>
      <c r="M26" s="986">
        <v>323216</v>
      </c>
      <c r="N26" s="986">
        <v>298538</v>
      </c>
      <c r="O26" s="986">
        <v>258630</v>
      </c>
      <c r="P26" s="987">
        <v>338749</v>
      </c>
    </row>
    <row r="27" spans="2:16" s="981" customFormat="1" ht="12" customHeight="1">
      <c r="B27" s="1005"/>
      <c r="C27" s="1518" t="s">
        <v>235</v>
      </c>
      <c r="D27" s="1519"/>
      <c r="E27" s="1519"/>
      <c r="F27" s="1519"/>
      <c r="G27" s="1519"/>
      <c r="H27" s="1006"/>
      <c r="I27" s="1007">
        <v>100637</v>
      </c>
      <c r="J27" s="1008">
        <v>86860</v>
      </c>
      <c r="K27" s="1008">
        <v>92664</v>
      </c>
      <c r="L27" s="1008">
        <v>109530</v>
      </c>
      <c r="M27" s="1008">
        <v>74735</v>
      </c>
      <c r="N27" s="1008">
        <v>111663</v>
      </c>
      <c r="O27" s="1008">
        <v>101765</v>
      </c>
      <c r="P27" s="1009">
        <v>99334</v>
      </c>
    </row>
    <row r="28" spans="2:16" ht="12" customHeight="1">
      <c r="B28" s="1506" t="s">
        <v>323</v>
      </c>
      <c r="C28" s="1507"/>
      <c r="D28" s="1507"/>
      <c r="E28" s="1507"/>
      <c r="F28" s="1507"/>
      <c r="G28" s="1507"/>
      <c r="H28" s="977"/>
      <c r="I28" s="1010">
        <v>1191049</v>
      </c>
      <c r="J28" s="1011">
        <v>920674</v>
      </c>
      <c r="K28" s="1011">
        <v>905012</v>
      </c>
      <c r="L28" s="1011">
        <v>950624</v>
      </c>
      <c r="M28" s="1011">
        <v>937591</v>
      </c>
      <c r="N28" s="1011">
        <v>975903</v>
      </c>
      <c r="O28" s="1011">
        <v>880050</v>
      </c>
      <c r="P28" s="1012">
        <v>1001938</v>
      </c>
    </row>
    <row r="29" spans="2:16" s="981" customFormat="1" ht="12" customHeight="1">
      <c r="B29" s="1003"/>
      <c r="C29" s="1508" t="s">
        <v>324</v>
      </c>
      <c r="D29" s="1509"/>
      <c r="E29" s="1509"/>
      <c r="F29" s="1509"/>
      <c r="G29" s="1509"/>
      <c r="H29" s="984"/>
      <c r="I29" s="985">
        <v>533364</v>
      </c>
      <c r="J29" s="986">
        <v>431010</v>
      </c>
      <c r="K29" s="986">
        <v>433951</v>
      </c>
      <c r="L29" s="986">
        <v>434166</v>
      </c>
      <c r="M29" s="986">
        <v>419633</v>
      </c>
      <c r="N29" s="986">
        <v>440939</v>
      </c>
      <c r="O29" s="986">
        <v>410285</v>
      </c>
      <c r="P29" s="987">
        <v>442937</v>
      </c>
    </row>
    <row r="30" spans="2:16" s="981" customFormat="1" ht="12" customHeight="1">
      <c r="B30" s="1003"/>
      <c r="C30" s="1508" t="s">
        <v>325</v>
      </c>
      <c r="D30" s="1509"/>
      <c r="E30" s="1509"/>
      <c r="F30" s="1509"/>
      <c r="G30" s="1509"/>
      <c r="H30" s="984"/>
      <c r="I30" s="985">
        <v>409442</v>
      </c>
      <c r="J30" s="986">
        <v>347207</v>
      </c>
      <c r="K30" s="986">
        <v>349798</v>
      </c>
      <c r="L30" s="986">
        <v>350101</v>
      </c>
      <c r="M30" s="986">
        <v>345518</v>
      </c>
      <c r="N30" s="986">
        <v>346574</v>
      </c>
      <c r="O30" s="986">
        <v>330777</v>
      </c>
      <c r="P30" s="987">
        <v>352820</v>
      </c>
    </row>
    <row r="31" spans="2:16" s="981" customFormat="1" ht="12" customHeight="1">
      <c r="B31" s="1003"/>
      <c r="C31" s="1004"/>
      <c r="D31" s="1508" t="s">
        <v>326</v>
      </c>
      <c r="E31" s="1509"/>
      <c r="F31" s="1509"/>
      <c r="G31" s="1509"/>
      <c r="H31" s="984"/>
      <c r="I31" s="985">
        <v>86490</v>
      </c>
      <c r="J31" s="986">
        <v>77787</v>
      </c>
      <c r="K31" s="986">
        <v>75983</v>
      </c>
      <c r="L31" s="986">
        <v>80799</v>
      </c>
      <c r="M31" s="986">
        <v>81995</v>
      </c>
      <c r="N31" s="986">
        <v>78692</v>
      </c>
      <c r="O31" s="986">
        <v>79554</v>
      </c>
      <c r="P31" s="987">
        <v>83445</v>
      </c>
    </row>
    <row r="32" spans="2:16" ht="12" customHeight="1">
      <c r="B32" s="1001"/>
      <c r="C32" s="953"/>
      <c r="D32" s="953"/>
      <c r="E32" s="1513" t="s">
        <v>327</v>
      </c>
      <c r="F32" s="1516"/>
      <c r="G32" s="1516"/>
      <c r="H32" s="994"/>
      <c r="I32" s="998">
        <v>9699</v>
      </c>
      <c r="J32" s="999">
        <v>8301</v>
      </c>
      <c r="K32" s="999">
        <v>8406</v>
      </c>
      <c r="L32" s="999">
        <v>8343</v>
      </c>
      <c r="M32" s="999">
        <v>7868</v>
      </c>
      <c r="N32" s="999">
        <v>8580</v>
      </c>
      <c r="O32" s="999">
        <v>8683</v>
      </c>
      <c r="P32" s="1000">
        <v>9503</v>
      </c>
    </row>
    <row r="33" spans="2:16" ht="12" customHeight="1">
      <c r="B33" s="1001"/>
      <c r="C33" s="953"/>
      <c r="D33" s="953"/>
      <c r="E33" s="962"/>
      <c r="F33" s="994"/>
      <c r="G33" s="962" t="s">
        <v>363</v>
      </c>
      <c r="H33" s="994"/>
      <c r="I33" s="998">
        <v>5513</v>
      </c>
      <c r="J33" s="999">
        <v>4352</v>
      </c>
      <c r="K33" s="999">
        <v>4751</v>
      </c>
      <c r="L33" s="999">
        <v>4253</v>
      </c>
      <c r="M33" s="999">
        <v>4254</v>
      </c>
      <c r="N33" s="999">
        <v>4639</v>
      </c>
      <c r="O33" s="999">
        <v>4905</v>
      </c>
      <c r="P33" s="1000">
        <v>5002</v>
      </c>
    </row>
    <row r="34" spans="2:16" ht="12" customHeight="1">
      <c r="B34" s="1001"/>
      <c r="C34" s="953"/>
      <c r="D34" s="953"/>
      <c r="E34" s="1513" t="s">
        <v>328</v>
      </c>
      <c r="F34" s="1516"/>
      <c r="G34" s="1516"/>
      <c r="H34" s="994"/>
      <c r="I34" s="998">
        <v>10657</v>
      </c>
      <c r="J34" s="999">
        <v>11812</v>
      </c>
      <c r="K34" s="999">
        <v>11052</v>
      </c>
      <c r="L34" s="999">
        <v>11333</v>
      </c>
      <c r="M34" s="999">
        <v>12372</v>
      </c>
      <c r="N34" s="999">
        <v>10199</v>
      </c>
      <c r="O34" s="999">
        <v>11868</v>
      </c>
      <c r="P34" s="1000">
        <v>10533</v>
      </c>
    </row>
    <row r="35" spans="2:16" ht="12" customHeight="1">
      <c r="B35" s="1001"/>
      <c r="C35" s="953"/>
      <c r="D35" s="953"/>
      <c r="E35" s="1513" t="s">
        <v>329</v>
      </c>
      <c r="F35" s="1516"/>
      <c r="G35" s="1516"/>
      <c r="H35" s="994"/>
      <c r="I35" s="998">
        <v>7188</v>
      </c>
      <c r="J35" s="999">
        <v>6282</v>
      </c>
      <c r="K35" s="999">
        <v>5435</v>
      </c>
      <c r="L35" s="999">
        <v>6677</v>
      </c>
      <c r="M35" s="999">
        <v>6405</v>
      </c>
      <c r="N35" s="999">
        <v>6328</v>
      </c>
      <c r="O35" s="999">
        <v>6233</v>
      </c>
      <c r="P35" s="1000">
        <v>8082</v>
      </c>
    </row>
    <row r="36" spans="2:16" ht="12" customHeight="1">
      <c r="B36" s="1001"/>
      <c r="C36" s="953"/>
      <c r="D36" s="953"/>
      <c r="E36" s="1513" t="s">
        <v>330</v>
      </c>
      <c r="F36" s="1516"/>
      <c r="G36" s="1516"/>
      <c r="H36" s="994"/>
      <c r="I36" s="998">
        <v>4254</v>
      </c>
      <c r="J36" s="999">
        <v>3344</v>
      </c>
      <c r="K36" s="999">
        <v>4086</v>
      </c>
      <c r="L36" s="999">
        <v>4035</v>
      </c>
      <c r="M36" s="999">
        <v>3972</v>
      </c>
      <c r="N36" s="999">
        <v>4118</v>
      </c>
      <c r="O36" s="999">
        <v>3829</v>
      </c>
      <c r="P36" s="1000">
        <v>3954</v>
      </c>
    </row>
    <row r="37" spans="2:16" ht="12" customHeight="1">
      <c r="B37" s="1001"/>
      <c r="C37" s="953"/>
      <c r="D37" s="953"/>
      <c r="E37" s="1513" t="s">
        <v>331</v>
      </c>
      <c r="F37" s="1516"/>
      <c r="G37" s="1516"/>
      <c r="H37" s="994"/>
      <c r="I37" s="998">
        <v>11910</v>
      </c>
      <c r="J37" s="999">
        <v>9754</v>
      </c>
      <c r="K37" s="999">
        <v>11103</v>
      </c>
      <c r="L37" s="999">
        <v>11096</v>
      </c>
      <c r="M37" s="999">
        <v>11871</v>
      </c>
      <c r="N37" s="999">
        <v>11231</v>
      </c>
      <c r="O37" s="999">
        <v>10574</v>
      </c>
      <c r="P37" s="1000">
        <v>10143</v>
      </c>
    </row>
    <row r="38" spans="2:16" ht="12" customHeight="1">
      <c r="B38" s="1001"/>
      <c r="C38" s="953"/>
      <c r="D38" s="953"/>
      <c r="E38" s="1513" t="s">
        <v>332</v>
      </c>
      <c r="F38" s="1516"/>
      <c r="G38" s="1516"/>
      <c r="H38" s="994"/>
      <c r="I38" s="998">
        <v>3716</v>
      </c>
      <c r="J38" s="999">
        <v>3436</v>
      </c>
      <c r="K38" s="999">
        <v>3864</v>
      </c>
      <c r="L38" s="999">
        <v>4097</v>
      </c>
      <c r="M38" s="999">
        <v>4111</v>
      </c>
      <c r="N38" s="999">
        <v>3259</v>
      </c>
      <c r="O38" s="999">
        <v>3829</v>
      </c>
      <c r="P38" s="1000">
        <v>3654</v>
      </c>
    </row>
    <row r="39" spans="2:16" ht="12" customHeight="1">
      <c r="B39" s="1001"/>
      <c r="C39" s="953"/>
      <c r="D39" s="953"/>
      <c r="E39" s="1513" t="s">
        <v>333</v>
      </c>
      <c r="F39" s="1516"/>
      <c r="G39" s="1516"/>
      <c r="H39" s="962"/>
      <c r="I39" s="998">
        <v>3456</v>
      </c>
      <c r="J39" s="999">
        <v>3132</v>
      </c>
      <c r="K39" s="21">
        <v>6262</v>
      </c>
      <c r="L39" s="999">
        <v>3171</v>
      </c>
      <c r="M39" s="999">
        <v>3227</v>
      </c>
      <c r="N39" s="999">
        <v>3260</v>
      </c>
      <c r="O39" s="999">
        <v>3178</v>
      </c>
      <c r="P39" s="1000">
        <v>3335</v>
      </c>
    </row>
    <row r="40" spans="2:16" ht="12" customHeight="1">
      <c r="B40" s="1001"/>
      <c r="C40" s="953"/>
      <c r="D40" s="953"/>
      <c r="E40" s="1513" t="s">
        <v>334</v>
      </c>
      <c r="F40" s="1516"/>
      <c r="G40" s="1516"/>
      <c r="H40" s="994"/>
      <c r="I40" s="998">
        <v>6740</v>
      </c>
      <c r="J40" s="999">
        <v>5814</v>
      </c>
      <c r="K40" s="999">
        <v>5674</v>
      </c>
      <c r="L40" s="999">
        <v>6264</v>
      </c>
      <c r="M40" s="999">
        <v>5654</v>
      </c>
      <c r="N40" s="999">
        <v>6271</v>
      </c>
      <c r="O40" s="999">
        <v>5887</v>
      </c>
      <c r="P40" s="1000">
        <v>5945</v>
      </c>
    </row>
    <row r="41" spans="2:16" ht="12" customHeight="1">
      <c r="B41" s="1001"/>
      <c r="C41" s="953"/>
      <c r="D41" s="953"/>
      <c r="E41" s="1513" t="s">
        <v>335</v>
      </c>
      <c r="F41" s="1516"/>
      <c r="G41" s="1516"/>
      <c r="H41" s="994"/>
      <c r="I41" s="998">
        <v>6926</v>
      </c>
      <c r="J41" s="999">
        <v>6585</v>
      </c>
      <c r="K41" s="999">
        <v>5700</v>
      </c>
      <c r="L41" s="999">
        <v>6644</v>
      </c>
      <c r="M41" s="999">
        <v>5401</v>
      </c>
      <c r="N41" s="999">
        <v>6690</v>
      </c>
      <c r="O41" s="999">
        <v>6570</v>
      </c>
      <c r="P41" s="1000">
        <v>7263</v>
      </c>
    </row>
    <row r="42" spans="2:16" ht="12" customHeight="1">
      <c r="B42" s="1001"/>
      <c r="C42" s="953"/>
      <c r="D42" s="953"/>
      <c r="E42" s="1513" t="s">
        <v>336</v>
      </c>
      <c r="F42" s="1516"/>
      <c r="G42" s="1516"/>
      <c r="H42" s="994"/>
      <c r="I42" s="998">
        <v>2836</v>
      </c>
      <c r="J42" s="999">
        <v>3530</v>
      </c>
      <c r="K42" s="999">
        <v>2728</v>
      </c>
      <c r="L42" s="999">
        <v>2720</v>
      </c>
      <c r="M42" s="999">
        <v>3302</v>
      </c>
      <c r="N42" s="999">
        <v>3027</v>
      </c>
      <c r="O42" s="999">
        <v>3100</v>
      </c>
      <c r="P42" s="1000">
        <v>3140</v>
      </c>
    </row>
    <row r="43" spans="2:16" ht="12" customHeight="1">
      <c r="B43" s="1001"/>
      <c r="C43" s="953"/>
      <c r="D43" s="953"/>
      <c r="E43" s="1513" t="s">
        <v>337</v>
      </c>
      <c r="F43" s="1516"/>
      <c r="G43" s="1516"/>
      <c r="H43" s="994"/>
      <c r="I43" s="998">
        <v>4686</v>
      </c>
      <c r="J43" s="999">
        <v>4492</v>
      </c>
      <c r="K43" s="999">
        <v>4028</v>
      </c>
      <c r="L43" s="999">
        <v>4067</v>
      </c>
      <c r="M43" s="999">
        <v>4613</v>
      </c>
      <c r="N43" s="999">
        <v>3255</v>
      </c>
      <c r="O43" s="999">
        <v>3987</v>
      </c>
      <c r="P43" s="1000">
        <v>3921</v>
      </c>
    </row>
    <row r="44" spans="2:16" ht="12" customHeight="1">
      <c r="B44" s="1001"/>
      <c r="C44" s="953"/>
      <c r="D44" s="953"/>
      <c r="E44" s="1513" t="s">
        <v>338</v>
      </c>
      <c r="F44" s="1516"/>
      <c r="G44" s="1516"/>
      <c r="H44" s="994"/>
      <c r="I44" s="998">
        <v>14422</v>
      </c>
      <c r="J44" s="999">
        <v>11304</v>
      </c>
      <c r="K44" s="999">
        <v>10645</v>
      </c>
      <c r="L44" s="999">
        <v>12350</v>
      </c>
      <c r="M44" s="999">
        <v>13200</v>
      </c>
      <c r="N44" s="999">
        <v>12473</v>
      </c>
      <c r="O44" s="999">
        <v>11815</v>
      </c>
      <c r="P44" s="1000">
        <v>13970</v>
      </c>
    </row>
    <row r="45" spans="2:16" ht="12" customHeight="1">
      <c r="B45" s="1001"/>
      <c r="C45" s="953"/>
      <c r="D45" s="953"/>
      <c r="E45" s="962"/>
      <c r="F45" s="994"/>
      <c r="G45" s="994"/>
      <c r="H45" s="994"/>
      <c r="I45" s="998"/>
      <c r="J45" s="999"/>
      <c r="K45" s="999"/>
      <c r="L45" s="999"/>
      <c r="M45" s="999"/>
      <c r="N45" s="999"/>
      <c r="O45" s="999"/>
      <c r="P45" s="1000"/>
    </row>
    <row r="46" spans="2:16" s="981" customFormat="1" ht="12" customHeight="1">
      <c r="B46" s="1003"/>
      <c r="C46" s="1004"/>
      <c r="D46" s="1508" t="s">
        <v>339</v>
      </c>
      <c r="E46" s="1509"/>
      <c r="F46" s="1509"/>
      <c r="G46" s="1509"/>
      <c r="H46" s="984"/>
      <c r="I46" s="985">
        <v>16363</v>
      </c>
      <c r="J46" s="986">
        <v>15016</v>
      </c>
      <c r="K46" s="986">
        <v>20031</v>
      </c>
      <c r="L46" s="986">
        <v>20979</v>
      </c>
      <c r="M46" s="986">
        <v>17637</v>
      </c>
      <c r="N46" s="986">
        <v>18376</v>
      </c>
      <c r="O46" s="986">
        <v>13738</v>
      </c>
      <c r="P46" s="987">
        <v>20191</v>
      </c>
    </row>
    <row r="47" spans="2:16" s="981" customFormat="1" ht="12" customHeight="1">
      <c r="B47" s="1003"/>
      <c r="C47" s="1004"/>
      <c r="D47" s="1508" t="s">
        <v>340</v>
      </c>
      <c r="E47" s="1509"/>
      <c r="F47" s="1509"/>
      <c r="G47" s="1509"/>
      <c r="H47" s="984"/>
      <c r="I47" s="985">
        <v>23658</v>
      </c>
      <c r="J47" s="986">
        <v>19424</v>
      </c>
      <c r="K47" s="986">
        <v>19258</v>
      </c>
      <c r="L47" s="986">
        <v>17756</v>
      </c>
      <c r="M47" s="986">
        <v>20404</v>
      </c>
      <c r="N47" s="986">
        <v>19374</v>
      </c>
      <c r="O47" s="986">
        <v>19355</v>
      </c>
      <c r="P47" s="987">
        <v>18094</v>
      </c>
    </row>
    <row r="48" spans="2:16" s="981" customFormat="1" ht="12" customHeight="1">
      <c r="B48" s="1003"/>
      <c r="C48" s="1004"/>
      <c r="D48" s="1508" t="s">
        <v>341</v>
      </c>
      <c r="E48" s="1509"/>
      <c r="F48" s="1509"/>
      <c r="G48" s="1509"/>
      <c r="H48" s="984"/>
      <c r="I48" s="985">
        <v>13393</v>
      </c>
      <c r="J48" s="986">
        <v>11192</v>
      </c>
      <c r="K48" s="986">
        <v>15742</v>
      </c>
      <c r="L48" s="986">
        <v>12182</v>
      </c>
      <c r="M48" s="986">
        <v>11477</v>
      </c>
      <c r="N48" s="986">
        <v>15903</v>
      </c>
      <c r="O48" s="986">
        <v>11799</v>
      </c>
      <c r="P48" s="987">
        <v>13560</v>
      </c>
    </row>
    <row r="49" spans="2:16" s="981" customFormat="1" ht="12" customHeight="1">
      <c r="B49" s="1003"/>
      <c r="C49" s="1004"/>
      <c r="D49" s="1508" t="s">
        <v>342</v>
      </c>
      <c r="E49" s="1509"/>
      <c r="F49" s="1509"/>
      <c r="G49" s="1509"/>
      <c r="H49" s="984"/>
      <c r="I49" s="985">
        <v>25240</v>
      </c>
      <c r="J49" s="986">
        <v>24076</v>
      </c>
      <c r="K49" s="986">
        <v>25082</v>
      </c>
      <c r="L49" s="986">
        <v>27371</v>
      </c>
      <c r="M49" s="986">
        <v>22274</v>
      </c>
      <c r="N49" s="986">
        <v>25447</v>
      </c>
      <c r="O49" s="986">
        <v>24226</v>
      </c>
      <c r="P49" s="987">
        <v>24033</v>
      </c>
    </row>
    <row r="50" spans="2:16" s="981" customFormat="1" ht="12" customHeight="1">
      <c r="B50" s="1003"/>
      <c r="C50" s="1004"/>
      <c r="D50" s="1508" t="s">
        <v>364</v>
      </c>
      <c r="E50" s="1509"/>
      <c r="F50" s="1509"/>
      <c r="G50" s="1509"/>
      <c r="H50" s="984"/>
      <c r="I50" s="985">
        <v>11292</v>
      </c>
      <c r="J50" s="986">
        <v>10224</v>
      </c>
      <c r="K50" s="986">
        <v>9796</v>
      </c>
      <c r="L50" s="986">
        <v>10532</v>
      </c>
      <c r="M50" s="986">
        <v>8511</v>
      </c>
      <c r="N50" s="986">
        <v>9729</v>
      </c>
      <c r="O50" s="986">
        <v>8786</v>
      </c>
      <c r="P50" s="987">
        <v>9125</v>
      </c>
    </row>
    <row r="51" spans="2:16" s="981" customFormat="1" ht="12" customHeight="1">
      <c r="B51" s="1003"/>
      <c r="C51" s="1004"/>
      <c r="D51" s="1508" t="s">
        <v>343</v>
      </c>
      <c r="E51" s="1509"/>
      <c r="F51" s="1509"/>
      <c r="G51" s="1509"/>
      <c r="H51" s="984"/>
      <c r="I51" s="985">
        <v>45042</v>
      </c>
      <c r="J51" s="986">
        <v>32054</v>
      </c>
      <c r="K51" s="986">
        <v>33020</v>
      </c>
      <c r="L51" s="986">
        <v>28286</v>
      </c>
      <c r="M51" s="986">
        <v>25184</v>
      </c>
      <c r="N51" s="986">
        <v>31542</v>
      </c>
      <c r="O51" s="986">
        <v>32257</v>
      </c>
      <c r="P51" s="987">
        <v>35304</v>
      </c>
    </row>
    <row r="52" spans="2:16" s="981" customFormat="1" ht="12" customHeight="1">
      <c r="B52" s="1003"/>
      <c r="C52" s="1004"/>
      <c r="D52" s="1508" t="s">
        <v>344</v>
      </c>
      <c r="E52" s="1509"/>
      <c r="F52" s="1509"/>
      <c r="G52" s="1509"/>
      <c r="H52" s="984"/>
      <c r="I52" s="985">
        <v>18719</v>
      </c>
      <c r="J52" s="986">
        <v>15675</v>
      </c>
      <c r="K52" s="986">
        <v>12845</v>
      </c>
      <c r="L52" s="986">
        <v>17852</v>
      </c>
      <c r="M52" s="986">
        <v>11509</v>
      </c>
      <c r="N52" s="986">
        <v>12814</v>
      </c>
      <c r="O52" s="986">
        <v>14360</v>
      </c>
      <c r="P52" s="987">
        <v>18625</v>
      </c>
    </row>
    <row r="53" spans="2:16" s="981" customFormat="1" ht="12" customHeight="1">
      <c r="B53" s="1003"/>
      <c r="C53" s="1004"/>
      <c r="D53" s="1508" t="s">
        <v>345</v>
      </c>
      <c r="E53" s="1509"/>
      <c r="F53" s="1509"/>
      <c r="G53" s="1509"/>
      <c r="H53" s="984"/>
      <c r="I53" s="985">
        <v>33632</v>
      </c>
      <c r="J53" s="986">
        <v>27580</v>
      </c>
      <c r="K53" s="986">
        <v>33337</v>
      </c>
      <c r="L53" s="986">
        <v>35840</v>
      </c>
      <c r="M53" s="986">
        <v>27296</v>
      </c>
      <c r="N53" s="986">
        <v>33226</v>
      </c>
      <c r="O53" s="986">
        <v>27622</v>
      </c>
      <c r="P53" s="987">
        <v>34279</v>
      </c>
    </row>
    <row r="54" spans="2:16" s="981" customFormat="1" ht="12" customHeight="1">
      <c r="B54" s="1003"/>
      <c r="C54" s="1004"/>
      <c r="D54" s="1508" t="s">
        <v>346</v>
      </c>
      <c r="E54" s="1509"/>
      <c r="F54" s="1509"/>
      <c r="G54" s="1509"/>
      <c r="H54" s="984"/>
      <c r="I54" s="985">
        <v>135614</v>
      </c>
      <c r="J54" s="986">
        <v>114179</v>
      </c>
      <c r="K54" s="986">
        <v>104702</v>
      </c>
      <c r="L54" s="986">
        <v>98504</v>
      </c>
      <c r="M54" s="986">
        <v>119232</v>
      </c>
      <c r="N54" s="986">
        <v>101470</v>
      </c>
      <c r="O54" s="986">
        <v>99079</v>
      </c>
      <c r="P54" s="987">
        <v>96164</v>
      </c>
    </row>
    <row r="55" spans="2:16" ht="12" customHeight="1">
      <c r="B55" s="1001"/>
      <c r="C55" s="953"/>
      <c r="D55" s="962"/>
      <c r="E55" s="994"/>
      <c r="G55" s="962"/>
      <c r="H55" s="994"/>
      <c r="I55" s="998"/>
      <c r="J55" s="999"/>
      <c r="K55" s="999"/>
      <c r="L55" s="999"/>
      <c r="M55" s="999"/>
      <c r="N55" s="999"/>
      <c r="O55" s="999"/>
      <c r="P55" s="1000"/>
    </row>
    <row r="56" spans="2:16" s="981" customFormat="1" ht="12" customHeight="1">
      <c r="B56" s="1003"/>
      <c r="C56" s="1508" t="s">
        <v>347</v>
      </c>
      <c r="D56" s="1509"/>
      <c r="E56" s="1509"/>
      <c r="F56" s="1509"/>
      <c r="G56" s="1509"/>
      <c r="H56" s="984"/>
      <c r="I56" s="985">
        <v>123922</v>
      </c>
      <c r="J56" s="986">
        <v>83803</v>
      </c>
      <c r="K56" s="986">
        <v>84154</v>
      </c>
      <c r="L56" s="986">
        <v>84065</v>
      </c>
      <c r="M56" s="986">
        <v>74114</v>
      </c>
      <c r="N56" s="986">
        <v>94365</v>
      </c>
      <c r="O56" s="986">
        <v>79508</v>
      </c>
      <c r="P56" s="987">
        <v>90117</v>
      </c>
    </row>
    <row r="57" spans="2:16" ht="12" customHeight="1">
      <c r="B57" s="1001"/>
      <c r="C57" s="953"/>
      <c r="D57" s="1513" t="s">
        <v>365</v>
      </c>
      <c r="E57" s="1516"/>
      <c r="F57" s="1516"/>
      <c r="G57" s="1516"/>
      <c r="H57" s="994"/>
      <c r="I57" s="998">
        <v>42320</v>
      </c>
      <c r="J57" s="999">
        <v>25052</v>
      </c>
      <c r="K57" s="999">
        <v>25613</v>
      </c>
      <c r="L57" s="999">
        <v>26763</v>
      </c>
      <c r="M57" s="999">
        <v>23147</v>
      </c>
      <c r="N57" s="999">
        <v>25914</v>
      </c>
      <c r="O57" s="999">
        <v>23394</v>
      </c>
      <c r="P57" s="1000">
        <v>27808</v>
      </c>
    </row>
    <row r="58" spans="2:16" ht="12" customHeight="1">
      <c r="B58" s="1001"/>
      <c r="C58" s="953"/>
      <c r="D58" s="1513" t="s">
        <v>366</v>
      </c>
      <c r="E58" s="1516"/>
      <c r="F58" s="1516"/>
      <c r="G58" s="1516"/>
      <c r="H58" s="994"/>
      <c r="I58" s="998">
        <v>29243</v>
      </c>
      <c r="J58" s="999">
        <v>19442</v>
      </c>
      <c r="K58" s="999">
        <v>25355</v>
      </c>
      <c r="L58" s="999">
        <v>21989</v>
      </c>
      <c r="M58" s="999">
        <v>17164</v>
      </c>
      <c r="N58" s="999">
        <v>27388</v>
      </c>
      <c r="O58" s="999">
        <v>19216</v>
      </c>
      <c r="P58" s="1000">
        <v>23344</v>
      </c>
    </row>
    <row r="59" spans="2:16" ht="12" customHeight="1">
      <c r="B59" s="1001"/>
      <c r="C59" s="953"/>
      <c r="D59" s="1513" t="s">
        <v>367</v>
      </c>
      <c r="E59" s="1516"/>
      <c r="F59" s="1516"/>
      <c r="G59" s="1516"/>
      <c r="H59" s="994"/>
      <c r="I59" s="998">
        <v>52355</v>
      </c>
      <c r="J59" s="999">
        <v>39223</v>
      </c>
      <c r="K59" s="999">
        <v>32937</v>
      </c>
      <c r="L59" s="999">
        <v>35152</v>
      </c>
      <c r="M59" s="999">
        <v>33697</v>
      </c>
      <c r="N59" s="999">
        <v>41023</v>
      </c>
      <c r="O59" s="999">
        <v>36738</v>
      </c>
      <c r="P59" s="1000">
        <v>38558</v>
      </c>
    </row>
    <row r="60" spans="2:16" ht="12" customHeight="1">
      <c r="B60" s="1001"/>
      <c r="C60" s="953"/>
      <c r="D60" s="1513" t="s">
        <v>368</v>
      </c>
      <c r="E60" s="1513"/>
      <c r="F60" s="1513"/>
      <c r="G60" s="1513"/>
      <c r="H60" s="994"/>
      <c r="I60" s="998">
        <v>4</v>
      </c>
      <c r="J60" s="999">
        <v>86</v>
      </c>
      <c r="K60" s="999">
        <v>249</v>
      </c>
      <c r="L60" s="999">
        <v>162</v>
      </c>
      <c r="M60" s="999">
        <v>107</v>
      </c>
      <c r="N60" s="999">
        <v>40</v>
      </c>
      <c r="O60" s="999">
        <v>160</v>
      </c>
      <c r="P60" s="1000">
        <v>407</v>
      </c>
    </row>
    <row r="61" spans="2:16" ht="12" customHeight="1">
      <c r="B61" s="1001"/>
      <c r="C61" s="953"/>
      <c r="D61" s="962"/>
      <c r="E61" s="962"/>
      <c r="F61" s="962"/>
      <c r="G61" s="962"/>
      <c r="H61" s="994"/>
      <c r="I61" s="998"/>
      <c r="J61" s="999"/>
      <c r="K61" s="999"/>
      <c r="L61" s="999"/>
      <c r="M61" s="999"/>
      <c r="N61" s="999"/>
      <c r="O61" s="999"/>
      <c r="P61" s="1000"/>
    </row>
    <row r="62" spans="2:16" s="981" customFormat="1" ht="12" customHeight="1">
      <c r="B62" s="1003"/>
      <c r="C62" s="1508" t="s">
        <v>348</v>
      </c>
      <c r="D62" s="1509"/>
      <c r="E62" s="1509"/>
      <c r="F62" s="1509"/>
      <c r="G62" s="1509"/>
      <c r="H62" s="984"/>
      <c r="I62" s="985">
        <v>560171</v>
      </c>
      <c r="J62" s="986">
        <v>399737</v>
      </c>
      <c r="K62" s="986">
        <v>386492</v>
      </c>
      <c r="L62" s="986">
        <v>408383</v>
      </c>
      <c r="M62" s="986">
        <v>452730</v>
      </c>
      <c r="N62" s="986">
        <v>424571</v>
      </c>
      <c r="O62" s="986">
        <v>368622</v>
      </c>
      <c r="P62" s="987">
        <v>460169</v>
      </c>
    </row>
    <row r="63" spans="2:16" s="981" customFormat="1" ht="12" customHeight="1">
      <c r="B63" s="1003"/>
      <c r="C63" s="1508" t="s">
        <v>236</v>
      </c>
      <c r="D63" s="1509"/>
      <c r="E63" s="1509"/>
      <c r="F63" s="1509"/>
      <c r="G63" s="1509"/>
      <c r="H63" s="984"/>
      <c r="I63" s="1007">
        <v>97513</v>
      </c>
      <c r="J63" s="1008">
        <v>89927</v>
      </c>
      <c r="K63" s="1008">
        <v>84569</v>
      </c>
      <c r="L63" s="1008">
        <v>108075</v>
      </c>
      <c r="M63" s="1008">
        <v>65229</v>
      </c>
      <c r="N63" s="1008">
        <v>110392</v>
      </c>
      <c r="O63" s="1008">
        <v>101142</v>
      </c>
      <c r="P63" s="1009">
        <v>98832</v>
      </c>
    </row>
    <row r="64" spans="2:16" ht="12" customHeight="1">
      <c r="B64" s="1520" t="s">
        <v>349</v>
      </c>
      <c r="C64" s="1521"/>
      <c r="D64" s="1521"/>
      <c r="E64" s="1521"/>
      <c r="F64" s="1521"/>
      <c r="G64" s="1521"/>
      <c r="H64" s="1013"/>
      <c r="I64" s="1014">
        <v>21496</v>
      </c>
      <c r="J64" s="1015">
        <v>13217</v>
      </c>
      <c r="K64" s="1015">
        <v>16817</v>
      </c>
      <c r="L64" s="1015">
        <v>17721</v>
      </c>
      <c r="M64" s="1015">
        <v>20865</v>
      </c>
      <c r="N64" s="1015">
        <v>19518</v>
      </c>
      <c r="O64" s="1015">
        <v>16224</v>
      </c>
      <c r="P64" s="1016">
        <v>15006</v>
      </c>
    </row>
    <row r="65" spans="2:11" ht="12">
      <c r="B65" s="950" t="s">
        <v>369</v>
      </c>
      <c r="K65" s="1017"/>
    </row>
    <row r="66" ht="12">
      <c r="K66" s="953"/>
    </row>
  </sheetData>
  <mergeCells count="50">
    <mergeCell ref="B64:G64"/>
    <mergeCell ref="C62:G62"/>
    <mergeCell ref="C63:G63"/>
    <mergeCell ref="D57:G57"/>
    <mergeCell ref="D58:G58"/>
    <mergeCell ref="D59:G59"/>
    <mergeCell ref="D60:G60"/>
    <mergeCell ref="D52:G52"/>
    <mergeCell ref="D53:G53"/>
    <mergeCell ref="D54:G54"/>
    <mergeCell ref="C56:G56"/>
    <mergeCell ref="D48:G48"/>
    <mergeCell ref="D49:G49"/>
    <mergeCell ref="D50:G50"/>
    <mergeCell ref="D51:G51"/>
    <mergeCell ref="D46:G46"/>
    <mergeCell ref="D47:G47"/>
    <mergeCell ref="E41:G41"/>
    <mergeCell ref="E42:G42"/>
    <mergeCell ref="E43:G43"/>
    <mergeCell ref="E44:G44"/>
    <mergeCell ref="E37:G37"/>
    <mergeCell ref="E38:G38"/>
    <mergeCell ref="E39:G39"/>
    <mergeCell ref="E40:G40"/>
    <mergeCell ref="E32:G32"/>
    <mergeCell ref="E34:G34"/>
    <mergeCell ref="E35:G35"/>
    <mergeCell ref="E36:G36"/>
    <mergeCell ref="B28:G28"/>
    <mergeCell ref="C29:G29"/>
    <mergeCell ref="C30:G30"/>
    <mergeCell ref="D31:G31"/>
    <mergeCell ref="C27:G27"/>
    <mergeCell ref="D26:G26"/>
    <mergeCell ref="F21:G21"/>
    <mergeCell ref="F22:G22"/>
    <mergeCell ref="F23:G23"/>
    <mergeCell ref="E25:G25"/>
    <mergeCell ref="F13:G13"/>
    <mergeCell ref="F17:G17"/>
    <mergeCell ref="E19:G19"/>
    <mergeCell ref="E20:G20"/>
    <mergeCell ref="B9:G9"/>
    <mergeCell ref="C10:G10"/>
    <mergeCell ref="E11:G11"/>
    <mergeCell ref="B5:G5"/>
    <mergeCell ref="B6:G6"/>
    <mergeCell ref="B7:G7"/>
    <mergeCell ref="B8:G8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3" width="9.50390625" style="17" customWidth="1"/>
    <col min="4" max="4" width="10.625" style="17" customWidth="1"/>
    <col min="5" max="5" width="8.625" style="17" customWidth="1"/>
    <col min="6" max="6" width="9.00390625" style="17" customWidth="1"/>
    <col min="7" max="7" width="7.50390625" style="17" customWidth="1"/>
    <col min="8" max="9" width="6.625" style="17" customWidth="1"/>
    <col min="10" max="10" width="9.125" style="17" customWidth="1"/>
    <col min="11" max="13" width="6.625" style="17" customWidth="1"/>
    <col min="14" max="16384" width="9.00390625" style="17" customWidth="1"/>
  </cols>
  <sheetData>
    <row r="1" ht="15" customHeight="1">
      <c r="B1" s="18" t="s">
        <v>391</v>
      </c>
    </row>
    <row r="3" spans="2:13" ht="15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 thickTop="1">
      <c r="A4" s="32"/>
      <c r="B4" s="1234" t="s">
        <v>371</v>
      </c>
      <c r="C4" s="1308" t="s">
        <v>372</v>
      </c>
      <c r="D4" s="113" t="s">
        <v>373</v>
      </c>
      <c r="E4" s="1525" t="s">
        <v>374</v>
      </c>
      <c r="F4" s="1528" t="s">
        <v>375</v>
      </c>
      <c r="G4" s="1529"/>
      <c r="H4" s="1529"/>
      <c r="I4" s="1529"/>
      <c r="J4" s="1529"/>
      <c r="K4" s="1529"/>
      <c r="L4" s="1529"/>
      <c r="M4" s="1530"/>
    </row>
    <row r="5" spans="1:13" ht="15" customHeight="1">
      <c r="A5" s="32"/>
      <c r="B5" s="1522"/>
      <c r="C5" s="1526"/>
      <c r="D5" s="213" t="s">
        <v>382</v>
      </c>
      <c r="E5" s="1277"/>
      <c r="F5" s="1232" t="s">
        <v>383</v>
      </c>
      <c r="G5" s="1277" t="s">
        <v>384</v>
      </c>
      <c r="H5" s="1524"/>
      <c r="I5" s="1524"/>
      <c r="J5" s="1524"/>
      <c r="K5" s="1524"/>
      <c r="L5" s="1524"/>
      <c r="M5" s="1524"/>
    </row>
    <row r="6" spans="1:13" ht="15" customHeight="1">
      <c r="A6" s="32"/>
      <c r="B6" s="1523"/>
      <c r="C6" s="1527"/>
      <c r="D6" s="1018" t="s">
        <v>385</v>
      </c>
      <c r="E6" s="1277"/>
      <c r="F6" s="1232"/>
      <c r="G6" s="115" t="s">
        <v>386</v>
      </c>
      <c r="H6" s="115" t="s">
        <v>376</v>
      </c>
      <c r="I6" s="115" t="s">
        <v>377</v>
      </c>
      <c r="J6" s="115" t="s">
        <v>378</v>
      </c>
      <c r="K6" s="115" t="s">
        <v>379</v>
      </c>
      <c r="L6" s="115" t="s">
        <v>380</v>
      </c>
      <c r="M6" s="115" t="s">
        <v>381</v>
      </c>
    </row>
    <row r="7" spans="1:13" ht="15" customHeight="1">
      <c r="A7" s="32"/>
      <c r="B7" s="1019" t="s">
        <v>387</v>
      </c>
      <c r="C7" s="1020">
        <v>8989</v>
      </c>
      <c r="D7" s="1021">
        <v>85.9</v>
      </c>
      <c r="E7" s="251">
        <v>6691</v>
      </c>
      <c r="F7" s="251">
        <v>3249</v>
      </c>
      <c r="G7" s="253">
        <f>SUM(H7:M7)</f>
        <v>806</v>
      </c>
      <c r="H7" s="251">
        <v>20</v>
      </c>
      <c r="I7" s="251">
        <v>102</v>
      </c>
      <c r="J7" s="251">
        <v>635</v>
      </c>
      <c r="K7" s="251">
        <v>9</v>
      </c>
      <c r="L7" s="251">
        <v>6</v>
      </c>
      <c r="M7" s="252">
        <v>34</v>
      </c>
    </row>
    <row r="8" spans="1:13" ht="15" customHeight="1">
      <c r="A8" s="32"/>
      <c r="B8" s="1022">
        <v>55</v>
      </c>
      <c r="C8" s="1023">
        <v>9790</v>
      </c>
      <c r="D8" s="841">
        <v>93.5</v>
      </c>
      <c r="E8" s="253">
        <v>7213</v>
      </c>
      <c r="F8" s="253">
        <v>3288</v>
      </c>
      <c r="G8" s="253">
        <f>SUM(H8:M8)</f>
        <v>1410</v>
      </c>
      <c r="H8" s="253">
        <v>0</v>
      </c>
      <c r="I8" s="253">
        <v>231</v>
      </c>
      <c r="J8" s="253">
        <v>1111</v>
      </c>
      <c r="K8" s="253">
        <v>37</v>
      </c>
      <c r="L8" s="253">
        <v>4</v>
      </c>
      <c r="M8" s="254">
        <v>27</v>
      </c>
    </row>
    <row r="9" spans="1:13" ht="15" customHeight="1">
      <c r="A9" s="32"/>
      <c r="B9" s="1022">
        <v>60</v>
      </c>
      <c r="C9" s="1023">
        <v>10470</v>
      </c>
      <c r="D9" s="841">
        <v>100</v>
      </c>
      <c r="E9" s="253">
        <v>9471</v>
      </c>
      <c r="F9" s="253">
        <v>3489</v>
      </c>
      <c r="G9" s="253">
        <f>SUM(H9:M9)</f>
        <v>1611</v>
      </c>
      <c r="H9" s="253">
        <v>8</v>
      </c>
      <c r="I9" s="253">
        <v>252</v>
      </c>
      <c r="J9" s="253">
        <v>1214</v>
      </c>
      <c r="K9" s="253">
        <v>60</v>
      </c>
      <c r="L9" s="253">
        <v>5</v>
      </c>
      <c r="M9" s="254">
        <v>72</v>
      </c>
    </row>
    <row r="10" spans="1:13" ht="15" customHeight="1">
      <c r="A10" s="32"/>
      <c r="B10" s="1022"/>
      <c r="C10" s="1023"/>
      <c r="D10" s="253"/>
      <c r="E10" s="253"/>
      <c r="F10" s="253"/>
      <c r="G10" s="253"/>
      <c r="H10" s="253"/>
      <c r="I10" s="253"/>
      <c r="J10" s="253"/>
      <c r="K10" s="253"/>
      <c r="L10" s="253"/>
      <c r="M10" s="254"/>
    </row>
    <row r="11" spans="1:13" ht="15" customHeight="1">
      <c r="A11" s="32"/>
      <c r="B11" s="1022">
        <v>63</v>
      </c>
      <c r="C11" s="1023">
        <v>10478</v>
      </c>
      <c r="D11" s="841">
        <v>100.1</v>
      </c>
      <c r="E11" s="253">
        <v>9082</v>
      </c>
      <c r="F11" s="253">
        <v>3307</v>
      </c>
      <c r="G11" s="253">
        <v>1407</v>
      </c>
      <c r="H11" s="253">
        <v>6</v>
      </c>
      <c r="I11" s="253">
        <v>191</v>
      </c>
      <c r="J11" s="253">
        <v>1099</v>
      </c>
      <c r="K11" s="253">
        <v>81</v>
      </c>
      <c r="L11" s="253">
        <v>12</v>
      </c>
      <c r="M11" s="254">
        <v>38</v>
      </c>
    </row>
    <row r="12" spans="1:13" ht="15" customHeight="1">
      <c r="A12" s="32"/>
      <c r="B12" s="32" t="s">
        <v>388</v>
      </c>
      <c r="C12" s="66">
        <v>9823</v>
      </c>
      <c r="D12" s="841">
        <v>93.8</v>
      </c>
      <c r="E12" s="253">
        <v>8652</v>
      </c>
      <c r="F12" s="253">
        <v>2818</v>
      </c>
      <c r="G12" s="253">
        <f>SUM(H12:M12)</f>
        <v>1261</v>
      </c>
      <c r="H12" s="253">
        <v>2</v>
      </c>
      <c r="I12" s="253">
        <v>135</v>
      </c>
      <c r="J12" s="253">
        <v>1022</v>
      </c>
      <c r="K12" s="253">
        <v>8</v>
      </c>
      <c r="L12" s="253">
        <v>7</v>
      </c>
      <c r="M12" s="254">
        <v>87</v>
      </c>
    </row>
    <row r="13" spans="1:13" ht="15" customHeight="1">
      <c r="A13" s="32"/>
      <c r="B13" s="29">
        <v>2</v>
      </c>
      <c r="C13" s="66">
        <v>8812</v>
      </c>
      <c r="D13" s="841">
        <v>84.2</v>
      </c>
      <c r="E13" s="253">
        <v>7481</v>
      </c>
      <c r="F13" s="253">
        <v>2483</v>
      </c>
      <c r="G13" s="253">
        <f>SUM(H13:M13)</f>
        <v>1193</v>
      </c>
      <c r="H13" s="253">
        <v>1</v>
      </c>
      <c r="I13" s="253">
        <v>183</v>
      </c>
      <c r="J13" s="253">
        <v>890</v>
      </c>
      <c r="K13" s="253">
        <v>8</v>
      </c>
      <c r="L13" s="253">
        <v>4</v>
      </c>
      <c r="M13" s="254">
        <v>107</v>
      </c>
    </row>
    <row r="14" spans="1:13" ht="15" customHeight="1">
      <c r="A14" s="32"/>
      <c r="B14" s="29">
        <v>3</v>
      </c>
      <c r="C14" s="66">
        <v>7761</v>
      </c>
      <c r="D14" s="841">
        <v>74.1</v>
      </c>
      <c r="E14" s="253">
        <v>5752</v>
      </c>
      <c r="F14" s="253">
        <v>1988</v>
      </c>
      <c r="G14" s="253">
        <f>SUM(H14:M14)</f>
        <v>916</v>
      </c>
      <c r="H14" s="253">
        <v>4</v>
      </c>
      <c r="I14" s="253">
        <v>79</v>
      </c>
      <c r="J14" s="253">
        <v>746</v>
      </c>
      <c r="K14" s="253">
        <v>4</v>
      </c>
      <c r="L14" s="253">
        <v>1</v>
      </c>
      <c r="M14" s="254">
        <v>82</v>
      </c>
    </row>
    <row r="15" spans="1:13" s="117" customFormat="1" ht="15" customHeight="1">
      <c r="A15" s="527"/>
      <c r="B15" s="722">
        <v>4</v>
      </c>
      <c r="C15" s="1024">
        <v>7924</v>
      </c>
      <c r="D15" s="1025">
        <v>75.7</v>
      </c>
      <c r="E15" s="1026">
        <v>5922</v>
      </c>
      <c r="F15" s="1026">
        <v>1739</v>
      </c>
      <c r="G15" s="1026">
        <f>SUM(H15:M15)</f>
        <v>810</v>
      </c>
      <c r="H15" s="1026">
        <v>0</v>
      </c>
      <c r="I15" s="1026">
        <v>69</v>
      </c>
      <c r="J15" s="1026">
        <v>611</v>
      </c>
      <c r="K15" s="1026">
        <v>7</v>
      </c>
      <c r="L15" s="1026">
        <v>3</v>
      </c>
      <c r="M15" s="1027">
        <v>120</v>
      </c>
    </row>
    <row r="16" ht="15" customHeight="1">
      <c r="B16" s="17" t="s">
        <v>389</v>
      </c>
    </row>
    <row r="17" ht="15" customHeight="1">
      <c r="B17" s="17" t="s">
        <v>390</v>
      </c>
    </row>
  </sheetData>
  <mergeCells count="6">
    <mergeCell ref="B4:B6"/>
    <mergeCell ref="F5:F6"/>
    <mergeCell ref="G5:M5"/>
    <mergeCell ref="E4:E6"/>
    <mergeCell ref="C4:C6"/>
    <mergeCell ref="F4:M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6"/>
  <sheetViews>
    <sheetView workbookViewId="0" topLeftCell="A1">
      <selection activeCell="A1" sqref="A1"/>
    </sheetView>
  </sheetViews>
  <sheetFormatPr defaultColWidth="9.00390625" defaultRowHeight="13.5"/>
  <cols>
    <col min="1" max="2" width="2.625" style="1209" customWidth="1"/>
    <col min="3" max="3" width="8.125" style="1209" customWidth="1"/>
    <col min="4" max="23" width="10.125" style="1209" customWidth="1"/>
    <col min="24" max="24" width="8.125" style="1209" customWidth="1"/>
    <col min="25" max="16384" width="9.00390625" style="1209" customWidth="1"/>
  </cols>
  <sheetData>
    <row r="2" spans="2:26" ht="16.5" customHeight="1">
      <c r="B2" s="1210" t="s">
        <v>2</v>
      </c>
      <c r="W2" s="1211"/>
      <c r="X2" s="1211"/>
      <c r="Y2" s="1211"/>
      <c r="Z2" s="1211"/>
    </row>
    <row r="3" spans="3:24" ht="12.75" thickBot="1">
      <c r="C3" s="1212"/>
      <c r="D3" s="1212"/>
      <c r="E3" s="1213"/>
      <c r="F3" s="1213"/>
      <c r="G3" s="1213"/>
      <c r="H3" s="1213"/>
      <c r="I3" s="1213"/>
      <c r="J3" s="1213"/>
      <c r="K3" s="1212"/>
      <c r="V3" s="1209" t="s">
        <v>801</v>
      </c>
      <c r="X3" s="1214" t="s">
        <v>802</v>
      </c>
    </row>
    <row r="4" spans="2:24" ht="21" customHeight="1" thickTop="1">
      <c r="B4" s="1291" t="s">
        <v>796</v>
      </c>
      <c r="C4" s="1292"/>
      <c r="D4" s="1215" t="s">
        <v>744</v>
      </c>
      <c r="E4" s="1217" t="s">
        <v>817</v>
      </c>
      <c r="F4" s="1217" t="s">
        <v>3</v>
      </c>
      <c r="G4" s="1217" t="s">
        <v>4</v>
      </c>
      <c r="H4" s="1217" t="s">
        <v>5</v>
      </c>
      <c r="I4" s="1217" t="s">
        <v>6</v>
      </c>
      <c r="J4" s="1217" t="s">
        <v>7</v>
      </c>
      <c r="K4" s="1217" t="s">
        <v>803</v>
      </c>
      <c r="L4" s="1217" t="s">
        <v>804</v>
      </c>
      <c r="M4" s="1217" t="s">
        <v>805</v>
      </c>
      <c r="N4" s="1217" t="s">
        <v>806</v>
      </c>
      <c r="O4" s="1217" t="s">
        <v>807</v>
      </c>
      <c r="P4" s="1217" t="s">
        <v>808</v>
      </c>
      <c r="Q4" s="1217" t="s">
        <v>809</v>
      </c>
      <c r="R4" s="1217" t="s">
        <v>810</v>
      </c>
      <c r="S4" s="1217" t="s">
        <v>811</v>
      </c>
      <c r="T4" s="1217" t="s">
        <v>812</v>
      </c>
      <c r="U4" s="1217" t="s">
        <v>813</v>
      </c>
      <c r="V4" s="1217" t="s">
        <v>814</v>
      </c>
      <c r="W4" s="1217" t="s">
        <v>818</v>
      </c>
      <c r="X4" s="1216" t="s">
        <v>815</v>
      </c>
    </row>
    <row r="5" spans="2:24" s="1218" customFormat="1" ht="12" customHeight="1">
      <c r="B5" s="1293" t="s">
        <v>819</v>
      </c>
      <c r="C5" s="1294"/>
      <c r="D5" s="58">
        <f>SUM(D7:D8)</f>
        <v>1255283</v>
      </c>
      <c r="E5" s="59">
        <f>SUM(E15:E58)</f>
        <v>64529</v>
      </c>
      <c r="F5" s="59">
        <f>SUM(F15:F58)</f>
        <v>75085</v>
      </c>
      <c r="G5" s="59">
        <f>SUM(G15:G58)</f>
        <v>83883</v>
      </c>
      <c r="H5" s="59">
        <f>SUM(H15:H58)</f>
        <v>83920</v>
      </c>
      <c r="I5" s="59">
        <f>SUM(I15:I58)</f>
        <v>60763</v>
      </c>
      <c r="J5" s="59">
        <f aca="true" t="shared" si="0" ref="J5:X5">SUM(J15:J58)</f>
        <v>64480</v>
      </c>
      <c r="K5" s="59">
        <f t="shared" si="0"/>
        <v>75984</v>
      </c>
      <c r="L5" s="59">
        <f t="shared" si="0"/>
        <v>86526</v>
      </c>
      <c r="M5" s="59">
        <f t="shared" si="0"/>
        <v>105077</v>
      </c>
      <c r="N5" s="59">
        <f t="shared" si="0"/>
        <v>76517</v>
      </c>
      <c r="O5" s="59">
        <f t="shared" si="0"/>
        <v>77964</v>
      </c>
      <c r="P5" s="59">
        <f t="shared" si="0"/>
        <v>86744</v>
      </c>
      <c r="Q5" s="59">
        <f t="shared" si="0"/>
        <v>90376</v>
      </c>
      <c r="R5" s="59">
        <f t="shared" si="0"/>
        <v>79943</v>
      </c>
      <c r="S5" s="59">
        <f t="shared" si="0"/>
        <v>56024</v>
      </c>
      <c r="T5" s="59">
        <f t="shared" si="0"/>
        <v>42315</v>
      </c>
      <c r="U5" s="59">
        <f t="shared" si="0"/>
        <v>27819</v>
      </c>
      <c r="V5" s="59">
        <f t="shared" si="0"/>
        <v>12106</v>
      </c>
      <c r="W5" s="59">
        <f t="shared" si="0"/>
        <v>4439</v>
      </c>
      <c r="X5" s="1219">
        <f t="shared" si="0"/>
        <v>789</v>
      </c>
    </row>
    <row r="6" spans="2:24" s="1220" customFormat="1" ht="6" customHeight="1">
      <c r="B6" s="1221"/>
      <c r="C6" s="1222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</row>
    <row r="7" spans="2:24" s="1218" customFormat="1" ht="12" customHeight="1">
      <c r="B7" s="1295" t="s">
        <v>820</v>
      </c>
      <c r="C7" s="1296"/>
      <c r="D7" s="63">
        <f aca="true" t="shared" si="1" ref="D7:X7">SUM(D15:D27)</f>
        <v>895395</v>
      </c>
      <c r="E7" s="64">
        <f t="shared" si="1"/>
        <v>46411</v>
      </c>
      <c r="F7" s="64">
        <f t="shared" si="1"/>
        <v>53128</v>
      </c>
      <c r="G7" s="64">
        <f t="shared" si="1"/>
        <v>58931</v>
      </c>
      <c r="H7" s="64">
        <f t="shared" si="1"/>
        <v>61617</v>
      </c>
      <c r="I7" s="64">
        <f t="shared" si="1"/>
        <v>47684</v>
      </c>
      <c r="J7" s="64">
        <f t="shared" si="1"/>
        <v>48665</v>
      </c>
      <c r="K7" s="64">
        <f t="shared" si="1"/>
        <v>55129</v>
      </c>
      <c r="L7" s="64">
        <f t="shared" si="1"/>
        <v>61348</v>
      </c>
      <c r="M7" s="64">
        <f t="shared" si="1"/>
        <v>75352</v>
      </c>
      <c r="N7" s="64">
        <f t="shared" si="1"/>
        <v>56947</v>
      </c>
      <c r="O7" s="64">
        <f t="shared" si="1"/>
        <v>56778</v>
      </c>
      <c r="P7" s="64">
        <f t="shared" si="1"/>
        <v>60960</v>
      </c>
      <c r="Q7" s="64">
        <f t="shared" si="1"/>
        <v>62005</v>
      </c>
      <c r="R7" s="64">
        <f t="shared" si="1"/>
        <v>54098</v>
      </c>
      <c r="S7" s="64">
        <f t="shared" si="1"/>
        <v>37491</v>
      </c>
      <c r="T7" s="64">
        <f t="shared" si="1"/>
        <v>28417</v>
      </c>
      <c r="U7" s="64">
        <f t="shared" si="1"/>
        <v>18625</v>
      </c>
      <c r="V7" s="64">
        <f t="shared" si="1"/>
        <v>8062</v>
      </c>
      <c r="W7" s="64">
        <f t="shared" si="1"/>
        <v>2960</v>
      </c>
      <c r="X7" s="433">
        <f t="shared" si="1"/>
        <v>787</v>
      </c>
    </row>
    <row r="8" spans="2:24" s="1218" customFormat="1" ht="12" customHeight="1">
      <c r="B8" s="1295" t="s">
        <v>821</v>
      </c>
      <c r="C8" s="1296"/>
      <c r="D8" s="63">
        <f aca="true" t="shared" si="2" ref="D8:X8">SUM(D28:D58)</f>
        <v>359888</v>
      </c>
      <c r="E8" s="64">
        <f t="shared" si="2"/>
        <v>18118</v>
      </c>
      <c r="F8" s="64">
        <f t="shared" si="2"/>
        <v>21957</v>
      </c>
      <c r="G8" s="64">
        <f t="shared" si="2"/>
        <v>24952</v>
      </c>
      <c r="H8" s="64">
        <f t="shared" si="2"/>
        <v>22303</v>
      </c>
      <c r="I8" s="64">
        <f t="shared" si="2"/>
        <v>13079</v>
      </c>
      <c r="J8" s="64">
        <f t="shared" si="2"/>
        <v>15815</v>
      </c>
      <c r="K8" s="64">
        <f t="shared" si="2"/>
        <v>20855</v>
      </c>
      <c r="L8" s="64">
        <f t="shared" si="2"/>
        <v>25178</v>
      </c>
      <c r="M8" s="64">
        <f t="shared" si="2"/>
        <v>29725</v>
      </c>
      <c r="N8" s="64">
        <f t="shared" si="2"/>
        <v>19570</v>
      </c>
      <c r="O8" s="64">
        <f t="shared" si="2"/>
        <v>21186</v>
      </c>
      <c r="P8" s="64">
        <f t="shared" si="2"/>
        <v>25784</v>
      </c>
      <c r="Q8" s="64">
        <f t="shared" si="2"/>
        <v>28371</v>
      </c>
      <c r="R8" s="64">
        <f t="shared" si="2"/>
        <v>25845</v>
      </c>
      <c r="S8" s="64">
        <f t="shared" si="2"/>
        <v>18533</v>
      </c>
      <c r="T8" s="64">
        <f t="shared" si="2"/>
        <v>13898</v>
      </c>
      <c r="U8" s="64">
        <f t="shared" si="2"/>
        <v>9194</v>
      </c>
      <c r="V8" s="64">
        <f t="shared" si="2"/>
        <v>4044</v>
      </c>
      <c r="W8" s="64">
        <f t="shared" si="2"/>
        <v>1479</v>
      </c>
      <c r="X8" s="433">
        <f t="shared" si="2"/>
        <v>2</v>
      </c>
    </row>
    <row r="9" spans="2:24" s="1218" customFormat="1" ht="6" customHeight="1">
      <c r="B9" s="587"/>
      <c r="C9" s="1095"/>
      <c r="D9" s="6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1223"/>
    </row>
    <row r="10" spans="2:24" s="1218" customFormat="1" ht="12" customHeight="1">
      <c r="B10" s="1295" t="s">
        <v>822</v>
      </c>
      <c r="C10" s="1296"/>
      <c r="D10" s="63">
        <f>+D15+D20+D21+D22+D24+D25+D26+D28+D29+D30+D31+D32+D33+D34</f>
        <v>575682</v>
      </c>
      <c r="E10" s="64">
        <f>SUM(E15,E20,E21,E22,E24,E25,E26,E28,E29,E30,E31,E32,E33,E34)</f>
        <v>29360</v>
      </c>
      <c r="F10" s="64">
        <f>SUM(F15,F20,F21,F22,F24,F25,F26,F28,F29,F30,F31,F32,F33,F34)</f>
        <v>34427</v>
      </c>
      <c r="G10" s="64">
        <f>SUM(G15,G20,G21,G22,G24,G25,G26,G28,G29,G30,G31,G32,G33,G34)</f>
        <v>38326</v>
      </c>
      <c r="H10" s="64">
        <f>SUM(H15,H20,H21,H22,H24,H25,H26,H28,H29,H30,H31,H32,H33,H34)</f>
        <v>39560</v>
      </c>
      <c r="I10" s="64">
        <f>SUM(I15,I20,I21,I22,I24,I25,I26,I28,I29,I30,I31,I32,I33,I34)</f>
        <v>30484</v>
      </c>
      <c r="J10" s="64">
        <f aca="true" t="shared" si="3" ref="J10:X10">SUM(J15,J20,J21,J22,J24,J25,J26,J28,J29,J30,J31,J32,J33,J34)</f>
        <v>30651</v>
      </c>
      <c r="K10" s="64">
        <f t="shared" si="3"/>
        <v>35185</v>
      </c>
      <c r="L10" s="64">
        <f t="shared" si="3"/>
        <v>39611</v>
      </c>
      <c r="M10" s="64">
        <f t="shared" si="3"/>
        <v>48801</v>
      </c>
      <c r="N10" s="64">
        <f t="shared" si="3"/>
        <v>35825</v>
      </c>
      <c r="O10" s="64">
        <f t="shared" si="3"/>
        <v>35682</v>
      </c>
      <c r="P10" s="64">
        <f t="shared" si="3"/>
        <v>38646</v>
      </c>
      <c r="Q10" s="64">
        <f t="shared" si="3"/>
        <v>39838</v>
      </c>
      <c r="R10" s="64">
        <f t="shared" si="3"/>
        <v>35361</v>
      </c>
      <c r="S10" s="64">
        <f t="shared" si="3"/>
        <v>23955</v>
      </c>
      <c r="T10" s="64">
        <f t="shared" si="3"/>
        <v>18992</v>
      </c>
      <c r="U10" s="64">
        <f t="shared" si="3"/>
        <v>12624</v>
      </c>
      <c r="V10" s="64">
        <f t="shared" si="3"/>
        <v>5537</v>
      </c>
      <c r="W10" s="64">
        <f t="shared" si="3"/>
        <v>2046</v>
      </c>
      <c r="X10" s="433">
        <f t="shared" si="3"/>
        <v>771</v>
      </c>
    </row>
    <row r="11" spans="2:24" s="1218" customFormat="1" ht="12" customHeight="1">
      <c r="B11" s="1295" t="s">
        <v>823</v>
      </c>
      <c r="C11" s="1296"/>
      <c r="D11" s="63">
        <f>+D19+D35+D36+D37+D38+D39+D40+D41</f>
        <v>101274</v>
      </c>
      <c r="E11" s="64">
        <f>SUM(E19,E35,E36,E37,E38,E39,E40,E41)</f>
        <v>5608</v>
      </c>
      <c r="F11" s="64">
        <f>SUM(F19,F35,F36,F37,F38,F39,F40,F41)</f>
        <v>6335</v>
      </c>
      <c r="G11" s="64">
        <f>SUM(G19,G35,G36,G37,G38,G39,G40,G41)</f>
        <v>7242</v>
      </c>
      <c r="H11" s="64">
        <f>SUM(H19,H35,H36,H37,H38,H39,H40,H41)</f>
        <v>6479</v>
      </c>
      <c r="I11" s="64">
        <f>SUM(I19,I35,I36,I37,I38,I39,I40,I41)</f>
        <v>3824</v>
      </c>
      <c r="J11" s="64">
        <f aca="true" t="shared" si="4" ref="J11:W11">SUM(J19,J35,J36,J37,J38,J39,J40,J41)</f>
        <v>4989</v>
      </c>
      <c r="K11" s="64">
        <f t="shared" si="4"/>
        <v>6420</v>
      </c>
      <c r="L11" s="64">
        <f t="shared" si="4"/>
        <v>7321</v>
      </c>
      <c r="M11" s="64">
        <f t="shared" si="4"/>
        <v>8261</v>
      </c>
      <c r="N11" s="64">
        <f t="shared" si="4"/>
        <v>5708</v>
      </c>
      <c r="O11" s="64">
        <f t="shared" si="4"/>
        <v>6200</v>
      </c>
      <c r="P11" s="64">
        <f t="shared" si="4"/>
        <v>7126</v>
      </c>
      <c r="Q11" s="64">
        <f t="shared" si="4"/>
        <v>7648</v>
      </c>
      <c r="R11" s="64">
        <f t="shared" si="4"/>
        <v>6773</v>
      </c>
      <c r="S11" s="64">
        <f t="shared" si="4"/>
        <v>4804</v>
      </c>
      <c r="T11" s="64">
        <f t="shared" si="4"/>
        <v>3343</v>
      </c>
      <c r="U11" s="64">
        <f t="shared" si="4"/>
        <v>2015</v>
      </c>
      <c r="V11" s="64">
        <f t="shared" si="4"/>
        <v>872</v>
      </c>
      <c r="W11" s="64">
        <f t="shared" si="4"/>
        <v>306</v>
      </c>
      <c r="X11" s="433" t="s">
        <v>816</v>
      </c>
    </row>
    <row r="12" spans="2:24" s="1218" customFormat="1" ht="12" customHeight="1">
      <c r="B12" s="1295" t="s">
        <v>824</v>
      </c>
      <c r="C12" s="1296"/>
      <c r="D12" s="63">
        <f>+D16+D23+D27+D42+D43+D44+D45+D46</f>
        <v>252142</v>
      </c>
      <c r="E12" s="64">
        <f>SUM(E16,E23,E27,E42,E43,E44,E45,E46)</f>
        <v>12903</v>
      </c>
      <c r="F12" s="64">
        <f>SUM(F16,F23,F27,F42,F43,F44,F45,F46)</f>
        <v>15129</v>
      </c>
      <c r="G12" s="64">
        <f>SUM(G16,G23,G27,G42,G43,G44,G45,G46)</f>
        <v>16497</v>
      </c>
      <c r="H12" s="64">
        <f>SUM(H16,H23,H27,H42,H43,H44,H45,H46)</f>
        <v>16336</v>
      </c>
      <c r="I12" s="64">
        <f>SUM(I16,I23,I27,I42,I43,I44,I45,I46)</f>
        <v>13243</v>
      </c>
      <c r="J12" s="64">
        <f aca="true" t="shared" si="5" ref="J12:X12">SUM(J16,J23,J27,J42,J43,J44,J45,J46)</f>
        <v>12875</v>
      </c>
      <c r="K12" s="64">
        <f t="shared" si="5"/>
        <v>15053</v>
      </c>
      <c r="L12" s="64">
        <f t="shared" si="5"/>
        <v>17117</v>
      </c>
      <c r="M12" s="64">
        <f t="shared" si="5"/>
        <v>20489</v>
      </c>
      <c r="N12" s="64">
        <f t="shared" si="5"/>
        <v>14722</v>
      </c>
      <c r="O12" s="64">
        <f t="shared" si="5"/>
        <v>15312</v>
      </c>
      <c r="P12" s="64">
        <f t="shared" si="5"/>
        <v>17295</v>
      </c>
      <c r="Q12" s="64">
        <f t="shared" si="5"/>
        <v>18368</v>
      </c>
      <c r="R12" s="64">
        <f t="shared" si="5"/>
        <v>16948</v>
      </c>
      <c r="S12" s="64">
        <f t="shared" si="5"/>
        <v>11982</v>
      </c>
      <c r="T12" s="64">
        <f t="shared" si="5"/>
        <v>8602</v>
      </c>
      <c r="U12" s="64">
        <f t="shared" si="5"/>
        <v>5754</v>
      </c>
      <c r="V12" s="64">
        <f t="shared" si="5"/>
        <v>2496</v>
      </c>
      <c r="W12" s="64">
        <f t="shared" si="5"/>
        <v>1013</v>
      </c>
      <c r="X12" s="433">
        <f t="shared" si="5"/>
        <v>8</v>
      </c>
    </row>
    <row r="13" spans="2:24" s="1218" customFormat="1" ht="12" customHeight="1">
      <c r="B13" s="1295" t="s">
        <v>825</v>
      </c>
      <c r="C13" s="1296"/>
      <c r="D13" s="63">
        <f>+D17+D18+D47+D48+D49+D50+D51+D52+D53+D54+D55+D56+D57+D58</f>
        <v>326185</v>
      </c>
      <c r="E13" s="64">
        <f>SUM(E17,E18,E47,E48,E49,E50,E51,E52,E53,E54,E55,E56,E57,E58)</f>
        <v>16658</v>
      </c>
      <c r="F13" s="64">
        <f>SUM(F17,F18,F47,F48,F49,F50,F51,F52,F53,F54,F55,F56,F57,F58)</f>
        <v>19194</v>
      </c>
      <c r="G13" s="64">
        <f>SUM(G17,G18,G47,G48,G49,G50,G51,G52,G53,G54,G55,G56,G57,G58)</f>
        <v>21818</v>
      </c>
      <c r="H13" s="64">
        <f>SUM(H17,H18,H47,H48,H49,H50,H51,H52,H53,H54,H55,H56,H57,H58)</f>
        <v>21545</v>
      </c>
      <c r="I13" s="64">
        <f>SUM(I17,I18,I47,I48,I49,I50,I51,I52,I53,I54,I55,I56,I57,I58)</f>
        <v>13212</v>
      </c>
      <c r="J13" s="64">
        <f aca="true" t="shared" si="6" ref="J13:X13">SUM(J17,J18,J47,J48,J49,J50,J51,J52,J53,J54,J55,J56,J57,J58)</f>
        <v>15965</v>
      </c>
      <c r="K13" s="64">
        <f t="shared" si="6"/>
        <v>19326</v>
      </c>
      <c r="L13" s="64">
        <f t="shared" si="6"/>
        <v>22477</v>
      </c>
      <c r="M13" s="64">
        <f t="shared" si="6"/>
        <v>27526</v>
      </c>
      <c r="N13" s="64">
        <f t="shared" si="6"/>
        <v>20262</v>
      </c>
      <c r="O13" s="64">
        <f t="shared" si="6"/>
        <v>20770</v>
      </c>
      <c r="P13" s="64">
        <f t="shared" si="6"/>
        <v>23677</v>
      </c>
      <c r="Q13" s="64">
        <f t="shared" si="6"/>
        <v>24522</v>
      </c>
      <c r="R13" s="64">
        <f t="shared" si="6"/>
        <v>20861</v>
      </c>
      <c r="S13" s="64">
        <f t="shared" si="6"/>
        <v>15283</v>
      </c>
      <c r="T13" s="64">
        <f t="shared" si="6"/>
        <v>11378</v>
      </c>
      <c r="U13" s="64">
        <f t="shared" si="6"/>
        <v>7426</v>
      </c>
      <c r="V13" s="64">
        <f t="shared" si="6"/>
        <v>3201</v>
      </c>
      <c r="W13" s="64">
        <f t="shared" si="6"/>
        <v>1074</v>
      </c>
      <c r="X13" s="433">
        <f t="shared" si="6"/>
        <v>10</v>
      </c>
    </row>
    <row r="14" spans="2:24" ht="6" customHeight="1">
      <c r="B14" s="1224"/>
      <c r="C14" s="532"/>
      <c r="D14" s="1225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7"/>
    </row>
    <row r="15" spans="2:26" ht="12" customHeight="1">
      <c r="B15" s="1224"/>
      <c r="C15" s="605" t="s">
        <v>762</v>
      </c>
      <c r="D15" s="1118">
        <f aca="true" t="shared" si="7" ref="D15:D58">SUM(E15:X15)</f>
        <v>250620</v>
      </c>
      <c r="E15" s="67">
        <v>13008</v>
      </c>
      <c r="F15" s="67">
        <v>14641</v>
      </c>
      <c r="G15" s="67">
        <v>16322</v>
      </c>
      <c r="H15" s="67">
        <v>18264</v>
      </c>
      <c r="I15" s="67">
        <v>16123</v>
      </c>
      <c r="J15" s="67">
        <v>14772</v>
      </c>
      <c r="K15" s="67">
        <v>16021</v>
      </c>
      <c r="L15" s="67">
        <v>17335</v>
      </c>
      <c r="M15" s="67">
        <v>21438</v>
      </c>
      <c r="N15" s="67">
        <v>16863</v>
      </c>
      <c r="O15" s="67">
        <v>15903</v>
      </c>
      <c r="P15" s="67">
        <v>15798</v>
      </c>
      <c r="Q15" s="67">
        <v>15542</v>
      </c>
      <c r="R15" s="67">
        <v>13940</v>
      </c>
      <c r="S15" s="67">
        <v>9231</v>
      </c>
      <c r="T15" s="67">
        <v>7100</v>
      </c>
      <c r="U15" s="67">
        <v>4754</v>
      </c>
      <c r="V15" s="67">
        <v>2083</v>
      </c>
      <c r="W15" s="67">
        <v>799</v>
      </c>
      <c r="X15" s="68">
        <v>683</v>
      </c>
      <c r="Z15" s="69"/>
    </row>
    <row r="16" spans="2:26" ht="12" customHeight="1">
      <c r="B16" s="1224"/>
      <c r="C16" s="605" t="s">
        <v>764</v>
      </c>
      <c r="D16" s="1118">
        <f t="shared" si="7"/>
        <v>94913</v>
      </c>
      <c r="E16" s="67">
        <v>4949</v>
      </c>
      <c r="F16" s="67">
        <v>5495</v>
      </c>
      <c r="G16" s="67">
        <v>5896</v>
      </c>
      <c r="H16" s="67">
        <v>6396</v>
      </c>
      <c r="I16" s="67">
        <v>6967</v>
      </c>
      <c r="J16" s="67">
        <v>5562</v>
      </c>
      <c r="K16" s="67">
        <v>5746</v>
      </c>
      <c r="L16" s="67">
        <v>6189</v>
      </c>
      <c r="M16" s="67">
        <v>7535</v>
      </c>
      <c r="N16" s="67">
        <v>5827</v>
      </c>
      <c r="O16" s="67">
        <v>5913</v>
      </c>
      <c r="P16" s="67">
        <v>6179</v>
      </c>
      <c r="Q16" s="67">
        <v>6307</v>
      </c>
      <c r="R16" s="67">
        <v>5759</v>
      </c>
      <c r="S16" s="67">
        <v>4148</v>
      </c>
      <c r="T16" s="67">
        <v>2936</v>
      </c>
      <c r="U16" s="67">
        <v>1915</v>
      </c>
      <c r="V16" s="67">
        <v>823</v>
      </c>
      <c r="W16" s="67">
        <v>369</v>
      </c>
      <c r="X16" s="68">
        <v>2</v>
      </c>
      <c r="Z16" s="69"/>
    </row>
    <row r="17" spans="2:26" ht="12" customHeight="1">
      <c r="B17" s="1224"/>
      <c r="C17" s="605" t="s">
        <v>765</v>
      </c>
      <c r="D17" s="1118">
        <f t="shared" si="7"/>
        <v>99664</v>
      </c>
      <c r="E17" s="67">
        <v>5193</v>
      </c>
      <c r="F17" s="67">
        <v>5897</v>
      </c>
      <c r="G17" s="67">
        <v>6532</v>
      </c>
      <c r="H17" s="67">
        <v>6939</v>
      </c>
      <c r="I17" s="67">
        <v>4528</v>
      </c>
      <c r="J17" s="67">
        <v>5250</v>
      </c>
      <c r="K17" s="67">
        <v>6006</v>
      </c>
      <c r="L17" s="67">
        <v>6765</v>
      </c>
      <c r="M17" s="67">
        <v>8257</v>
      </c>
      <c r="N17" s="67">
        <v>6456</v>
      </c>
      <c r="O17" s="67">
        <v>6443</v>
      </c>
      <c r="P17" s="67">
        <v>7106</v>
      </c>
      <c r="Q17" s="67">
        <v>7065</v>
      </c>
      <c r="R17" s="67">
        <v>6002</v>
      </c>
      <c r="S17" s="67">
        <v>4440</v>
      </c>
      <c r="T17" s="67">
        <v>3307</v>
      </c>
      <c r="U17" s="67">
        <v>2208</v>
      </c>
      <c r="V17" s="67">
        <v>946</v>
      </c>
      <c r="W17" s="67">
        <v>316</v>
      </c>
      <c r="X17" s="277">
        <v>8</v>
      </c>
      <c r="Z17" s="69"/>
    </row>
    <row r="18" spans="2:26" ht="12" customHeight="1">
      <c r="B18" s="1224"/>
      <c r="C18" s="605" t="s">
        <v>767</v>
      </c>
      <c r="D18" s="1118">
        <f t="shared" si="7"/>
        <v>100744</v>
      </c>
      <c r="E18" s="67">
        <v>5191</v>
      </c>
      <c r="F18" s="67">
        <v>5852</v>
      </c>
      <c r="G18" s="67">
        <v>6692</v>
      </c>
      <c r="H18" s="67">
        <v>6901</v>
      </c>
      <c r="I18" s="67">
        <v>4101</v>
      </c>
      <c r="J18" s="67">
        <v>5169</v>
      </c>
      <c r="K18" s="67">
        <v>6109</v>
      </c>
      <c r="L18" s="67">
        <v>6934</v>
      </c>
      <c r="M18" s="67">
        <v>8880</v>
      </c>
      <c r="N18" s="67">
        <v>6802</v>
      </c>
      <c r="O18" s="67">
        <v>6686</v>
      </c>
      <c r="P18" s="67">
        <v>7330</v>
      </c>
      <c r="Q18" s="67">
        <v>7387</v>
      </c>
      <c r="R18" s="67">
        <v>6083</v>
      </c>
      <c r="S18" s="67">
        <v>4406</v>
      </c>
      <c r="T18" s="67">
        <v>3206</v>
      </c>
      <c r="U18" s="67">
        <v>1956</v>
      </c>
      <c r="V18" s="67">
        <v>789</v>
      </c>
      <c r="W18" s="67">
        <v>270</v>
      </c>
      <c r="X18" s="277">
        <v>0</v>
      </c>
      <c r="Z18" s="69"/>
    </row>
    <row r="19" spans="2:26" ht="12" customHeight="1">
      <c r="B19" s="1224"/>
      <c r="C19" s="605" t="s">
        <v>770</v>
      </c>
      <c r="D19" s="1118">
        <f t="shared" si="7"/>
        <v>42900</v>
      </c>
      <c r="E19" s="67">
        <v>2416</v>
      </c>
      <c r="F19" s="67">
        <v>2688</v>
      </c>
      <c r="G19" s="67">
        <v>3001</v>
      </c>
      <c r="H19" s="67">
        <v>2843</v>
      </c>
      <c r="I19" s="67">
        <v>1837</v>
      </c>
      <c r="J19" s="67">
        <v>2361</v>
      </c>
      <c r="K19" s="67">
        <v>2917</v>
      </c>
      <c r="L19" s="67">
        <v>3041</v>
      </c>
      <c r="M19" s="67">
        <v>3563</v>
      </c>
      <c r="N19" s="67">
        <v>2688</v>
      </c>
      <c r="O19" s="67">
        <v>2754</v>
      </c>
      <c r="P19" s="67">
        <v>2900</v>
      </c>
      <c r="Q19" s="67">
        <v>3103</v>
      </c>
      <c r="R19" s="67">
        <v>2532</v>
      </c>
      <c r="S19" s="67">
        <v>1781</v>
      </c>
      <c r="T19" s="67">
        <v>1289</v>
      </c>
      <c r="U19" s="67">
        <v>765</v>
      </c>
      <c r="V19" s="67">
        <v>317</v>
      </c>
      <c r="W19" s="67">
        <v>104</v>
      </c>
      <c r="X19" s="277">
        <v>0</v>
      </c>
      <c r="Z19" s="69"/>
    </row>
    <row r="20" spans="2:26" ht="12" customHeight="1">
      <c r="B20" s="1224"/>
      <c r="C20" s="605" t="s">
        <v>772</v>
      </c>
      <c r="D20" s="1118">
        <f t="shared" si="7"/>
        <v>42285</v>
      </c>
      <c r="E20" s="67">
        <v>2261</v>
      </c>
      <c r="F20" s="67">
        <v>2686</v>
      </c>
      <c r="G20" s="67">
        <v>2881</v>
      </c>
      <c r="H20" s="67">
        <v>2730</v>
      </c>
      <c r="I20" s="67">
        <v>1861</v>
      </c>
      <c r="J20" s="67">
        <v>2150</v>
      </c>
      <c r="K20" s="67">
        <v>2661</v>
      </c>
      <c r="L20" s="67">
        <v>2955</v>
      </c>
      <c r="M20" s="67">
        <v>3505</v>
      </c>
      <c r="N20" s="67">
        <v>2485</v>
      </c>
      <c r="O20" s="67">
        <v>2612</v>
      </c>
      <c r="P20" s="67">
        <v>2939</v>
      </c>
      <c r="Q20" s="67">
        <v>3104</v>
      </c>
      <c r="R20" s="67">
        <v>2690</v>
      </c>
      <c r="S20" s="67">
        <v>1782</v>
      </c>
      <c r="T20" s="67">
        <v>1463</v>
      </c>
      <c r="U20" s="67">
        <v>903</v>
      </c>
      <c r="V20" s="67">
        <v>437</v>
      </c>
      <c r="W20" s="67">
        <v>180</v>
      </c>
      <c r="X20" s="277">
        <v>0</v>
      </c>
      <c r="Z20" s="69"/>
    </row>
    <row r="21" spans="2:26" ht="12" customHeight="1">
      <c r="B21" s="1224"/>
      <c r="C21" s="605" t="s">
        <v>774</v>
      </c>
      <c r="D21" s="1118">
        <f t="shared" si="7"/>
        <v>37958</v>
      </c>
      <c r="E21" s="67">
        <v>1685</v>
      </c>
      <c r="F21" s="67">
        <v>2028</v>
      </c>
      <c r="G21" s="67">
        <v>2439</v>
      </c>
      <c r="H21" s="67">
        <v>2646</v>
      </c>
      <c r="I21" s="67">
        <v>1727</v>
      </c>
      <c r="J21" s="67">
        <v>1788</v>
      </c>
      <c r="K21" s="67">
        <v>2010</v>
      </c>
      <c r="L21" s="67">
        <v>2497</v>
      </c>
      <c r="M21" s="67">
        <v>3126</v>
      </c>
      <c r="N21" s="67">
        <v>2403</v>
      </c>
      <c r="O21" s="67">
        <v>2472</v>
      </c>
      <c r="P21" s="67">
        <v>2721</v>
      </c>
      <c r="Q21" s="67">
        <v>2966</v>
      </c>
      <c r="R21" s="67">
        <v>2722</v>
      </c>
      <c r="S21" s="67">
        <v>1804</v>
      </c>
      <c r="T21" s="67">
        <v>1415</v>
      </c>
      <c r="U21" s="67">
        <v>929</v>
      </c>
      <c r="V21" s="67">
        <v>428</v>
      </c>
      <c r="W21" s="67">
        <v>152</v>
      </c>
      <c r="X21" s="68">
        <v>0</v>
      </c>
      <c r="Z21" s="69"/>
    </row>
    <row r="22" spans="2:26" ht="12" customHeight="1">
      <c r="B22" s="1224"/>
      <c r="C22" s="605" t="s">
        <v>775</v>
      </c>
      <c r="D22" s="1118">
        <f t="shared" si="7"/>
        <v>31260</v>
      </c>
      <c r="E22" s="67">
        <v>1535</v>
      </c>
      <c r="F22" s="67">
        <v>1841</v>
      </c>
      <c r="G22" s="67">
        <v>2092</v>
      </c>
      <c r="H22" s="67">
        <v>2011</v>
      </c>
      <c r="I22" s="67">
        <v>1148</v>
      </c>
      <c r="J22" s="67">
        <v>1317</v>
      </c>
      <c r="K22" s="67">
        <v>1804</v>
      </c>
      <c r="L22" s="67">
        <v>2095</v>
      </c>
      <c r="M22" s="67">
        <v>2574</v>
      </c>
      <c r="N22" s="67">
        <v>1601</v>
      </c>
      <c r="O22" s="67">
        <v>1886</v>
      </c>
      <c r="P22" s="67">
        <v>2284</v>
      </c>
      <c r="Q22" s="67">
        <v>2674</v>
      </c>
      <c r="R22" s="67">
        <v>2210</v>
      </c>
      <c r="S22" s="67">
        <v>1531</v>
      </c>
      <c r="T22" s="67">
        <v>1274</v>
      </c>
      <c r="U22" s="67">
        <v>867</v>
      </c>
      <c r="V22" s="67">
        <v>401</v>
      </c>
      <c r="W22" s="67">
        <v>115</v>
      </c>
      <c r="X22" s="277">
        <v>0</v>
      </c>
      <c r="Z22" s="69"/>
    </row>
    <row r="23" spans="2:26" ht="12" customHeight="1">
      <c r="B23" s="1224"/>
      <c r="C23" s="605" t="s">
        <v>778</v>
      </c>
      <c r="D23" s="1118">
        <f t="shared" si="7"/>
        <v>33072</v>
      </c>
      <c r="E23" s="67">
        <v>1629</v>
      </c>
      <c r="F23" s="67">
        <v>1973</v>
      </c>
      <c r="G23" s="67">
        <v>2150</v>
      </c>
      <c r="H23" s="67">
        <v>2117</v>
      </c>
      <c r="I23" s="67">
        <v>1360</v>
      </c>
      <c r="J23" s="67">
        <v>1708</v>
      </c>
      <c r="K23" s="67">
        <v>1927</v>
      </c>
      <c r="L23" s="67">
        <v>2234</v>
      </c>
      <c r="M23" s="67">
        <v>2727</v>
      </c>
      <c r="N23" s="67">
        <v>1983</v>
      </c>
      <c r="O23" s="67">
        <v>2167</v>
      </c>
      <c r="P23" s="67">
        <v>2412</v>
      </c>
      <c r="Q23" s="67">
        <v>2394</v>
      </c>
      <c r="R23" s="67">
        <v>2308</v>
      </c>
      <c r="S23" s="67">
        <v>1583</v>
      </c>
      <c r="T23" s="67">
        <v>1156</v>
      </c>
      <c r="U23" s="67">
        <v>780</v>
      </c>
      <c r="V23" s="67">
        <v>336</v>
      </c>
      <c r="W23" s="67">
        <v>128</v>
      </c>
      <c r="X23" s="277">
        <v>0</v>
      </c>
      <c r="Z23" s="69"/>
    </row>
    <row r="24" spans="2:26" ht="12" customHeight="1">
      <c r="B24" s="1224"/>
      <c r="C24" s="605" t="s">
        <v>780</v>
      </c>
      <c r="D24" s="1118">
        <f t="shared" si="7"/>
        <v>58679</v>
      </c>
      <c r="E24" s="67">
        <v>3129</v>
      </c>
      <c r="F24" s="67">
        <v>3667</v>
      </c>
      <c r="G24" s="67">
        <v>3953</v>
      </c>
      <c r="H24" s="67">
        <v>4122</v>
      </c>
      <c r="I24" s="67">
        <v>3173</v>
      </c>
      <c r="J24" s="67">
        <v>3350</v>
      </c>
      <c r="K24" s="67">
        <v>3688</v>
      </c>
      <c r="L24" s="67">
        <v>4095</v>
      </c>
      <c r="M24" s="67">
        <v>5307</v>
      </c>
      <c r="N24" s="67">
        <v>3885</v>
      </c>
      <c r="O24" s="67">
        <v>3652</v>
      </c>
      <c r="P24" s="67">
        <v>3896</v>
      </c>
      <c r="Q24" s="67">
        <v>3734</v>
      </c>
      <c r="R24" s="67">
        <v>3211</v>
      </c>
      <c r="S24" s="67">
        <v>2206</v>
      </c>
      <c r="T24" s="67">
        <v>1723</v>
      </c>
      <c r="U24" s="67">
        <v>1174</v>
      </c>
      <c r="V24" s="67">
        <v>489</v>
      </c>
      <c r="W24" s="67">
        <v>165</v>
      </c>
      <c r="X24" s="277">
        <v>60</v>
      </c>
      <c r="Z24" s="69"/>
    </row>
    <row r="25" spans="2:26" ht="12" customHeight="1">
      <c r="B25" s="1224"/>
      <c r="C25" s="605" t="s">
        <v>782</v>
      </c>
      <c r="D25" s="1118">
        <f t="shared" si="7"/>
        <v>42890</v>
      </c>
      <c r="E25" s="67">
        <v>2243</v>
      </c>
      <c r="F25" s="67">
        <v>2652</v>
      </c>
      <c r="G25" s="67">
        <v>2892</v>
      </c>
      <c r="H25" s="67">
        <v>2935</v>
      </c>
      <c r="I25" s="67">
        <v>2504</v>
      </c>
      <c r="J25" s="67">
        <v>2455</v>
      </c>
      <c r="K25" s="67">
        <v>2652</v>
      </c>
      <c r="L25" s="67">
        <v>3016</v>
      </c>
      <c r="M25" s="67">
        <v>3505</v>
      </c>
      <c r="N25" s="67">
        <v>2467</v>
      </c>
      <c r="O25" s="67">
        <v>2689</v>
      </c>
      <c r="P25" s="67">
        <v>2969</v>
      </c>
      <c r="Q25" s="67">
        <v>3046</v>
      </c>
      <c r="R25" s="67">
        <v>2375</v>
      </c>
      <c r="S25" s="67">
        <v>1646</v>
      </c>
      <c r="T25" s="67">
        <v>1403</v>
      </c>
      <c r="U25" s="67">
        <v>946</v>
      </c>
      <c r="V25" s="67">
        <v>357</v>
      </c>
      <c r="W25" s="67">
        <v>116</v>
      </c>
      <c r="X25" s="277">
        <v>22</v>
      </c>
      <c r="Z25" s="69"/>
    </row>
    <row r="26" spans="2:26" ht="12" customHeight="1">
      <c r="B26" s="1224"/>
      <c r="C26" s="605" t="s">
        <v>784</v>
      </c>
      <c r="D26" s="1118">
        <f t="shared" si="7"/>
        <v>23507</v>
      </c>
      <c r="E26" s="67">
        <v>1178</v>
      </c>
      <c r="F26" s="67">
        <v>1451</v>
      </c>
      <c r="G26" s="67">
        <v>1620</v>
      </c>
      <c r="H26" s="67">
        <v>1347</v>
      </c>
      <c r="I26" s="67">
        <v>706</v>
      </c>
      <c r="J26" s="67">
        <v>967</v>
      </c>
      <c r="K26" s="67">
        <v>1383</v>
      </c>
      <c r="L26" s="67">
        <v>1718</v>
      </c>
      <c r="M26" s="67">
        <v>1900</v>
      </c>
      <c r="N26" s="67">
        <v>1237</v>
      </c>
      <c r="O26" s="67">
        <v>1371</v>
      </c>
      <c r="P26" s="67">
        <v>1817</v>
      </c>
      <c r="Q26" s="67">
        <v>2007</v>
      </c>
      <c r="R26" s="67">
        <v>1772</v>
      </c>
      <c r="S26" s="67">
        <v>1195</v>
      </c>
      <c r="T26" s="67">
        <v>879</v>
      </c>
      <c r="U26" s="67">
        <v>594</v>
      </c>
      <c r="V26" s="67">
        <v>253</v>
      </c>
      <c r="W26" s="67">
        <v>106</v>
      </c>
      <c r="X26" s="277">
        <v>6</v>
      </c>
      <c r="Z26" s="69"/>
    </row>
    <row r="27" spans="2:26" ht="12" customHeight="1">
      <c r="B27" s="1224"/>
      <c r="C27" s="605" t="s">
        <v>786</v>
      </c>
      <c r="D27" s="1118">
        <f t="shared" si="7"/>
        <v>36903</v>
      </c>
      <c r="E27" s="67">
        <v>1994</v>
      </c>
      <c r="F27" s="67">
        <v>2257</v>
      </c>
      <c r="G27" s="67">
        <v>2461</v>
      </c>
      <c r="H27" s="67">
        <v>2366</v>
      </c>
      <c r="I27" s="67">
        <v>1649</v>
      </c>
      <c r="J27" s="67">
        <v>1816</v>
      </c>
      <c r="K27" s="67">
        <v>2205</v>
      </c>
      <c r="L27" s="67">
        <v>2474</v>
      </c>
      <c r="M27" s="67">
        <v>3035</v>
      </c>
      <c r="N27" s="67">
        <v>2250</v>
      </c>
      <c r="O27" s="67">
        <v>2230</v>
      </c>
      <c r="P27" s="67">
        <v>2609</v>
      </c>
      <c r="Q27" s="67">
        <v>2676</v>
      </c>
      <c r="R27" s="67">
        <v>2494</v>
      </c>
      <c r="S27" s="67">
        <v>1738</v>
      </c>
      <c r="T27" s="67">
        <v>1266</v>
      </c>
      <c r="U27" s="67">
        <v>834</v>
      </c>
      <c r="V27" s="67">
        <v>403</v>
      </c>
      <c r="W27" s="67">
        <v>140</v>
      </c>
      <c r="X27" s="277">
        <v>6</v>
      </c>
      <c r="Z27" s="69"/>
    </row>
    <row r="28" spans="2:26" ht="12" customHeight="1">
      <c r="B28" s="1224"/>
      <c r="C28" s="605" t="s">
        <v>789</v>
      </c>
      <c r="D28" s="1118">
        <f t="shared" si="7"/>
        <v>15203</v>
      </c>
      <c r="E28" s="67">
        <v>789</v>
      </c>
      <c r="F28" s="67">
        <v>948</v>
      </c>
      <c r="G28" s="67">
        <v>1068</v>
      </c>
      <c r="H28" s="67">
        <v>1000</v>
      </c>
      <c r="I28" s="67">
        <v>658</v>
      </c>
      <c r="J28" s="67">
        <v>671</v>
      </c>
      <c r="K28" s="67">
        <v>951</v>
      </c>
      <c r="L28" s="67">
        <v>1081</v>
      </c>
      <c r="M28" s="67">
        <v>1309</v>
      </c>
      <c r="N28" s="67">
        <v>911</v>
      </c>
      <c r="O28" s="67">
        <v>897</v>
      </c>
      <c r="P28" s="67">
        <v>1007</v>
      </c>
      <c r="Q28" s="67">
        <v>1092</v>
      </c>
      <c r="R28" s="67">
        <v>997</v>
      </c>
      <c r="S28" s="67">
        <v>708</v>
      </c>
      <c r="T28" s="67">
        <v>511</v>
      </c>
      <c r="U28" s="67">
        <v>372</v>
      </c>
      <c r="V28" s="67">
        <v>181</v>
      </c>
      <c r="W28" s="67">
        <v>52</v>
      </c>
      <c r="X28" s="68">
        <v>0</v>
      </c>
      <c r="Z28" s="69"/>
    </row>
    <row r="29" spans="2:26" ht="12" customHeight="1">
      <c r="B29" s="1224"/>
      <c r="C29" s="605" t="s">
        <v>791</v>
      </c>
      <c r="D29" s="1118">
        <f t="shared" si="7"/>
        <v>11761</v>
      </c>
      <c r="E29" s="67">
        <v>552</v>
      </c>
      <c r="F29" s="67">
        <v>745</v>
      </c>
      <c r="G29" s="67">
        <v>829</v>
      </c>
      <c r="H29" s="67">
        <v>785</v>
      </c>
      <c r="I29" s="67">
        <v>457</v>
      </c>
      <c r="J29" s="67">
        <v>500</v>
      </c>
      <c r="K29" s="67">
        <v>664</v>
      </c>
      <c r="L29" s="67">
        <v>819</v>
      </c>
      <c r="M29" s="67">
        <v>1045</v>
      </c>
      <c r="N29" s="67">
        <v>690</v>
      </c>
      <c r="O29" s="67">
        <v>710</v>
      </c>
      <c r="P29" s="67">
        <v>794</v>
      </c>
      <c r="Q29" s="67">
        <v>837</v>
      </c>
      <c r="R29" s="67">
        <v>834</v>
      </c>
      <c r="S29" s="67">
        <v>561</v>
      </c>
      <c r="T29" s="67">
        <v>463</v>
      </c>
      <c r="U29" s="67">
        <v>281</v>
      </c>
      <c r="V29" s="67">
        <v>145</v>
      </c>
      <c r="W29" s="67">
        <v>50</v>
      </c>
      <c r="X29" s="277">
        <v>0</v>
      </c>
      <c r="Z29" s="69"/>
    </row>
    <row r="30" spans="2:26" ht="12" customHeight="1">
      <c r="B30" s="1224"/>
      <c r="C30" s="605" t="s">
        <v>745</v>
      </c>
      <c r="D30" s="1118">
        <f t="shared" si="7"/>
        <v>22200</v>
      </c>
      <c r="E30" s="67">
        <v>1149</v>
      </c>
      <c r="F30" s="67">
        <v>1416</v>
      </c>
      <c r="G30" s="67">
        <v>1564</v>
      </c>
      <c r="H30" s="67">
        <v>1319</v>
      </c>
      <c r="I30" s="67">
        <v>826</v>
      </c>
      <c r="J30" s="67">
        <v>1001</v>
      </c>
      <c r="K30" s="67">
        <v>1294</v>
      </c>
      <c r="L30" s="67">
        <v>1456</v>
      </c>
      <c r="M30" s="67">
        <v>1883</v>
      </c>
      <c r="N30" s="67">
        <v>1251</v>
      </c>
      <c r="O30" s="67">
        <v>1320</v>
      </c>
      <c r="P30" s="67">
        <v>1536</v>
      </c>
      <c r="Q30" s="67">
        <v>1675</v>
      </c>
      <c r="R30" s="67">
        <v>1488</v>
      </c>
      <c r="S30" s="67">
        <v>1086</v>
      </c>
      <c r="T30" s="67">
        <v>948</v>
      </c>
      <c r="U30" s="67">
        <v>621</v>
      </c>
      <c r="V30" s="67">
        <v>271</v>
      </c>
      <c r="W30" s="67">
        <v>96</v>
      </c>
      <c r="X30" s="277">
        <v>0</v>
      </c>
      <c r="Z30" s="69"/>
    </row>
    <row r="31" spans="2:26" ht="12" customHeight="1">
      <c r="B31" s="1224"/>
      <c r="C31" s="605" t="s">
        <v>746</v>
      </c>
      <c r="D31" s="1118">
        <f t="shared" si="7"/>
        <v>8441</v>
      </c>
      <c r="E31" s="67">
        <v>372</v>
      </c>
      <c r="F31" s="67">
        <v>479</v>
      </c>
      <c r="G31" s="67">
        <v>556</v>
      </c>
      <c r="H31" s="67">
        <v>481</v>
      </c>
      <c r="I31" s="67">
        <v>275</v>
      </c>
      <c r="J31" s="67">
        <v>364</v>
      </c>
      <c r="K31" s="67">
        <v>431</v>
      </c>
      <c r="L31" s="67">
        <v>520</v>
      </c>
      <c r="M31" s="67">
        <v>667</v>
      </c>
      <c r="N31" s="67">
        <v>396</v>
      </c>
      <c r="O31" s="67">
        <v>469</v>
      </c>
      <c r="P31" s="67">
        <v>709</v>
      </c>
      <c r="Q31" s="67">
        <v>691</v>
      </c>
      <c r="R31" s="67">
        <v>696</v>
      </c>
      <c r="S31" s="67">
        <v>462</v>
      </c>
      <c r="T31" s="67">
        <v>408</v>
      </c>
      <c r="U31" s="67">
        <v>297</v>
      </c>
      <c r="V31" s="67">
        <v>112</v>
      </c>
      <c r="W31" s="67">
        <v>56</v>
      </c>
      <c r="X31" s="277">
        <v>0</v>
      </c>
      <c r="Z31" s="69"/>
    </row>
    <row r="32" spans="2:26" ht="12" customHeight="1">
      <c r="B32" s="1224"/>
      <c r="C32" s="605" t="s">
        <v>747</v>
      </c>
      <c r="D32" s="1118">
        <f t="shared" si="7"/>
        <v>10115</v>
      </c>
      <c r="E32" s="67">
        <v>467</v>
      </c>
      <c r="F32" s="67">
        <v>611</v>
      </c>
      <c r="G32" s="67">
        <v>678</v>
      </c>
      <c r="H32" s="67">
        <v>586</v>
      </c>
      <c r="I32" s="67">
        <v>279</v>
      </c>
      <c r="J32" s="67">
        <v>430</v>
      </c>
      <c r="K32" s="67">
        <v>494</v>
      </c>
      <c r="L32" s="67">
        <v>644</v>
      </c>
      <c r="M32" s="67">
        <v>800</v>
      </c>
      <c r="N32" s="67">
        <v>532</v>
      </c>
      <c r="O32" s="67">
        <v>577</v>
      </c>
      <c r="P32" s="67">
        <v>753</v>
      </c>
      <c r="Q32" s="67">
        <v>825</v>
      </c>
      <c r="R32" s="67">
        <v>808</v>
      </c>
      <c r="S32" s="67">
        <v>593</v>
      </c>
      <c r="T32" s="67">
        <v>497</v>
      </c>
      <c r="U32" s="67">
        <v>325</v>
      </c>
      <c r="V32" s="67">
        <v>158</v>
      </c>
      <c r="W32" s="67">
        <v>58</v>
      </c>
      <c r="X32" s="277">
        <v>0</v>
      </c>
      <c r="Z32" s="69"/>
    </row>
    <row r="33" spans="2:26" ht="12" customHeight="1">
      <c r="B33" s="1224"/>
      <c r="C33" s="605" t="s">
        <v>749</v>
      </c>
      <c r="D33" s="1118">
        <f t="shared" si="7"/>
        <v>10568</v>
      </c>
      <c r="E33" s="67">
        <v>515</v>
      </c>
      <c r="F33" s="67">
        <v>628</v>
      </c>
      <c r="G33" s="67">
        <v>665</v>
      </c>
      <c r="H33" s="67">
        <v>650</v>
      </c>
      <c r="I33" s="67">
        <v>407</v>
      </c>
      <c r="J33" s="67">
        <v>468</v>
      </c>
      <c r="K33" s="67">
        <v>592</v>
      </c>
      <c r="L33" s="67">
        <v>648</v>
      </c>
      <c r="M33" s="67">
        <v>873</v>
      </c>
      <c r="N33" s="67">
        <v>552</v>
      </c>
      <c r="O33" s="67">
        <v>586</v>
      </c>
      <c r="P33" s="67">
        <v>765</v>
      </c>
      <c r="Q33" s="67">
        <v>795</v>
      </c>
      <c r="R33" s="67">
        <v>827</v>
      </c>
      <c r="S33" s="67">
        <v>605</v>
      </c>
      <c r="T33" s="67">
        <v>497</v>
      </c>
      <c r="U33" s="67">
        <v>303</v>
      </c>
      <c r="V33" s="67">
        <v>131</v>
      </c>
      <c r="W33" s="67">
        <v>61</v>
      </c>
      <c r="X33" s="277">
        <v>0</v>
      </c>
      <c r="Z33" s="69"/>
    </row>
    <row r="34" spans="2:26" ht="12" customHeight="1">
      <c r="B34" s="1224"/>
      <c r="C34" s="605" t="s">
        <v>751</v>
      </c>
      <c r="D34" s="1118">
        <f t="shared" si="7"/>
        <v>10195</v>
      </c>
      <c r="E34" s="67">
        <v>477</v>
      </c>
      <c r="F34" s="67">
        <v>634</v>
      </c>
      <c r="G34" s="67">
        <v>767</v>
      </c>
      <c r="H34" s="67">
        <v>684</v>
      </c>
      <c r="I34" s="67">
        <v>340</v>
      </c>
      <c r="J34" s="67">
        <v>418</v>
      </c>
      <c r="K34" s="67">
        <v>540</v>
      </c>
      <c r="L34" s="67">
        <v>732</v>
      </c>
      <c r="M34" s="67">
        <v>869</v>
      </c>
      <c r="N34" s="67">
        <v>552</v>
      </c>
      <c r="O34" s="67">
        <v>538</v>
      </c>
      <c r="P34" s="67">
        <v>658</v>
      </c>
      <c r="Q34" s="67">
        <v>850</v>
      </c>
      <c r="R34" s="67">
        <v>791</v>
      </c>
      <c r="S34" s="67">
        <v>545</v>
      </c>
      <c r="T34" s="67">
        <v>411</v>
      </c>
      <c r="U34" s="67">
        <v>258</v>
      </c>
      <c r="V34" s="67">
        <v>91</v>
      </c>
      <c r="W34" s="67">
        <v>40</v>
      </c>
      <c r="X34" s="277">
        <v>0</v>
      </c>
      <c r="Z34" s="69"/>
    </row>
    <row r="35" spans="2:26" ht="12" customHeight="1">
      <c r="B35" s="1224"/>
      <c r="C35" s="605" t="s">
        <v>752</v>
      </c>
      <c r="D35" s="1118">
        <f t="shared" si="7"/>
        <v>7781</v>
      </c>
      <c r="E35" s="67">
        <v>476</v>
      </c>
      <c r="F35" s="67">
        <v>488</v>
      </c>
      <c r="G35" s="67">
        <v>572</v>
      </c>
      <c r="H35" s="67">
        <v>496</v>
      </c>
      <c r="I35" s="67">
        <v>237</v>
      </c>
      <c r="J35" s="67">
        <v>375</v>
      </c>
      <c r="K35" s="67">
        <v>497</v>
      </c>
      <c r="L35" s="67">
        <v>538</v>
      </c>
      <c r="M35" s="67">
        <v>654</v>
      </c>
      <c r="N35" s="67">
        <v>409</v>
      </c>
      <c r="O35" s="67">
        <v>449</v>
      </c>
      <c r="P35" s="67">
        <v>493</v>
      </c>
      <c r="Q35" s="67">
        <v>612</v>
      </c>
      <c r="R35" s="67">
        <v>537</v>
      </c>
      <c r="S35" s="67">
        <v>427</v>
      </c>
      <c r="T35" s="67">
        <v>268</v>
      </c>
      <c r="U35" s="67">
        <v>150</v>
      </c>
      <c r="V35" s="67">
        <v>82</v>
      </c>
      <c r="W35" s="67">
        <v>21</v>
      </c>
      <c r="X35" s="277">
        <v>0</v>
      </c>
      <c r="Z35" s="69"/>
    </row>
    <row r="36" spans="2:26" ht="12" customHeight="1">
      <c r="B36" s="1224"/>
      <c r="C36" s="605" t="s">
        <v>754</v>
      </c>
      <c r="D36" s="1118">
        <f t="shared" si="7"/>
        <v>12381</v>
      </c>
      <c r="E36" s="67">
        <v>660</v>
      </c>
      <c r="F36" s="67">
        <v>800</v>
      </c>
      <c r="G36" s="67">
        <v>915</v>
      </c>
      <c r="H36" s="67">
        <v>763</v>
      </c>
      <c r="I36" s="67">
        <v>378</v>
      </c>
      <c r="J36" s="67">
        <v>499</v>
      </c>
      <c r="K36" s="67">
        <v>758</v>
      </c>
      <c r="L36" s="67">
        <v>938</v>
      </c>
      <c r="M36" s="67">
        <v>1008</v>
      </c>
      <c r="N36" s="67">
        <v>618</v>
      </c>
      <c r="O36" s="67">
        <v>729</v>
      </c>
      <c r="P36" s="67">
        <v>938</v>
      </c>
      <c r="Q36" s="67">
        <v>936</v>
      </c>
      <c r="R36" s="67">
        <v>858</v>
      </c>
      <c r="S36" s="67">
        <v>688</v>
      </c>
      <c r="T36" s="67">
        <v>432</v>
      </c>
      <c r="U36" s="67">
        <v>294</v>
      </c>
      <c r="V36" s="67">
        <v>110</v>
      </c>
      <c r="W36" s="67">
        <v>59</v>
      </c>
      <c r="X36" s="277">
        <v>0</v>
      </c>
      <c r="Z36" s="69"/>
    </row>
    <row r="37" spans="2:26" ht="12" customHeight="1">
      <c r="B37" s="1224"/>
      <c r="C37" s="605" t="s">
        <v>756</v>
      </c>
      <c r="D37" s="1118">
        <f t="shared" si="7"/>
        <v>7680</v>
      </c>
      <c r="E37" s="67">
        <v>414</v>
      </c>
      <c r="F37" s="67">
        <v>529</v>
      </c>
      <c r="G37" s="67">
        <v>548</v>
      </c>
      <c r="H37" s="67">
        <v>473</v>
      </c>
      <c r="I37" s="67">
        <v>272</v>
      </c>
      <c r="J37" s="67">
        <v>323</v>
      </c>
      <c r="K37" s="67">
        <v>446</v>
      </c>
      <c r="L37" s="67">
        <v>565</v>
      </c>
      <c r="M37" s="67">
        <v>626</v>
      </c>
      <c r="N37" s="67">
        <v>410</v>
      </c>
      <c r="O37" s="67">
        <v>450</v>
      </c>
      <c r="P37" s="67">
        <v>531</v>
      </c>
      <c r="Q37" s="67">
        <v>630</v>
      </c>
      <c r="R37" s="67">
        <v>593</v>
      </c>
      <c r="S37" s="67">
        <v>366</v>
      </c>
      <c r="T37" s="67">
        <v>242</v>
      </c>
      <c r="U37" s="67">
        <v>178</v>
      </c>
      <c r="V37" s="67">
        <v>68</v>
      </c>
      <c r="W37" s="67">
        <v>16</v>
      </c>
      <c r="X37" s="277">
        <v>0</v>
      </c>
      <c r="Z37" s="69"/>
    </row>
    <row r="38" spans="2:26" ht="12" customHeight="1">
      <c r="B38" s="1224"/>
      <c r="C38" s="605" t="s">
        <v>758</v>
      </c>
      <c r="D38" s="1118">
        <f t="shared" si="7"/>
        <v>12023</v>
      </c>
      <c r="E38" s="67">
        <v>632</v>
      </c>
      <c r="F38" s="67">
        <v>679</v>
      </c>
      <c r="G38" s="67">
        <v>877</v>
      </c>
      <c r="H38" s="67">
        <v>763</v>
      </c>
      <c r="I38" s="67">
        <v>422</v>
      </c>
      <c r="J38" s="67">
        <v>583</v>
      </c>
      <c r="K38" s="67">
        <v>680</v>
      </c>
      <c r="L38" s="67">
        <v>857</v>
      </c>
      <c r="M38" s="67">
        <v>968</v>
      </c>
      <c r="N38" s="67">
        <v>660</v>
      </c>
      <c r="O38" s="67">
        <v>725</v>
      </c>
      <c r="P38" s="67">
        <v>921</v>
      </c>
      <c r="Q38" s="67">
        <v>955</v>
      </c>
      <c r="R38" s="67">
        <v>875</v>
      </c>
      <c r="S38" s="67">
        <v>594</v>
      </c>
      <c r="T38" s="67">
        <v>424</v>
      </c>
      <c r="U38" s="67">
        <v>247</v>
      </c>
      <c r="V38" s="67">
        <v>117</v>
      </c>
      <c r="W38" s="67">
        <v>44</v>
      </c>
      <c r="X38" s="277">
        <v>0</v>
      </c>
      <c r="Z38" s="69"/>
    </row>
    <row r="39" spans="2:26" ht="12" customHeight="1">
      <c r="B39" s="1224"/>
      <c r="C39" s="605" t="s">
        <v>760</v>
      </c>
      <c r="D39" s="1118">
        <f t="shared" si="7"/>
        <v>4990</v>
      </c>
      <c r="E39" s="67">
        <v>273</v>
      </c>
      <c r="F39" s="67">
        <v>307</v>
      </c>
      <c r="G39" s="67">
        <v>372</v>
      </c>
      <c r="H39" s="67">
        <v>302</v>
      </c>
      <c r="I39" s="67">
        <v>193</v>
      </c>
      <c r="J39" s="67">
        <v>218</v>
      </c>
      <c r="K39" s="67">
        <v>301</v>
      </c>
      <c r="L39" s="67">
        <v>367</v>
      </c>
      <c r="M39" s="67">
        <v>374</v>
      </c>
      <c r="N39" s="67">
        <v>236</v>
      </c>
      <c r="O39" s="67">
        <v>311</v>
      </c>
      <c r="P39" s="67">
        <v>353</v>
      </c>
      <c r="Q39" s="67">
        <v>366</v>
      </c>
      <c r="R39" s="67">
        <v>387</v>
      </c>
      <c r="S39" s="67">
        <v>256</v>
      </c>
      <c r="T39" s="67">
        <v>191</v>
      </c>
      <c r="U39" s="67">
        <v>114</v>
      </c>
      <c r="V39" s="67">
        <v>50</v>
      </c>
      <c r="W39" s="67">
        <v>19</v>
      </c>
      <c r="X39" s="277">
        <v>0</v>
      </c>
      <c r="Z39" s="69"/>
    </row>
    <row r="40" spans="2:26" ht="12" customHeight="1">
      <c r="B40" s="1224"/>
      <c r="C40" s="605" t="s">
        <v>761</v>
      </c>
      <c r="D40" s="1118">
        <f t="shared" si="7"/>
        <v>6374</v>
      </c>
      <c r="E40" s="67">
        <v>332</v>
      </c>
      <c r="F40" s="67">
        <v>384</v>
      </c>
      <c r="G40" s="67">
        <v>451</v>
      </c>
      <c r="H40" s="67">
        <v>389</v>
      </c>
      <c r="I40" s="67">
        <v>228</v>
      </c>
      <c r="J40" s="67">
        <v>286</v>
      </c>
      <c r="K40" s="67">
        <v>377</v>
      </c>
      <c r="L40" s="67">
        <v>508</v>
      </c>
      <c r="M40" s="67">
        <v>517</v>
      </c>
      <c r="N40" s="67">
        <v>334</v>
      </c>
      <c r="O40" s="67">
        <v>367</v>
      </c>
      <c r="P40" s="67">
        <v>454</v>
      </c>
      <c r="Q40" s="67">
        <v>520</v>
      </c>
      <c r="R40" s="67">
        <v>474</v>
      </c>
      <c r="S40" s="67">
        <v>328</v>
      </c>
      <c r="T40" s="67">
        <v>223</v>
      </c>
      <c r="U40" s="67">
        <v>113</v>
      </c>
      <c r="V40" s="67">
        <v>66</v>
      </c>
      <c r="W40" s="67">
        <v>23</v>
      </c>
      <c r="X40" s="277">
        <v>0</v>
      </c>
      <c r="Z40" s="69"/>
    </row>
    <row r="41" spans="2:26" ht="12" customHeight="1">
      <c r="B41" s="1224"/>
      <c r="C41" s="605" t="s">
        <v>763</v>
      </c>
      <c r="D41" s="1118">
        <f t="shared" si="7"/>
        <v>7145</v>
      </c>
      <c r="E41" s="67">
        <v>405</v>
      </c>
      <c r="F41" s="67">
        <v>460</v>
      </c>
      <c r="G41" s="67">
        <v>506</v>
      </c>
      <c r="H41" s="67">
        <v>450</v>
      </c>
      <c r="I41" s="67">
        <v>257</v>
      </c>
      <c r="J41" s="67">
        <v>344</v>
      </c>
      <c r="K41" s="67">
        <v>444</v>
      </c>
      <c r="L41" s="67">
        <v>507</v>
      </c>
      <c r="M41" s="67">
        <v>551</v>
      </c>
      <c r="N41" s="67">
        <v>353</v>
      </c>
      <c r="O41" s="67">
        <v>415</v>
      </c>
      <c r="P41" s="67">
        <v>536</v>
      </c>
      <c r="Q41" s="67">
        <v>526</v>
      </c>
      <c r="R41" s="67">
        <v>517</v>
      </c>
      <c r="S41" s="67">
        <v>364</v>
      </c>
      <c r="T41" s="67">
        <v>274</v>
      </c>
      <c r="U41" s="67">
        <v>154</v>
      </c>
      <c r="V41" s="67">
        <v>62</v>
      </c>
      <c r="W41" s="67">
        <v>20</v>
      </c>
      <c r="X41" s="277">
        <v>0</v>
      </c>
      <c r="Z41" s="69"/>
    </row>
    <row r="42" spans="2:26" ht="12" customHeight="1">
      <c r="B42" s="1224"/>
      <c r="C42" s="605" t="s">
        <v>766</v>
      </c>
      <c r="D42" s="1118">
        <f t="shared" si="7"/>
        <v>27258</v>
      </c>
      <c r="E42" s="67">
        <v>1417</v>
      </c>
      <c r="F42" s="67">
        <v>1743</v>
      </c>
      <c r="G42" s="67">
        <v>1985</v>
      </c>
      <c r="H42" s="67">
        <v>1842</v>
      </c>
      <c r="I42" s="67">
        <v>1179</v>
      </c>
      <c r="J42" s="67">
        <v>1270</v>
      </c>
      <c r="K42" s="67">
        <v>1712</v>
      </c>
      <c r="L42" s="67">
        <v>1908</v>
      </c>
      <c r="M42" s="67">
        <v>2344</v>
      </c>
      <c r="N42" s="67">
        <v>1467</v>
      </c>
      <c r="O42" s="67">
        <v>1510</v>
      </c>
      <c r="P42" s="67">
        <v>1788</v>
      </c>
      <c r="Q42" s="67">
        <v>1946</v>
      </c>
      <c r="R42" s="67">
        <v>1915</v>
      </c>
      <c r="S42" s="67">
        <v>1269</v>
      </c>
      <c r="T42" s="67">
        <v>909</v>
      </c>
      <c r="U42" s="67">
        <v>629</v>
      </c>
      <c r="V42" s="67">
        <v>312</v>
      </c>
      <c r="W42" s="67">
        <v>113</v>
      </c>
      <c r="X42" s="277">
        <v>0</v>
      </c>
      <c r="Z42" s="69"/>
    </row>
    <row r="43" spans="2:26" ht="12" customHeight="1">
      <c r="B43" s="1224"/>
      <c r="C43" s="605" t="s">
        <v>768</v>
      </c>
      <c r="D43" s="1118">
        <f t="shared" si="7"/>
        <v>21186</v>
      </c>
      <c r="E43" s="67">
        <v>1006</v>
      </c>
      <c r="F43" s="67">
        <v>1251</v>
      </c>
      <c r="G43" s="67">
        <v>1473</v>
      </c>
      <c r="H43" s="67">
        <v>1394</v>
      </c>
      <c r="I43" s="67">
        <v>834</v>
      </c>
      <c r="J43" s="67">
        <v>881</v>
      </c>
      <c r="K43" s="67">
        <v>1289</v>
      </c>
      <c r="L43" s="67">
        <v>1587</v>
      </c>
      <c r="M43" s="67">
        <v>1759</v>
      </c>
      <c r="N43" s="67">
        <v>1094</v>
      </c>
      <c r="O43" s="67">
        <v>1201</v>
      </c>
      <c r="P43" s="67">
        <v>1514</v>
      </c>
      <c r="Q43" s="67">
        <v>1770</v>
      </c>
      <c r="R43" s="67">
        <v>1542</v>
      </c>
      <c r="S43" s="67">
        <v>1045</v>
      </c>
      <c r="T43" s="67">
        <v>746</v>
      </c>
      <c r="U43" s="67">
        <v>524</v>
      </c>
      <c r="V43" s="67">
        <v>200</v>
      </c>
      <c r="W43" s="67">
        <v>76</v>
      </c>
      <c r="X43" s="277">
        <v>0</v>
      </c>
      <c r="Z43" s="69"/>
    </row>
    <row r="44" spans="2:26" ht="12" customHeight="1">
      <c r="B44" s="1224"/>
      <c r="C44" s="605" t="s">
        <v>769</v>
      </c>
      <c r="D44" s="1118">
        <f t="shared" si="7"/>
        <v>11087</v>
      </c>
      <c r="E44" s="67">
        <v>568</v>
      </c>
      <c r="F44" s="67">
        <v>636</v>
      </c>
      <c r="G44" s="67">
        <v>659</v>
      </c>
      <c r="H44" s="67">
        <v>601</v>
      </c>
      <c r="I44" s="67">
        <v>363</v>
      </c>
      <c r="J44" s="67">
        <v>576</v>
      </c>
      <c r="K44" s="67">
        <v>622</v>
      </c>
      <c r="L44" s="67">
        <v>747</v>
      </c>
      <c r="M44" s="67">
        <v>847</v>
      </c>
      <c r="N44" s="67">
        <v>626</v>
      </c>
      <c r="O44" s="67">
        <v>761</v>
      </c>
      <c r="P44" s="67">
        <v>865</v>
      </c>
      <c r="Q44" s="67">
        <v>912</v>
      </c>
      <c r="R44" s="67">
        <v>774</v>
      </c>
      <c r="S44" s="67">
        <v>634</v>
      </c>
      <c r="T44" s="67">
        <v>474</v>
      </c>
      <c r="U44" s="67">
        <v>277</v>
      </c>
      <c r="V44" s="67">
        <v>99</v>
      </c>
      <c r="W44" s="67">
        <v>46</v>
      </c>
      <c r="X44" s="277">
        <v>0</v>
      </c>
      <c r="Z44" s="69"/>
    </row>
    <row r="45" spans="2:26" ht="12" customHeight="1">
      <c r="B45" s="1224"/>
      <c r="C45" s="605" t="s">
        <v>771</v>
      </c>
      <c r="D45" s="1118">
        <f t="shared" si="7"/>
        <v>17991</v>
      </c>
      <c r="E45" s="67">
        <v>909</v>
      </c>
      <c r="F45" s="67">
        <v>1108</v>
      </c>
      <c r="G45" s="67">
        <v>1174</v>
      </c>
      <c r="H45" s="67">
        <v>1100</v>
      </c>
      <c r="I45" s="67">
        <v>574</v>
      </c>
      <c r="J45" s="67">
        <v>684</v>
      </c>
      <c r="K45" s="67">
        <v>1018</v>
      </c>
      <c r="L45" s="67">
        <v>1248</v>
      </c>
      <c r="M45" s="67">
        <v>1472</v>
      </c>
      <c r="N45" s="67">
        <v>984</v>
      </c>
      <c r="O45" s="67">
        <v>1008</v>
      </c>
      <c r="P45" s="67">
        <v>1190</v>
      </c>
      <c r="Q45" s="67">
        <v>1520</v>
      </c>
      <c r="R45" s="67">
        <v>1368</v>
      </c>
      <c r="S45" s="67">
        <v>1010</v>
      </c>
      <c r="T45" s="67">
        <v>729</v>
      </c>
      <c r="U45" s="67">
        <v>562</v>
      </c>
      <c r="V45" s="67">
        <v>229</v>
      </c>
      <c r="W45" s="67">
        <v>104</v>
      </c>
      <c r="X45" s="277">
        <v>0</v>
      </c>
      <c r="Z45" s="69"/>
    </row>
    <row r="46" spans="2:26" ht="12" customHeight="1">
      <c r="B46" s="1224"/>
      <c r="C46" s="605" t="s">
        <v>773</v>
      </c>
      <c r="D46" s="1118">
        <f t="shared" si="7"/>
        <v>9732</v>
      </c>
      <c r="E46" s="67">
        <v>431</v>
      </c>
      <c r="F46" s="67">
        <v>666</v>
      </c>
      <c r="G46" s="67">
        <v>699</v>
      </c>
      <c r="H46" s="67">
        <v>520</v>
      </c>
      <c r="I46" s="67">
        <v>317</v>
      </c>
      <c r="J46" s="67">
        <v>378</v>
      </c>
      <c r="K46" s="67">
        <v>534</v>
      </c>
      <c r="L46" s="67">
        <v>730</v>
      </c>
      <c r="M46" s="67">
        <v>770</v>
      </c>
      <c r="N46" s="67">
        <v>491</v>
      </c>
      <c r="O46" s="67">
        <v>522</v>
      </c>
      <c r="P46" s="67">
        <v>738</v>
      </c>
      <c r="Q46" s="67">
        <v>843</v>
      </c>
      <c r="R46" s="67">
        <v>788</v>
      </c>
      <c r="S46" s="67">
        <v>555</v>
      </c>
      <c r="T46" s="67">
        <v>386</v>
      </c>
      <c r="U46" s="67">
        <v>233</v>
      </c>
      <c r="V46" s="67">
        <v>94</v>
      </c>
      <c r="W46" s="67">
        <v>37</v>
      </c>
      <c r="X46" s="277">
        <v>0</v>
      </c>
      <c r="Z46" s="69"/>
    </row>
    <row r="47" spans="2:26" ht="12" customHeight="1">
      <c r="B47" s="1224"/>
      <c r="C47" s="605" t="s">
        <v>776</v>
      </c>
      <c r="D47" s="1118">
        <f t="shared" si="7"/>
        <v>7685</v>
      </c>
      <c r="E47" s="67">
        <v>373</v>
      </c>
      <c r="F47" s="67">
        <v>415</v>
      </c>
      <c r="G47" s="67">
        <v>511</v>
      </c>
      <c r="H47" s="67">
        <v>473</v>
      </c>
      <c r="I47" s="67">
        <v>280</v>
      </c>
      <c r="J47" s="67">
        <v>347</v>
      </c>
      <c r="K47" s="67">
        <v>406</v>
      </c>
      <c r="L47" s="67">
        <v>502</v>
      </c>
      <c r="M47" s="67">
        <v>587</v>
      </c>
      <c r="N47" s="67">
        <v>438</v>
      </c>
      <c r="O47" s="67">
        <v>505</v>
      </c>
      <c r="P47" s="67">
        <v>601</v>
      </c>
      <c r="Q47" s="67">
        <v>630</v>
      </c>
      <c r="R47" s="67">
        <v>525</v>
      </c>
      <c r="S47" s="67">
        <v>402</v>
      </c>
      <c r="T47" s="67">
        <v>317</v>
      </c>
      <c r="U47" s="67">
        <v>221</v>
      </c>
      <c r="V47" s="67">
        <v>115</v>
      </c>
      <c r="W47" s="67">
        <v>37</v>
      </c>
      <c r="X47" s="277">
        <v>0</v>
      </c>
      <c r="Z47" s="69"/>
    </row>
    <row r="48" spans="2:26" ht="12" customHeight="1">
      <c r="B48" s="1224"/>
      <c r="C48" s="605" t="s">
        <v>777</v>
      </c>
      <c r="D48" s="1118">
        <f t="shared" si="7"/>
        <v>18869</v>
      </c>
      <c r="E48" s="67">
        <v>942</v>
      </c>
      <c r="F48" s="67">
        <v>1055</v>
      </c>
      <c r="G48" s="67">
        <v>1303</v>
      </c>
      <c r="H48" s="67">
        <v>1182</v>
      </c>
      <c r="I48" s="67">
        <v>741</v>
      </c>
      <c r="J48" s="67">
        <v>936</v>
      </c>
      <c r="K48" s="67">
        <v>1135</v>
      </c>
      <c r="L48" s="67">
        <v>1360</v>
      </c>
      <c r="M48" s="67">
        <v>1615</v>
      </c>
      <c r="N48" s="67">
        <v>1096</v>
      </c>
      <c r="O48" s="67">
        <v>1206</v>
      </c>
      <c r="P48" s="67">
        <v>1443</v>
      </c>
      <c r="Q48" s="67">
        <v>1511</v>
      </c>
      <c r="R48" s="67">
        <v>1182</v>
      </c>
      <c r="S48" s="67">
        <v>874</v>
      </c>
      <c r="T48" s="67">
        <v>611</v>
      </c>
      <c r="U48" s="67">
        <v>431</v>
      </c>
      <c r="V48" s="67">
        <v>192</v>
      </c>
      <c r="W48" s="67">
        <v>54</v>
      </c>
      <c r="X48" s="277">
        <v>0</v>
      </c>
      <c r="Z48" s="69"/>
    </row>
    <row r="49" spans="2:26" ht="12" customHeight="1">
      <c r="B49" s="1224"/>
      <c r="C49" s="605" t="s">
        <v>779</v>
      </c>
      <c r="D49" s="1118">
        <f t="shared" si="7"/>
        <v>12842</v>
      </c>
      <c r="E49" s="67">
        <v>630</v>
      </c>
      <c r="F49" s="67">
        <v>766</v>
      </c>
      <c r="G49" s="67">
        <v>916</v>
      </c>
      <c r="H49" s="67">
        <v>883</v>
      </c>
      <c r="I49" s="67">
        <v>506</v>
      </c>
      <c r="J49" s="67">
        <v>527</v>
      </c>
      <c r="K49" s="67">
        <v>704</v>
      </c>
      <c r="L49" s="67">
        <v>943</v>
      </c>
      <c r="M49" s="67">
        <v>1076</v>
      </c>
      <c r="N49" s="67">
        <v>722</v>
      </c>
      <c r="O49" s="67">
        <v>732</v>
      </c>
      <c r="P49" s="67">
        <v>896</v>
      </c>
      <c r="Q49" s="67">
        <v>991</v>
      </c>
      <c r="R49" s="67">
        <v>843</v>
      </c>
      <c r="S49" s="67">
        <v>652</v>
      </c>
      <c r="T49" s="67">
        <v>496</v>
      </c>
      <c r="U49" s="67">
        <v>356</v>
      </c>
      <c r="V49" s="67">
        <v>147</v>
      </c>
      <c r="W49" s="67">
        <v>56</v>
      </c>
      <c r="X49" s="277">
        <v>0</v>
      </c>
      <c r="Z49" s="69"/>
    </row>
    <row r="50" spans="2:26" ht="12" customHeight="1">
      <c r="B50" s="1224"/>
      <c r="C50" s="605" t="s">
        <v>781</v>
      </c>
      <c r="D50" s="1118">
        <f t="shared" si="7"/>
        <v>10046</v>
      </c>
      <c r="E50" s="67">
        <v>565</v>
      </c>
      <c r="F50" s="67">
        <v>648</v>
      </c>
      <c r="G50" s="67">
        <v>710</v>
      </c>
      <c r="H50" s="67">
        <v>605</v>
      </c>
      <c r="I50" s="67">
        <v>330</v>
      </c>
      <c r="J50" s="67">
        <v>432</v>
      </c>
      <c r="K50" s="67">
        <v>610</v>
      </c>
      <c r="L50" s="67">
        <v>723</v>
      </c>
      <c r="M50" s="67">
        <v>842</v>
      </c>
      <c r="N50" s="67">
        <v>509</v>
      </c>
      <c r="O50" s="67">
        <v>556</v>
      </c>
      <c r="P50" s="67">
        <v>743</v>
      </c>
      <c r="Q50" s="67">
        <v>786</v>
      </c>
      <c r="R50" s="67">
        <v>713</v>
      </c>
      <c r="S50" s="67">
        <v>516</v>
      </c>
      <c r="T50" s="67">
        <v>374</v>
      </c>
      <c r="U50" s="67">
        <v>246</v>
      </c>
      <c r="V50" s="67">
        <v>100</v>
      </c>
      <c r="W50" s="67">
        <v>38</v>
      </c>
      <c r="X50" s="277">
        <v>0</v>
      </c>
      <c r="Z50" s="69"/>
    </row>
    <row r="51" spans="2:26" ht="12" customHeight="1">
      <c r="B51" s="1224"/>
      <c r="C51" s="605" t="s">
        <v>783</v>
      </c>
      <c r="D51" s="1118">
        <f t="shared" si="7"/>
        <v>8696</v>
      </c>
      <c r="E51" s="67">
        <v>472</v>
      </c>
      <c r="F51" s="67">
        <v>547</v>
      </c>
      <c r="G51" s="67">
        <v>664</v>
      </c>
      <c r="H51" s="67">
        <v>508</v>
      </c>
      <c r="I51" s="67">
        <v>308</v>
      </c>
      <c r="J51" s="67">
        <v>427</v>
      </c>
      <c r="K51" s="67">
        <v>501</v>
      </c>
      <c r="L51" s="67">
        <v>652</v>
      </c>
      <c r="M51" s="67">
        <v>689</v>
      </c>
      <c r="N51" s="67">
        <v>411</v>
      </c>
      <c r="O51" s="67">
        <v>556</v>
      </c>
      <c r="P51" s="67">
        <v>622</v>
      </c>
      <c r="Q51" s="67">
        <v>686</v>
      </c>
      <c r="R51" s="67">
        <v>556</v>
      </c>
      <c r="S51" s="67">
        <v>395</v>
      </c>
      <c r="T51" s="67">
        <v>327</v>
      </c>
      <c r="U51" s="67">
        <v>226</v>
      </c>
      <c r="V51" s="67">
        <v>112</v>
      </c>
      <c r="W51" s="67">
        <v>37</v>
      </c>
      <c r="X51" s="277">
        <v>0</v>
      </c>
      <c r="Z51" s="69"/>
    </row>
    <row r="52" spans="2:26" ht="12" customHeight="1">
      <c r="B52" s="1224"/>
      <c r="C52" s="605" t="s">
        <v>785</v>
      </c>
      <c r="D52" s="1118">
        <f t="shared" si="7"/>
        <v>8166</v>
      </c>
      <c r="E52" s="67">
        <v>430</v>
      </c>
      <c r="F52" s="67">
        <v>454</v>
      </c>
      <c r="G52" s="67">
        <v>560</v>
      </c>
      <c r="H52" s="67">
        <v>470</v>
      </c>
      <c r="I52" s="67">
        <v>345</v>
      </c>
      <c r="J52" s="67">
        <v>392</v>
      </c>
      <c r="K52" s="67">
        <v>489</v>
      </c>
      <c r="L52" s="67">
        <v>561</v>
      </c>
      <c r="M52" s="67">
        <v>702</v>
      </c>
      <c r="N52" s="67">
        <v>418</v>
      </c>
      <c r="O52" s="67">
        <v>494</v>
      </c>
      <c r="P52" s="67">
        <v>610</v>
      </c>
      <c r="Q52" s="67">
        <v>641</v>
      </c>
      <c r="R52" s="67">
        <v>555</v>
      </c>
      <c r="S52" s="67">
        <v>399</v>
      </c>
      <c r="T52" s="67">
        <v>310</v>
      </c>
      <c r="U52" s="67">
        <v>212</v>
      </c>
      <c r="V52" s="67">
        <v>88</v>
      </c>
      <c r="W52" s="67">
        <v>36</v>
      </c>
      <c r="X52" s="277">
        <v>0</v>
      </c>
      <c r="Z52" s="69"/>
    </row>
    <row r="53" spans="2:26" ht="12" customHeight="1">
      <c r="B53" s="1224"/>
      <c r="C53" s="605" t="s">
        <v>787</v>
      </c>
      <c r="D53" s="1118">
        <f t="shared" si="7"/>
        <v>6456</v>
      </c>
      <c r="E53" s="67">
        <v>323</v>
      </c>
      <c r="F53" s="67">
        <v>433</v>
      </c>
      <c r="G53" s="67">
        <v>431</v>
      </c>
      <c r="H53" s="67">
        <v>342</v>
      </c>
      <c r="I53" s="67">
        <v>223</v>
      </c>
      <c r="J53" s="67">
        <v>251</v>
      </c>
      <c r="K53" s="67">
        <v>372</v>
      </c>
      <c r="L53" s="67">
        <v>493</v>
      </c>
      <c r="M53" s="67">
        <v>495</v>
      </c>
      <c r="N53" s="67">
        <v>343</v>
      </c>
      <c r="O53" s="67">
        <v>379</v>
      </c>
      <c r="P53" s="67">
        <v>444</v>
      </c>
      <c r="Q53" s="67">
        <v>553</v>
      </c>
      <c r="R53" s="67">
        <v>485</v>
      </c>
      <c r="S53" s="67">
        <v>348</v>
      </c>
      <c r="T53" s="67">
        <v>274</v>
      </c>
      <c r="U53" s="67">
        <v>164</v>
      </c>
      <c r="V53" s="67">
        <v>77</v>
      </c>
      <c r="W53" s="67">
        <v>26</v>
      </c>
      <c r="X53" s="277">
        <v>0</v>
      </c>
      <c r="Z53" s="69"/>
    </row>
    <row r="54" spans="2:26" ht="12" customHeight="1">
      <c r="B54" s="1224"/>
      <c r="C54" s="605" t="s">
        <v>788</v>
      </c>
      <c r="D54" s="1118">
        <f t="shared" si="7"/>
        <v>11859</v>
      </c>
      <c r="E54" s="67">
        <v>545</v>
      </c>
      <c r="F54" s="67">
        <v>668</v>
      </c>
      <c r="G54" s="67">
        <v>816</v>
      </c>
      <c r="H54" s="67">
        <v>760</v>
      </c>
      <c r="I54" s="67">
        <v>375</v>
      </c>
      <c r="J54" s="67">
        <v>440</v>
      </c>
      <c r="K54" s="67">
        <v>584</v>
      </c>
      <c r="L54" s="67">
        <v>697</v>
      </c>
      <c r="M54" s="67">
        <v>953</v>
      </c>
      <c r="N54" s="67">
        <v>712</v>
      </c>
      <c r="O54" s="67">
        <v>725</v>
      </c>
      <c r="P54" s="67">
        <v>895</v>
      </c>
      <c r="Q54" s="67">
        <v>944</v>
      </c>
      <c r="R54" s="67">
        <v>941</v>
      </c>
      <c r="S54" s="67">
        <v>723</v>
      </c>
      <c r="T54" s="67">
        <v>515</v>
      </c>
      <c r="U54" s="67">
        <v>354</v>
      </c>
      <c r="V54" s="67">
        <v>164</v>
      </c>
      <c r="W54" s="67">
        <v>48</v>
      </c>
      <c r="X54" s="277">
        <v>0</v>
      </c>
      <c r="Z54" s="69"/>
    </row>
    <row r="55" spans="2:26" ht="12" customHeight="1">
      <c r="B55" s="1224"/>
      <c r="C55" s="605" t="s">
        <v>790</v>
      </c>
      <c r="D55" s="1118">
        <f t="shared" si="7"/>
        <v>19419</v>
      </c>
      <c r="E55" s="67">
        <v>923</v>
      </c>
      <c r="F55" s="67">
        <v>1202</v>
      </c>
      <c r="G55" s="67">
        <v>1227</v>
      </c>
      <c r="H55" s="67">
        <v>1218</v>
      </c>
      <c r="I55" s="67">
        <v>696</v>
      </c>
      <c r="J55" s="67">
        <v>867</v>
      </c>
      <c r="K55" s="67">
        <v>1175</v>
      </c>
      <c r="L55" s="67">
        <v>1309</v>
      </c>
      <c r="M55" s="67">
        <v>1621</v>
      </c>
      <c r="N55" s="67">
        <v>1140</v>
      </c>
      <c r="O55" s="67">
        <v>1169</v>
      </c>
      <c r="P55" s="67">
        <v>1415</v>
      </c>
      <c r="Q55" s="67">
        <v>1550</v>
      </c>
      <c r="R55" s="67">
        <v>1387</v>
      </c>
      <c r="S55" s="67">
        <v>988</v>
      </c>
      <c r="T55" s="67">
        <v>761</v>
      </c>
      <c r="U55" s="67">
        <v>491</v>
      </c>
      <c r="V55" s="67">
        <v>198</v>
      </c>
      <c r="W55" s="67">
        <v>82</v>
      </c>
      <c r="X55" s="277">
        <v>0</v>
      </c>
      <c r="Z55" s="69"/>
    </row>
    <row r="56" spans="2:26" ht="12" customHeight="1">
      <c r="B56" s="1224"/>
      <c r="C56" s="605" t="s">
        <v>792</v>
      </c>
      <c r="D56" s="1118">
        <f t="shared" si="7"/>
        <v>8073</v>
      </c>
      <c r="E56" s="67">
        <v>427</v>
      </c>
      <c r="F56" s="67">
        <v>465</v>
      </c>
      <c r="G56" s="67">
        <v>524</v>
      </c>
      <c r="H56" s="67">
        <v>479</v>
      </c>
      <c r="I56" s="67">
        <v>288</v>
      </c>
      <c r="J56" s="67">
        <v>358</v>
      </c>
      <c r="K56" s="67">
        <v>441</v>
      </c>
      <c r="L56" s="67">
        <v>538</v>
      </c>
      <c r="M56" s="67">
        <v>664</v>
      </c>
      <c r="N56" s="67">
        <v>462</v>
      </c>
      <c r="O56" s="67">
        <v>497</v>
      </c>
      <c r="P56" s="67">
        <v>562</v>
      </c>
      <c r="Q56" s="67">
        <v>680</v>
      </c>
      <c r="R56" s="67">
        <v>549</v>
      </c>
      <c r="S56" s="67">
        <v>451</v>
      </c>
      <c r="T56" s="67">
        <v>332</v>
      </c>
      <c r="U56" s="67">
        <v>219</v>
      </c>
      <c r="V56" s="67">
        <v>106</v>
      </c>
      <c r="W56" s="67">
        <v>31</v>
      </c>
      <c r="X56" s="277">
        <v>0</v>
      </c>
      <c r="Z56" s="69"/>
    </row>
    <row r="57" spans="2:26" ht="12" customHeight="1">
      <c r="B57" s="1224"/>
      <c r="C57" s="605" t="s">
        <v>793</v>
      </c>
      <c r="D57" s="1118">
        <f t="shared" si="7"/>
        <v>5956</v>
      </c>
      <c r="E57" s="67">
        <v>281</v>
      </c>
      <c r="F57" s="67">
        <v>344</v>
      </c>
      <c r="G57" s="67">
        <v>385</v>
      </c>
      <c r="H57" s="67">
        <v>333</v>
      </c>
      <c r="I57" s="67">
        <v>248</v>
      </c>
      <c r="J57" s="67">
        <v>274</v>
      </c>
      <c r="K57" s="67">
        <v>336</v>
      </c>
      <c r="L57" s="67">
        <v>429</v>
      </c>
      <c r="M57" s="67">
        <v>475</v>
      </c>
      <c r="N57" s="67">
        <v>310</v>
      </c>
      <c r="O57" s="67">
        <v>380</v>
      </c>
      <c r="P57" s="67">
        <v>466</v>
      </c>
      <c r="Q57" s="67">
        <v>498</v>
      </c>
      <c r="R57" s="67">
        <v>430</v>
      </c>
      <c r="S57" s="67">
        <v>292</v>
      </c>
      <c r="T57" s="67">
        <v>215</v>
      </c>
      <c r="U57" s="67">
        <v>177</v>
      </c>
      <c r="V57" s="67">
        <v>66</v>
      </c>
      <c r="W57" s="67">
        <v>15</v>
      </c>
      <c r="X57" s="277">
        <v>2</v>
      </c>
      <c r="Z57" s="69"/>
    </row>
    <row r="58" spans="2:26" ht="12" customHeight="1">
      <c r="B58" s="1228"/>
      <c r="C58" s="638" t="s">
        <v>794</v>
      </c>
      <c r="D58" s="1119">
        <f t="shared" si="7"/>
        <v>7710</v>
      </c>
      <c r="E58" s="72">
        <v>363</v>
      </c>
      <c r="F58" s="72">
        <v>448</v>
      </c>
      <c r="G58" s="72">
        <v>547</v>
      </c>
      <c r="H58" s="72">
        <v>452</v>
      </c>
      <c r="I58" s="72">
        <v>243</v>
      </c>
      <c r="J58" s="72">
        <v>295</v>
      </c>
      <c r="K58" s="72">
        <v>458</v>
      </c>
      <c r="L58" s="72">
        <v>571</v>
      </c>
      <c r="M58" s="72">
        <v>670</v>
      </c>
      <c r="N58" s="72">
        <v>443</v>
      </c>
      <c r="O58" s="72">
        <v>442</v>
      </c>
      <c r="P58" s="72">
        <v>544</v>
      </c>
      <c r="Q58" s="72">
        <v>600</v>
      </c>
      <c r="R58" s="72">
        <v>610</v>
      </c>
      <c r="S58" s="72">
        <v>397</v>
      </c>
      <c r="T58" s="72">
        <v>333</v>
      </c>
      <c r="U58" s="72">
        <v>165</v>
      </c>
      <c r="V58" s="72">
        <v>101</v>
      </c>
      <c r="W58" s="72">
        <v>28</v>
      </c>
      <c r="X58" s="438">
        <v>0</v>
      </c>
      <c r="Z58" s="69"/>
    </row>
    <row r="59" spans="6:23" ht="15" customHeight="1">
      <c r="F59" s="1212"/>
      <c r="G59" s="1212"/>
      <c r="H59" s="1212"/>
      <c r="I59" s="1212"/>
      <c r="J59" s="1212"/>
      <c r="K59" s="1212"/>
      <c r="L59" s="1212"/>
      <c r="M59" s="1212"/>
      <c r="N59" s="1212"/>
      <c r="O59" s="1212"/>
      <c r="P59" s="1212"/>
      <c r="Q59" s="1212"/>
      <c r="R59" s="1212"/>
      <c r="S59" s="1212"/>
      <c r="T59" s="1212"/>
      <c r="U59" s="1212"/>
      <c r="V59" s="1212"/>
      <c r="W59" s="1212"/>
    </row>
    <row r="60" spans="6:23" ht="12">
      <c r="F60" s="1212"/>
      <c r="G60" s="1212"/>
      <c r="H60" s="1212"/>
      <c r="I60" s="1212"/>
      <c r="J60" s="1212"/>
      <c r="K60" s="1212"/>
      <c r="L60" s="1212"/>
      <c r="M60" s="1212"/>
      <c r="N60" s="1212"/>
      <c r="O60" s="1212"/>
      <c r="P60" s="1212"/>
      <c r="Q60" s="1212"/>
      <c r="R60" s="1212"/>
      <c r="S60" s="1212"/>
      <c r="T60" s="1212"/>
      <c r="U60" s="1212"/>
      <c r="V60" s="1212"/>
      <c r="W60" s="1212"/>
    </row>
    <row r="61" spans="6:23" ht="12">
      <c r="F61" s="1212"/>
      <c r="G61" s="1212"/>
      <c r="H61" s="1212"/>
      <c r="I61" s="1212"/>
      <c r="J61" s="1212"/>
      <c r="K61" s="1212"/>
      <c r="L61" s="1212"/>
      <c r="M61" s="1212"/>
      <c r="N61" s="1212"/>
      <c r="O61" s="1212"/>
      <c r="P61" s="1212"/>
      <c r="Q61" s="1212"/>
      <c r="R61" s="1212"/>
      <c r="S61" s="1212"/>
      <c r="T61" s="1212"/>
      <c r="U61" s="1212"/>
      <c r="V61" s="1212"/>
      <c r="W61" s="1212"/>
    </row>
    <row r="62" spans="6:23" ht="12">
      <c r="F62" s="1212"/>
      <c r="G62" s="1212"/>
      <c r="H62" s="1212"/>
      <c r="I62" s="1212"/>
      <c r="J62" s="1212"/>
      <c r="K62" s="1212"/>
      <c r="L62" s="1212"/>
      <c r="M62" s="1212"/>
      <c r="N62" s="1212"/>
      <c r="O62" s="1212"/>
      <c r="P62" s="1212"/>
      <c r="Q62" s="1212"/>
      <c r="R62" s="1212"/>
      <c r="S62" s="1212"/>
      <c r="T62" s="1212"/>
      <c r="U62" s="1212"/>
      <c r="V62" s="1212"/>
      <c r="W62" s="1212"/>
    </row>
    <row r="63" spans="6:23" ht="12"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</row>
    <row r="64" spans="6:23" ht="12">
      <c r="F64" s="1212"/>
      <c r="G64" s="1212"/>
      <c r="H64" s="1212"/>
      <c r="I64" s="1212"/>
      <c r="J64" s="1212"/>
      <c r="K64" s="1212"/>
      <c r="L64" s="1212"/>
      <c r="M64" s="1212"/>
      <c r="N64" s="1212"/>
      <c r="O64" s="1212"/>
      <c r="P64" s="1212"/>
      <c r="Q64" s="1212"/>
      <c r="R64" s="1212"/>
      <c r="S64" s="1212"/>
      <c r="T64" s="1212"/>
      <c r="U64" s="1212"/>
      <c r="V64" s="1212"/>
      <c r="W64" s="1212"/>
    </row>
    <row r="65" spans="6:23" ht="12">
      <c r="F65" s="1212"/>
      <c r="G65" s="1212"/>
      <c r="H65" s="1212"/>
      <c r="I65" s="1212"/>
      <c r="J65" s="1212"/>
      <c r="K65" s="1212"/>
      <c r="L65" s="1212"/>
      <c r="M65" s="1212"/>
      <c r="N65" s="1212"/>
      <c r="O65" s="1212"/>
      <c r="P65" s="1212"/>
      <c r="Q65" s="1212"/>
      <c r="R65" s="1212"/>
      <c r="S65" s="1212"/>
      <c r="T65" s="1212"/>
      <c r="U65" s="1212"/>
      <c r="V65" s="1212"/>
      <c r="W65" s="1212"/>
    </row>
    <row r="66" spans="6:23" ht="12">
      <c r="F66" s="1212"/>
      <c r="G66" s="1212"/>
      <c r="H66" s="1212"/>
      <c r="I66" s="1212"/>
      <c r="J66" s="1212"/>
      <c r="K66" s="1212"/>
      <c r="L66" s="1212"/>
      <c r="M66" s="1212"/>
      <c r="N66" s="1212"/>
      <c r="O66" s="1212"/>
      <c r="P66" s="1212"/>
      <c r="Q66" s="1212"/>
      <c r="R66" s="1212"/>
      <c r="S66" s="1212"/>
      <c r="T66" s="1212"/>
      <c r="U66" s="1212"/>
      <c r="V66" s="1212"/>
      <c r="W66" s="1212"/>
    </row>
  </sheetData>
  <mergeCells count="8">
    <mergeCell ref="B10:C10"/>
    <mergeCell ref="B11:C11"/>
    <mergeCell ref="B12:C12"/>
    <mergeCell ref="B13:C13"/>
    <mergeCell ref="B4:C4"/>
    <mergeCell ref="B5:C5"/>
    <mergeCell ref="B7:C7"/>
    <mergeCell ref="B8:C8"/>
  </mergeCells>
  <printOptions/>
  <pageMargins left="0.75" right="0.75" top="1" bottom="1" header="0.512" footer="0.512"/>
  <pageSetup fitToHeight="1" fitToWidth="1" horizontalDpi="300" verticalDpi="3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28" customWidth="1"/>
    <col min="2" max="2" width="2.625" style="1028" customWidth="1"/>
    <col min="3" max="3" width="19.125" style="1028" customWidth="1"/>
    <col min="4" max="8" width="11.875" style="1028" customWidth="1"/>
    <col min="9" max="9" width="11.75390625" style="1028" customWidth="1"/>
    <col min="10" max="16384" width="9.00390625" style="1028" customWidth="1"/>
  </cols>
  <sheetData>
    <row r="1" ht="15" customHeight="1">
      <c r="B1" s="1029" t="s">
        <v>416</v>
      </c>
    </row>
    <row r="2" spans="3:7" ht="15" customHeight="1" thickBot="1">
      <c r="C2" s="1029"/>
      <c r="D2" s="1030"/>
      <c r="E2" s="1030"/>
      <c r="F2" s="1030"/>
      <c r="G2" s="1030"/>
    </row>
    <row r="3" spans="1:9" s="1031" customFormat="1" ht="15" customHeight="1" thickTop="1">
      <c r="A3" s="254"/>
      <c r="B3" s="1537" t="s">
        <v>409</v>
      </c>
      <c r="C3" s="1538"/>
      <c r="D3" s="1533" t="s">
        <v>410</v>
      </c>
      <c r="E3" s="1534"/>
      <c r="F3" s="1535"/>
      <c r="G3" s="1533">
        <v>4</v>
      </c>
      <c r="H3" s="1534"/>
      <c r="I3" s="1536"/>
    </row>
    <row r="4" spans="1:9" s="1031" customFormat="1" ht="15" customHeight="1">
      <c r="A4" s="254"/>
      <c r="B4" s="1539"/>
      <c r="C4" s="1540"/>
      <c r="D4" s="114" t="s">
        <v>372</v>
      </c>
      <c r="E4" s="114" t="s">
        <v>374</v>
      </c>
      <c r="F4" s="114" t="s">
        <v>392</v>
      </c>
      <c r="G4" s="114" t="s">
        <v>372</v>
      </c>
      <c r="H4" s="114" t="s">
        <v>374</v>
      </c>
      <c r="I4" s="114" t="s">
        <v>392</v>
      </c>
    </row>
    <row r="5" spans="1:9" s="1036" customFormat="1" ht="15" customHeight="1">
      <c r="A5" s="1032"/>
      <c r="B5" s="1531" t="s">
        <v>411</v>
      </c>
      <c r="C5" s="1532"/>
      <c r="D5" s="1033">
        <f>SUM(D7:D24)+11</f>
        <v>7761</v>
      </c>
      <c r="E5" s="1034">
        <f>SUM(E7:E24)+11</f>
        <v>5752</v>
      </c>
      <c r="F5" s="1034">
        <f>SUM(F7:F24)+11</f>
        <v>1988</v>
      </c>
      <c r="G5" s="1034">
        <f>SUM(G7:G24)+11</f>
        <v>7924</v>
      </c>
      <c r="H5" s="1034">
        <v>5922</v>
      </c>
      <c r="I5" s="1035">
        <v>1739</v>
      </c>
    </row>
    <row r="6" spans="1:9" s="1031" customFormat="1" ht="15" customHeight="1">
      <c r="A6" s="254"/>
      <c r="B6" s="1037"/>
      <c r="C6" s="1038"/>
      <c r="D6" s="66"/>
      <c r="E6" s="253"/>
      <c r="F6" s="253"/>
      <c r="G6" s="253"/>
      <c r="H6" s="253"/>
      <c r="I6" s="254"/>
    </row>
    <row r="7" spans="1:9" s="1031" customFormat="1" ht="15" customHeight="1">
      <c r="A7" s="254"/>
      <c r="B7" s="1037"/>
      <c r="C7" s="1038" t="s">
        <v>412</v>
      </c>
      <c r="D7" s="66">
        <v>10</v>
      </c>
      <c r="E7" s="253">
        <v>9</v>
      </c>
      <c r="F7" s="253">
        <v>5</v>
      </c>
      <c r="G7" s="253">
        <v>11</v>
      </c>
      <c r="H7" s="253">
        <v>12</v>
      </c>
      <c r="I7" s="254">
        <v>12</v>
      </c>
    </row>
    <row r="8" spans="1:9" s="1031" customFormat="1" ht="15" customHeight="1">
      <c r="A8" s="254"/>
      <c r="B8" s="1037"/>
      <c r="C8" s="1038" t="s">
        <v>393</v>
      </c>
      <c r="D8" s="66">
        <v>3</v>
      </c>
      <c r="E8" s="253">
        <v>2</v>
      </c>
      <c r="F8" s="253">
        <v>4</v>
      </c>
      <c r="G8" s="253">
        <v>6</v>
      </c>
      <c r="H8" s="253">
        <v>6</v>
      </c>
      <c r="I8" s="254">
        <v>8</v>
      </c>
    </row>
    <row r="9" spans="1:9" s="1031" customFormat="1" ht="15" customHeight="1">
      <c r="A9" s="254"/>
      <c r="B9" s="1037"/>
      <c r="C9" s="1038" t="s">
        <v>394</v>
      </c>
      <c r="D9" s="66">
        <v>21</v>
      </c>
      <c r="E9" s="253">
        <v>19</v>
      </c>
      <c r="F9" s="253">
        <v>6</v>
      </c>
      <c r="G9" s="253">
        <v>10</v>
      </c>
      <c r="H9" s="253">
        <v>7</v>
      </c>
      <c r="I9" s="254">
        <v>6</v>
      </c>
    </row>
    <row r="10" spans="1:9" s="1031" customFormat="1" ht="15" customHeight="1">
      <c r="A10" s="254"/>
      <c r="B10" s="1037"/>
      <c r="C10" s="1038" t="s">
        <v>395</v>
      </c>
      <c r="D10" s="66">
        <v>9</v>
      </c>
      <c r="E10" s="253">
        <v>9</v>
      </c>
      <c r="F10" s="253">
        <v>6</v>
      </c>
      <c r="G10" s="253">
        <v>7</v>
      </c>
      <c r="H10" s="253">
        <v>6</v>
      </c>
      <c r="I10" s="254">
        <v>5</v>
      </c>
    </row>
    <row r="11" spans="1:9" s="1031" customFormat="1" ht="15" customHeight="1">
      <c r="A11" s="254"/>
      <c r="B11" s="1037"/>
      <c r="C11" s="1038" t="s">
        <v>396</v>
      </c>
      <c r="D11" s="1039">
        <v>0</v>
      </c>
      <c r="E11" s="333">
        <v>0</v>
      </c>
      <c r="F11" s="333">
        <v>0</v>
      </c>
      <c r="G11" s="333">
        <v>0</v>
      </c>
      <c r="H11" s="333">
        <v>0</v>
      </c>
      <c r="I11" s="70">
        <v>0</v>
      </c>
    </row>
    <row r="12" spans="1:9" s="1031" customFormat="1" ht="15" customHeight="1">
      <c r="A12" s="254"/>
      <c r="B12" s="1037"/>
      <c r="C12" s="1038" t="s">
        <v>397</v>
      </c>
      <c r="D12" s="66">
        <v>55</v>
      </c>
      <c r="E12" s="253">
        <v>55</v>
      </c>
      <c r="F12" s="253">
        <v>57</v>
      </c>
      <c r="G12" s="253">
        <v>68</v>
      </c>
      <c r="H12" s="253">
        <v>65</v>
      </c>
      <c r="I12" s="254">
        <v>63</v>
      </c>
    </row>
    <row r="13" spans="1:9" s="1031" customFormat="1" ht="15" customHeight="1">
      <c r="A13" s="254"/>
      <c r="B13" s="1037"/>
      <c r="C13" s="1038" t="s">
        <v>398</v>
      </c>
      <c r="D13" s="66">
        <v>102</v>
      </c>
      <c r="E13" s="253">
        <v>101</v>
      </c>
      <c r="F13" s="253">
        <v>145</v>
      </c>
      <c r="G13" s="253">
        <v>101</v>
      </c>
      <c r="H13" s="253">
        <v>102</v>
      </c>
      <c r="I13" s="254">
        <v>129</v>
      </c>
    </row>
    <row r="14" spans="1:9" s="1031" customFormat="1" ht="15" customHeight="1">
      <c r="A14" s="254"/>
      <c r="B14" s="1037"/>
      <c r="C14" s="1038" t="s">
        <v>399</v>
      </c>
      <c r="D14" s="66">
        <v>80</v>
      </c>
      <c r="E14" s="253">
        <v>80</v>
      </c>
      <c r="F14" s="253">
        <v>54</v>
      </c>
      <c r="G14" s="253">
        <v>58</v>
      </c>
      <c r="H14" s="253">
        <v>55</v>
      </c>
      <c r="I14" s="254">
        <v>39</v>
      </c>
    </row>
    <row r="15" spans="1:9" s="1031" customFormat="1" ht="15" customHeight="1">
      <c r="A15" s="254"/>
      <c r="B15" s="1037"/>
      <c r="C15" s="1038" t="s">
        <v>400</v>
      </c>
      <c r="D15" s="66">
        <v>6072</v>
      </c>
      <c r="E15" s="253">
        <v>4072</v>
      </c>
      <c r="F15" s="253">
        <v>1377</v>
      </c>
      <c r="G15" s="253">
        <v>5987</v>
      </c>
      <c r="H15" s="253">
        <v>4027</v>
      </c>
      <c r="I15" s="254">
        <v>1141</v>
      </c>
    </row>
    <row r="16" spans="1:9" s="1031" customFormat="1" ht="15" customHeight="1">
      <c r="A16" s="254"/>
      <c r="B16" s="1037"/>
      <c r="C16" s="1038" t="s">
        <v>401</v>
      </c>
      <c r="D16" s="66">
        <v>963</v>
      </c>
      <c r="E16" s="253">
        <v>982</v>
      </c>
      <c r="F16" s="253">
        <v>90</v>
      </c>
      <c r="G16" s="253">
        <v>1301</v>
      </c>
      <c r="H16" s="253">
        <v>1286</v>
      </c>
      <c r="I16" s="254">
        <v>118</v>
      </c>
    </row>
    <row r="17" spans="1:9" s="1031" customFormat="1" ht="15" customHeight="1">
      <c r="A17" s="254"/>
      <c r="B17" s="1037"/>
      <c r="C17" s="1038" t="s">
        <v>402</v>
      </c>
      <c r="D17" s="66">
        <v>13</v>
      </c>
      <c r="E17" s="253">
        <v>14</v>
      </c>
      <c r="F17" s="253">
        <v>5</v>
      </c>
      <c r="G17" s="253">
        <v>22</v>
      </c>
      <c r="H17" s="253">
        <v>21</v>
      </c>
      <c r="I17" s="254">
        <v>15</v>
      </c>
    </row>
    <row r="18" spans="1:9" s="1031" customFormat="1" ht="15" customHeight="1">
      <c r="A18" s="254"/>
      <c r="B18" s="1037"/>
      <c r="C18" s="1038" t="s">
        <v>403</v>
      </c>
      <c r="D18" s="66">
        <v>152</v>
      </c>
      <c r="E18" s="253">
        <v>148</v>
      </c>
      <c r="F18" s="253">
        <v>30</v>
      </c>
      <c r="G18" s="253">
        <v>55</v>
      </c>
      <c r="H18" s="253">
        <v>58</v>
      </c>
      <c r="I18" s="254">
        <v>4</v>
      </c>
    </row>
    <row r="19" spans="1:9" s="1031" customFormat="1" ht="15" customHeight="1">
      <c r="A19" s="254"/>
      <c r="B19" s="1037"/>
      <c r="C19" s="1040" t="s">
        <v>413</v>
      </c>
      <c r="D19" s="1039">
        <v>5</v>
      </c>
      <c r="E19" s="333">
        <v>5</v>
      </c>
      <c r="F19" s="333">
        <v>5</v>
      </c>
      <c r="G19" s="333">
        <v>0</v>
      </c>
      <c r="H19" s="333">
        <v>0</v>
      </c>
      <c r="I19" s="70">
        <v>0</v>
      </c>
    </row>
    <row r="20" spans="1:9" s="1031" customFormat="1" ht="15" customHeight="1">
      <c r="A20" s="254"/>
      <c r="B20" s="1037"/>
      <c r="C20" s="1038" t="s">
        <v>404</v>
      </c>
      <c r="D20" s="1039">
        <v>1</v>
      </c>
      <c r="E20" s="333">
        <v>1</v>
      </c>
      <c r="F20" s="333">
        <v>1</v>
      </c>
      <c r="G20" s="333">
        <v>0</v>
      </c>
      <c r="H20" s="333">
        <v>0</v>
      </c>
      <c r="I20" s="70">
        <v>0</v>
      </c>
    </row>
    <row r="21" spans="1:9" s="1031" customFormat="1" ht="15" customHeight="1">
      <c r="A21" s="254"/>
      <c r="B21" s="1037"/>
      <c r="C21" s="1038" t="s">
        <v>405</v>
      </c>
      <c r="D21" s="1039">
        <v>6</v>
      </c>
      <c r="E21" s="333">
        <v>6</v>
      </c>
      <c r="F21" s="333">
        <v>41</v>
      </c>
      <c r="G21" s="333">
        <v>0</v>
      </c>
      <c r="H21" s="333">
        <v>0</v>
      </c>
      <c r="I21" s="70">
        <v>0</v>
      </c>
    </row>
    <row r="22" spans="1:9" s="1031" customFormat="1" ht="15" customHeight="1">
      <c r="A22" s="254"/>
      <c r="B22" s="1037"/>
      <c r="C22" s="1038" t="s">
        <v>406</v>
      </c>
      <c r="D22" s="66">
        <v>47</v>
      </c>
      <c r="E22" s="253">
        <v>43</v>
      </c>
      <c r="F22" s="253">
        <v>17</v>
      </c>
      <c r="G22" s="253">
        <v>24</v>
      </c>
      <c r="H22" s="253">
        <v>21</v>
      </c>
      <c r="I22" s="254">
        <v>15</v>
      </c>
    </row>
    <row r="23" spans="1:9" s="1031" customFormat="1" ht="15" customHeight="1">
      <c r="A23" s="254"/>
      <c r="B23" s="1037"/>
      <c r="C23" s="1038" t="s">
        <v>407</v>
      </c>
      <c r="D23" s="66">
        <v>1</v>
      </c>
      <c r="E23" s="253">
        <v>1</v>
      </c>
      <c r="F23" s="253">
        <v>1</v>
      </c>
      <c r="G23" s="253">
        <v>0</v>
      </c>
      <c r="H23" s="253">
        <v>0</v>
      </c>
      <c r="I23" s="254">
        <v>1</v>
      </c>
    </row>
    <row r="24" spans="1:9" s="1031" customFormat="1" ht="15" customHeight="1">
      <c r="A24" s="254"/>
      <c r="B24" s="1041"/>
      <c r="C24" s="1042" t="s">
        <v>408</v>
      </c>
      <c r="D24" s="71">
        <v>210</v>
      </c>
      <c r="E24" s="848">
        <v>194</v>
      </c>
      <c r="F24" s="848">
        <v>133</v>
      </c>
      <c r="G24" s="848">
        <v>263</v>
      </c>
      <c r="H24" s="848">
        <v>246</v>
      </c>
      <c r="I24" s="1043">
        <v>169</v>
      </c>
    </row>
    <row r="25" s="1031" customFormat="1" ht="15" customHeight="1">
      <c r="B25" s="1031" t="s">
        <v>414</v>
      </c>
    </row>
    <row r="26" s="1031" customFormat="1" ht="15" customHeight="1">
      <c r="B26" s="1031" t="s">
        <v>415</v>
      </c>
    </row>
    <row r="27" s="1031" customFormat="1" ht="15" customHeight="1"/>
  </sheetData>
  <mergeCells count="4">
    <mergeCell ref="B5:C5"/>
    <mergeCell ref="D3:F3"/>
    <mergeCell ref="G3:I3"/>
    <mergeCell ref="B3:C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14" width="7.50390625" style="17" customWidth="1"/>
    <col min="15" max="16384" width="9.00390625" style="17" customWidth="1"/>
  </cols>
  <sheetData>
    <row r="2" ht="15" customHeight="1">
      <c r="B2" s="18" t="s">
        <v>439</v>
      </c>
    </row>
    <row r="3" spans="2:14" ht="15" customHeight="1" thickBot="1">
      <c r="B3" s="21" t="s">
        <v>423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8" t="s">
        <v>424</v>
      </c>
    </row>
    <row r="4" spans="1:14" ht="15" customHeight="1" thickTop="1">
      <c r="A4" s="32"/>
      <c r="B4" s="1286" t="s">
        <v>425</v>
      </c>
      <c r="C4" s="1044" t="s">
        <v>417</v>
      </c>
      <c r="D4" s="1045"/>
      <c r="E4" s="1045"/>
      <c r="F4" s="1046"/>
      <c r="G4" s="1047" t="s">
        <v>418</v>
      </c>
      <c r="H4" s="1047"/>
      <c r="I4" s="1047"/>
      <c r="J4" s="1047"/>
      <c r="K4" s="1044" t="s">
        <v>419</v>
      </c>
      <c r="L4" s="1045"/>
      <c r="M4" s="1047"/>
      <c r="N4" s="1048"/>
    </row>
    <row r="5" spans="1:14" ht="15" customHeight="1">
      <c r="A5" s="32"/>
      <c r="B5" s="1541"/>
      <c r="C5" s="1049" t="s">
        <v>420</v>
      </c>
      <c r="D5" s="1050"/>
      <c r="E5" s="1051" t="s">
        <v>421</v>
      </c>
      <c r="F5" s="1051"/>
      <c r="G5" s="1049" t="s">
        <v>422</v>
      </c>
      <c r="H5" s="1050"/>
      <c r="I5" s="1049" t="s">
        <v>421</v>
      </c>
      <c r="J5" s="1050"/>
      <c r="K5" s="1051" t="s">
        <v>422</v>
      </c>
      <c r="L5" s="1051"/>
      <c r="M5" s="324" t="s">
        <v>421</v>
      </c>
      <c r="N5" s="1050"/>
    </row>
    <row r="6" spans="1:14" ht="15" customHeight="1">
      <c r="A6" s="32"/>
      <c r="B6" s="1542"/>
      <c r="C6" s="85" t="s">
        <v>426</v>
      </c>
      <c r="D6" s="85" t="s">
        <v>427</v>
      </c>
      <c r="E6" s="85">
        <v>63</v>
      </c>
      <c r="F6" s="85">
        <v>2</v>
      </c>
      <c r="G6" s="1053">
        <v>63</v>
      </c>
      <c r="H6" s="85">
        <v>2</v>
      </c>
      <c r="I6" s="1053">
        <v>63</v>
      </c>
      <c r="J6" s="86">
        <v>2</v>
      </c>
      <c r="K6" s="85">
        <v>63</v>
      </c>
      <c r="L6" s="85">
        <v>2</v>
      </c>
      <c r="M6" s="85">
        <v>63</v>
      </c>
      <c r="N6" s="1054">
        <v>2</v>
      </c>
    </row>
    <row r="7" spans="1:14" s="117" customFormat="1" ht="15" customHeight="1">
      <c r="A7" s="527"/>
      <c r="B7" s="25" t="s">
        <v>428</v>
      </c>
      <c r="C7" s="1055">
        <f>SUM(C9:C16)</f>
        <v>1785</v>
      </c>
      <c r="D7" s="1055">
        <f>SUM(D9:D16)</f>
        <v>1874</v>
      </c>
      <c r="E7" s="1056">
        <v>141.5</v>
      </c>
      <c r="F7" s="1056">
        <v>148.9</v>
      </c>
      <c r="G7" s="1055">
        <f>SUM(G9:G16)</f>
        <v>499</v>
      </c>
      <c r="H7" s="1055">
        <f>SUM(H9:H16)</f>
        <v>525</v>
      </c>
      <c r="I7" s="1056">
        <v>39.5</v>
      </c>
      <c r="J7" s="1056">
        <v>41.7</v>
      </c>
      <c r="K7" s="1055">
        <f>SUM(K9:K16)</f>
        <v>1088</v>
      </c>
      <c r="L7" s="1055">
        <f>SUM(L9:L16)</f>
        <v>1170</v>
      </c>
      <c r="M7" s="1056">
        <v>86.2</v>
      </c>
      <c r="N7" s="1056">
        <v>93</v>
      </c>
    </row>
    <row r="8" spans="1:14" ht="15" customHeight="1">
      <c r="A8" s="32"/>
      <c r="B8" s="29"/>
      <c r="C8" s="46"/>
      <c r="D8" s="46"/>
      <c r="E8" s="1057"/>
      <c r="F8" s="1057"/>
      <c r="G8" s="46"/>
      <c r="H8" s="46"/>
      <c r="I8" s="1057"/>
      <c r="J8" s="1057"/>
      <c r="K8" s="46"/>
      <c r="L8" s="46"/>
      <c r="M8" s="1057"/>
      <c r="N8" s="1057"/>
    </row>
    <row r="9" spans="1:14" ht="15" customHeight="1">
      <c r="A9" s="32"/>
      <c r="B9" s="29" t="s">
        <v>429</v>
      </c>
      <c r="C9" s="46">
        <v>839</v>
      </c>
      <c r="D9" s="46">
        <v>928</v>
      </c>
      <c r="E9" s="1057">
        <v>226.8</v>
      </c>
      <c r="F9" s="1057">
        <v>249.6</v>
      </c>
      <c r="G9" s="46">
        <v>190</v>
      </c>
      <c r="H9" s="46">
        <v>199</v>
      </c>
      <c r="I9" s="1057">
        <v>51.4</v>
      </c>
      <c r="J9" s="1057">
        <v>53.5</v>
      </c>
      <c r="K9" s="46">
        <v>482</v>
      </c>
      <c r="L9" s="46">
        <v>536</v>
      </c>
      <c r="M9" s="1057">
        <v>130.3</v>
      </c>
      <c r="N9" s="1057">
        <v>144.1</v>
      </c>
    </row>
    <row r="10" spans="1:14" ht="15" customHeight="1">
      <c r="A10" s="32"/>
      <c r="B10" s="29" t="s">
        <v>430</v>
      </c>
      <c r="C10" s="46">
        <v>113</v>
      </c>
      <c r="D10" s="46">
        <v>115</v>
      </c>
      <c r="E10" s="1057">
        <v>118.7</v>
      </c>
      <c r="F10" s="1057">
        <v>122.3</v>
      </c>
      <c r="G10" s="46">
        <v>38</v>
      </c>
      <c r="H10" s="46">
        <v>43</v>
      </c>
      <c r="I10" s="1057">
        <v>39.9</v>
      </c>
      <c r="J10" s="1057">
        <v>45.7</v>
      </c>
      <c r="K10" s="46">
        <v>62</v>
      </c>
      <c r="L10" s="46">
        <v>64</v>
      </c>
      <c r="M10" s="1057">
        <v>65.1</v>
      </c>
      <c r="N10" s="1057">
        <v>68</v>
      </c>
    </row>
    <row r="11" spans="1:14" ht="15" customHeight="1">
      <c r="A11" s="32"/>
      <c r="B11" s="29" t="s">
        <v>431</v>
      </c>
      <c r="C11" s="46">
        <v>70</v>
      </c>
      <c r="D11" s="46">
        <v>69</v>
      </c>
      <c r="E11" s="1057">
        <v>64</v>
      </c>
      <c r="F11" s="1057">
        <v>63.6</v>
      </c>
      <c r="G11" s="46">
        <v>36</v>
      </c>
      <c r="H11" s="46">
        <v>33</v>
      </c>
      <c r="I11" s="1057">
        <v>32.9</v>
      </c>
      <c r="J11" s="1057">
        <v>30.4</v>
      </c>
      <c r="K11" s="46">
        <v>58</v>
      </c>
      <c r="L11" s="46">
        <v>55</v>
      </c>
      <c r="M11" s="1057">
        <v>53</v>
      </c>
      <c r="N11" s="1057">
        <v>50.7</v>
      </c>
    </row>
    <row r="12" spans="1:14" ht="15" customHeight="1">
      <c r="A12" s="32"/>
      <c r="B12" s="29" t="s">
        <v>432</v>
      </c>
      <c r="C12" s="46">
        <v>99</v>
      </c>
      <c r="D12" s="46">
        <v>98</v>
      </c>
      <c r="E12" s="1057">
        <v>96.1</v>
      </c>
      <c r="F12" s="1057">
        <v>95.9</v>
      </c>
      <c r="G12" s="46">
        <v>26</v>
      </c>
      <c r="H12" s="46">
        <v>29</v>
      </c>
      <c r="I12" s="1057">
        <v>25.2</v>
      </c>
      <c r="J12" s="1057">
        <v>28.4</v>
      </c>
      <c r="K12" s="46">
        <v>60</v>
      </c>
      <c r="L12" s="46">
        <v>71</v>
      </c>
      <c r="M12" s="1057">
        <v>58.2</v>
      </c>
      <c r="N12" s="1057">
        <v>69.5</v>
      </c>
    </row>
    <row r="13" spans="1:14" ht="15" customHeight="1">
      <c r="A13" s="32"/>
      <c r="B13" s="29" t="s">
        <v>433</v>
      </c>
      <c r="C13" s="46">
        <v>214</v>
      </c>
      <c r="D13" s="46">
        <v>214</v>
      </c>
      <c r="E13" s="1057">
        <v>118.4</v>
      </c>
      <c r="F13" s="1057">
        <v>118.4</v>
      </c>
      <c r="G13" s="46">
        <v>66</v>
      </c>
      <c r="H13" s="46">
        <v>67</v>
      </c>
      <c r="I13" s="1057">
        <v>36.5</v>
      </c>
      <c r="J13" s="1057">
        <v>37.1</v>
      </c>
      <c r="K13" s="46">
        <v>116</v>
      </c>
      <c r="L13" s="46">
        <v>131</v>
      </c>
      <c r="M13" s="1057">
        <v>64.2</v>
      </c>
      <c r="N13" s="1057">
        <v>72.5</v>
      </c>
    </row>
    <row r="14" spans="1:14" ht="15" customHeight="1">
      <c r="A14" s="32"/>
      <c r="B14" s="29" t="s">
        <v>434</v>
      </c>
      <c r="C14" s="46">
        <v>70</v>
      </c>
      <c r="D14" s="46">
        <v>74</v>
      </c>
      <c r="E14" s="1057">
        <v>95.3</v>
      </c>
      <c r="F14" s="1057">
        <v>102</v>
      </c>
      <c r="G14" s="46">
        <v>22</v>
      </c>
      <c r="H14" s="46">
        <v>23</v>
      </c>
      <c r="I14" s="1057">
        <v>30</v>
      </c>
      <c r="J14" s="1057">
        <v>31.7</v>
      </c>
      <c r="K14" s="46">
        <v>47</v>
      </c>
      <c r="L14" s="46">
        <v>45</v>
      </c>
      <c r="M14" s="1057">
        <v>64</v>
      </c>
      <c r="N14" s="1057">
        <v>62</v>
      </c>
    </row>
    <row r="15" spans="1:14" ht="15" customHeight="1">
      <c r="A15" s="32"/>
      <c r="B15" s="29" t="s">
        <v>435</v>
      </c>
      <c r="C15" s="46">
        <v>209</v>
      </c>
      <c r="D15" s="46">
        <v>207</v>
      </c>
      <c r="E15" s="1057">
        <v>130.8</v>
      </c>
      <c r="F15" s="1057">
        <v>130.1</v>
      </c>
      <c r="G15" s="46">
        <v>52</v>
      </c>
      <c r="H15" s="46">
        <v>56</v>
      </c>
      <c r="I15" s="1057">
        <v>32.5</v>
      </c>
      <c r="J15" s="1057">
        <v>35.2</v>
      </c>
      <c r="K15" s="46">
        <v>113</v>
      </c>
      <c r="L15" s="46">
        <v>111</v>
      </c>
      <c r="M15" s="1057">
        <v>70.7</v>
      </c>
      <c r="N15" s="1057">
        <v>69.8</v>
      </c>
    </row>
    <row r="16" spans="1:14" ht="15" customHeight="1">
      <c r="A16" s="32"/>
      <c r="B16" s="116" t="s">
        <v>436</v>
      </c>
      <c r="C16" s="50">
        <v>171</v>
      </c>
      <c r="D16" s="50">
        <v>169</v>
      </c>
      <c r="E16" s="1058">
        <v>100.4</v>
      </c>
      <c r="F16" s="1058">
        <v>99.8</v>
      </c>
      <c r="G16" s="50">
        <v>69</v>
      </c>
      <c r="H16" s="50">
        <v>75</v>
      </c>
      <c r="I16" s="1058">
        <v>40.5</v>
      </c>
      <c r="J16" s="1058">
        <v>44.3</v>
      </c>
      <c r="K16" s="50">
        <v>150</v>
      </c>
      <c r="L16" s="50">
        <v>157</v>
      </c>
      <c r="M16" s="1058">
        <v>88.1</v>
      </c>
      <c r="N16" s="1058">
        <v>92.8</v>
      </c>
    </row>
    <row r="17" ht="15" customHeight="1">
      <c r="B17" s="17" t="s">
        <v>437</v>
      </c>
    </row>
    <row r="18" ht="15" customHeight="1">
      <c r="B18" s="17" t="s">
        <v>438</v>
      </c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25390625" style="17" customWidth="1"/>
    <col min="3" max="9" width="10.625" style="17" customWidth="1"/>
    <col min="10" max="16384" width="9.00390625" style="17" customWidth="1"/>
  </cols>
  <sheetData>
    <row r="1" ht="14.25">
      <c r="B1" s="1059" t="s">
        <v>713</v>
      </c>
    </row>
    <row r="2" spans="1:9" ht="12.75" thickBot="1">
      <c r="A2" s="318"/>
      <c r="B2" s="318"/>
      <c r="C2" s="318"/>
      <c r="D2" s="318"/>
      <c r="E2" s="318"/>
      <c r="F2" s="318"/>
      <c r="G2" s="318"/>
      <c r="H2" s="318"/>
      <c r="I2" s="1060" t="s">
        <v>440</v>
      </c>
    </row>
    <row r="3" spans="1:9" ht="13.5" customHeight="1" thickTop="1">
      <c r="A3" s="1545" t="s">
        <v>441</v>
      </c>
      <c r="B3" s="1546"/>
      <c r="C3" s="1528" t="s">
        <v>442</v>
      </c>
      <c r="D3" s="1552"/>
      <c r="E3" s="1552"/>
      <c r="F3" s="1552"/>
      <c r="G3" s="1552"/>
      <c r="H3" s="1553" t="s">
        <v>443</v>
      </c>
      <c r="I3" s="1553" t="s">
        <v>444</v>
      </c>
    </row>
    <row r="4" spans="1:9" ht="27.75" customHeight="1">
      <c r="A4" s="1547"/>
      <c r="B4" s="1548"/>
      <c r="C4" s="1061" t="s">
        <v>819</v>
      </c>
      <c r="D4" s="1062" t="s">
        <v>445</v>
      </c>
      <c r="E4" s="1061" t="s">
        <v>446</v>
      </c>
      <c r="F4" s="1062" t="s">
        <v>447</v>
      </c>
      <c r="G4" s="1061" t="s">
        <v>448</v>
      </c>
      <c r="H4" s="1554"/>
      <c r="I4" s="1554"/>
    </row>
    <row r="5" spans="1:9" ht="12.75" customHeight="1">
      <c r="A5" s="1550" t="s">
        <v>449</v>
      </c>
      <c r="B5" s="1551"/>
      <c r="C5" s="1063">
        <v>66</v>
      </c>
      <c r="D5" s="1064">
        <v>4</v>
      </c>
      <c r="E5" s="1063">
        <v>24</v>
      </c>
      <c r="F5" s="1064">
        <v>32</v>
      </c>
      <c r="G5" s="1063">
        <v>6</v>
      </c>
      <c r="H5" s="1064">
        <v>759</v>
      </c>
      <c r="I5" s="1063">
        <v>402</v>
      </c>
    </row>
    <row r="6" spans="1:9" ht="12">
      <c r="A6" s="1543">
        <v>3</v>
      </c>
      <c r="B6" s="1549"/>
      <c r="C6" s="1067">
        <f aca="true" t="shared" si="0" ref="C6:I6">SUM(C8:C9)</f>
        <v>67</v>
      </c>
      <c r="D6" s="1068">
        <f t="shared" si="0"/>
        <v>4</v>
      </c>
      <c r="E6" s="1068">
        <f t="shared" si="0"/>
        <v>24</v>
      </c>
      <c r="F6" s="1068">
        <f t="shared" si="0"/>
        <v>31</v>
      </c>
      <c r="G6" s="1068">
        <f t="shared" si="0"/>
        <v>8</v>
      </c>
      <c r="H6" s="1067">
        <f t="shared" si="0"/>
        <v>765</v>
      </c>
      <c r="I6" s="1068">
        <f t="shared" si="0"/>
        <v>413</v>
      </c>
    </row>
    <row r="7" spans="1:9" ht="12">
      <c r="A7" s="1065"/>
      <c r="B7" s="1066"/>
      <c r="C7" s="1069"/>
      <c r="D7" s="1064"/>
      <c r="E7" s="1064"/>
      <c r="F7" s="1064"/>
      <c r="G7" s="1064"/>
      <c r="H7" s="1069"/>
      <c r="I7" s="1064"/>
    </row>
    <row r="8" spans="1:9" ht="13.5">
      <c r="A8" s="1543" t="s">
        <v>820</v>
      </c>
      <c r="B8" s="1544"/>
      <c r="C8" s="1067">
        <f aca="true" t="shared" si="1" ref="C8:I8">C12+C13+C14+C18+C24+C25+C26+C29+C38+C39+C43+C48+C56</f>
        <v>53</v>
      </c>
      <c r="D8" s="1068">
        <f t="shared" si="1"/>
        <v>4</v>
      </c>
      <c r="E8" s="1068">
        <f t="shared" si="1"/>
        <v>13</v>
      </c>
      <c r="F8" s="1068">
        <f t="shared" si="1"/>
        <v>30</v>
      </c>
      <c r="G8" s="1068">
        <f t="shared" si="1"/>
        <v>6</v>
      </c>
      <c r="H8" s="1067">
        <f t="shared" si="1"/>
        <v>598</v>
      </c>
      <c r="I8" s="1068">
        <f t="shared" si="1"/>
        <v>325</v>
      </c>
    </row>
    <row r="9" spans="1:9" ht="13.5">
      <c r="A9" s="1543" t="s">
        <v>450</v>
      </c>
      <c r="B9" s="1544"/>
      <c r="C9" s="1067">
        <f>SUM(D9:G9)</f>
        <v>14</v>
      </c>
      <c r="D9" s="1068">
        <f>D15+D16+D19+D20+D21+D22+D27+D30+D31+D32+D33+D34+D35+I36+D40+D41+D44+D45+D46+D49+D50+D51+D52+D53+D54+D57+D58+D59+D60+D61+D62</f>
        <v>0</v>
      </c>
      <c r="E9" s="1068">
        <f>E15+E16+E19+E20+E21+E22+E27+E30+E31+E32+E33+E34+E35+J36+E40+E41+E44+E45+E46+E49+E50+E51+E52+E53+E54+E57+E58+E59+E60+E61+E62</f>
        <v>11</v>
      </c>
      <c r="F9" s="1068">
        <f>F15+F16+F19+F20+F21+F22+F27+F30+F31+F32+F33+F34+F35+K36+F40+F41+F44+F45+F46+F49+F50+F51+F52+F53+F54+F57+F58+F59+F60+F61+F62</f>
        <v>1</v>
      </c>
      <c r="G9" s="1068">
        <f>G15+G16+G19+G20+G21+G22+G27+G30+G31+G32+G33+G34+G35+L36+G40+G41+G44+G45+G46+G49+G50+G51+G52+G53+G54+G57+G58+G59+G60+G61+G62</f>
        <v>2</v>
      </c>
      <c r="H9" s="1067">
        <v>167</v>
      </c>
      <c r="I9" s="1068">
        <f>I15+I16+I19+I20+I21+I22+I27+I30+I31+I32+I33+I34+I35+N36+I40+I41+I44+I45+I46+I49+I50+I51+I52+I53+I54+I57+I58+I59+I60+I61+I62</f>
        <v>88</v>
      </c>
    </row>
    <row r="10" spans="1:9" ht="12.75" customHeight="1">
      <c r="A10" s="30"/>
      <c r="B10" s="32"/>
      <c r="C10" s="1070"/>
      <c r="D10" s="1070"/>
      <c r="E10" s="1070"/>
      <c r="F10" s="1070"/>
      <c r="G10" s="1070"/>
      <c r="H10" s="1070"/>
      <c r="I10" s="1070"/>
    </row>
    <row r="11" spans="1:9" ht="12.75" customHeight="1">
      <c r="A11" s="1071" t="s">
        <v>1216</v>
      </c>
      <c r="B11" s="28"/>
      <c r="C11" s="1072">
        <f aca="true" t="shared" si="2" ref="C11:I11">SUM(C12:C16)</f>
        <v>25</v>
      </c>
      <c r="D11" s="1072">
        <f t="shared" si="2"/>
        <v>2</v>
      </c>
      <c r="E11" s="1072">
        <f t="shared" si="2"/>
        <v>4</v>
      </c>
      <c r="F11" s="1072">
        <f t="shared" si="2"/>
        <v>15</v>
      </c>
      <c r="G11" s="1072">
        <f t="shared" si="2"/>
        <v>4</v>
      </c>
      <c r="H11" s="1072">
        <f t="shared" si="2"/>
        <v>248</v>
      </c>
      <c r="I11" s="1072">
        <f t="shared" si="2"/>
        <v>154</v>
      </c>
    </row>
    <row r="12" spans="1:9" ht="12.75" customHeight="1">
      <c r="A12" s="942"/>
      <c r="B12" s="41" t="s">
        <v>762</v>
      </c>
      <c r="C12" s="1070">
        <v>17</v>
      </c>
      <c r="D12" s="1070">
        <v>2</v>
      </c>
      <c r="E12" s="1070">
        <v>2</v>
      </c>
      <c r="F12" s="1070">
        <v>10</v>
      </c>
      <c r="G12" s="1070">
        <v>3</v>
      </c>
      <c r="H12" s="1070">
        <v>187</v>
      </c>
      <c r="I12" s="1070">
        <v>114</v>
      </c>
    </row>
    <row r="13" spans="1:9" ht="12.75" customHeight="1">
      <c r="A13" s="942"/>
      <c r="B13" s="41" t="s">
        <v>774</v>
      </c>
      <c r="C13" s="1070">
        <v>4</v>
      </c>
      <c r="D13" s="1070">
        <v>0</v>
      </c>
      <c r="E13" s="1070">
        <v>1</v>
      </c>
      <c r="F13" s="1070">
        <v>2</v>
      </c>
      <c r="G13" s="1070">
        <v>1</v>
      </c>
      <c r="H13" s="1070">
        <v>21</v>
      </c>
      <c r="I13" s="1070">
        <v>11</v>
      </c>
    </row>
    <row r="14" spans="1:9" ht="12.75" customHeight="1">
      <c r="A14" s="942"/>
      <c r="B14" s="41" t="s">
        <v>780</v>
      </c>
      <c r="C14" s="1070">
        <v>4</v>
      </c>
      <c r="D14" s="1070">
        <v>0</v>
      </c>
      <c r="E14" s="1070">
        <v>1</v>
      </c>
      <c r="F14" s="1070">
        <v>3</v>
      </c>
      <c r="G14" s="1070">
        <v>0</v>
      </c>
      <c r="H14" s="1070">
        <v>27</v>
      </c>
      <c r="I14" s="1070">
        <v>19</v>
      </c>
    </row>
    <row r="15" spans="1:9" ht="12.75" customHeight="1">
      <c r="A15" s="942"/>
      <c r="B15" s="41" t="s">
        <v>789</v>
      </c>
      <c r="C15" s="1070">
        <v>0</v>
      </c>
      <c r="D15" s="1070">
        <v>0</v>
      </c>
      <c r="E15" s="1070">
        <v>0</v>
      </c>
      <c r="F15" s="1070">
        <v>0</v>
      </c>
      <c r="G15" s="1070">
        <v>0</v>
      </c>
      <c r="H15" s="1070">
        <v>9</v>
      </c>
      <c r="I15" s="1070">
        <v>5</v>
      </c>
    </row>
    <row r="16" spans="1:9" ht="12.75" customHeight="1">
      <c r="A16" s="942"/>
      <c r="B16" s="41" t="s">
        <v>791</v>
      </c>
      <c r="C16" s="1070">
        <v>0</v>
      </c>
      <c r="D16" s="1070">
        <v>0</v>
      </c>
      <c r="E16" s="1070">
        <v>0</v>
      </c>
      <c r="F16" s="1070">
        <v>0</v>
      </c>
      <c r="G16" s="1070">
        <v>0</v>
      </c>
      <c r="H16" s="1070">
        <v>4</v>
      </c>
      <c r="I16" s="1070">
        <v>5</v>
      </c>
    </row>
    <row r="17" spans="1:9" ht="12.75" customHeight="1">
      <c r="A17" s="1071" t="s">
        <v>1217</v>
      </c>
      <c r="B17" s="527"/>
      <c r="C17" s="1072">
        <f aca="true" t="shared" si="3" ref="C17:I17">SUM(C18:C22)</f>
        <v>7</v>
      </c>
      <c r="D17" s="1072">
        <f t="shared" si="3"/>
        <v>0</v>
      </c>
      <c r="E17" s="1072">
        <f t="shared" si="3"/>
        <v>4</v>
      </c>
      <c r="F17" s="1072">
        <f t="shared" si="3"/>
        <v>2</v>
      </c>
      <c r="G17" s="1072">
        <f t="shared" si="3"/>
        <v>1</v>
      </c>
      <c r="H17" s="1072">
        <f t="shared" si="3"/>
        <v>61</v>
      </c>
      <c r="I17" s="1072">
        <f t="shared" si="3"/>
        <v>33</v>
      </c>
    </row>
    <row r="18" spans="1:9" ht="12.75" customHeight="1">
      <c r="A18" s="942"/>
      <c r="B18" s="41" t="s">
        <v>772</v>
      </c>
      <c r="C18" s="1070">
        <v>3</v>
      </c>
      <c r="D18" s="1070">
        <v>0</v>
      </c>
      <c r="E18" s="1070">
        <v>1</v>
      </c>
      <c r="F18" s="1070">
        <v>2</v>
      </c>
      <c r="G18" s="1070">
        <v>0</v>
      </c>
      <c r="H18" s="1070">
        <v>27</v>
      </c>
      <c r="I18" s="1070">
        <v>17</v>
      </c>
    </row>
    <row r="19" spans="1:9" ht="12.75" customHeight="1">
      <c r="A19" s="942"/>
      <c r="B19" s="41" t="s">
        <v>745</v>
      </c>
      <c r="C19" s="1070">
        <v>2</v>
      </c>
      <c r="D19" s="1070">
        <v>0</v>
      </c>
      <c r="E19" s="1070">
        <v>1</v>
      </c>
      <c r="F19" s="1070">
        <v>0</v>
      </c>
      <c r="G19" s="1070">
        <v>1</v>
      </c>
      <c r="H19" s="1070">
        <v>14</v>
      </c>
      <c r="I19" s="1070">
        <v>7</v>
      </c>
    </row>
    <row r="20" spans="1:9" ht="12.75" customHeight="1">
      <c r="A20" s="942"/>
      <c r="B20" s="41" t="s">
        <v>746</v>
      </c>
      <c r="C20" s="1070">
        <v>1</v>
      </c>
      <c r="D20" s="1070">
        <v>0</v>
      </c>
      <c r="E20" s="1070">
        <v>1</v>
      </c>
      <c r="F20" s="1070">
        <v>0</v>
      </c>
      <c r="G20" s="1070">
        <v>0</v>
      </c>
      <c r="H20" s="1070">
        <v>9</v>
      </c>
      <c r="I20" s="1070">
        <v>4</v>
      </c>
    </row>
    <row r="21" spans="1:9" ht="12.75" customHeight="1">
      <c r="A21" s="942"/>
      <c r="B21" s="41" t="s">
        <v>747</v>
      </c>
      <c r="C21" s="1070">
        <v>1</v>
      </c>
      <c r="D21" s="1070">
        <v>0</v>
      </c>
      <c r="E21" s="1070">
        <v>1</v>
      </c>
      <c r="F21" s="1070">
        <v>0</v>
      </c>
      <c r="G21" s="1070">
        <v>0</v>
      </c>
      <c r="H21" s="1070">
        <v>7</v>
      </c>
      <c r="I21" s="1070">
        <v>2</v>
      </c>
    </row>
    <row r="22" spans="1:9" ht="12.75" customHeight="1">
      <c r="A22" s="942"/>
      <c r="B22" s="41" t="s">
        <v>749</v>
      </c>
      <c r="C22" s="1070">
        <v>0</v>
      </c>
      <c r="D22" s="1070">
        <v>0</v>
      </c>
      <c r="E22" s="1070">
        <v>0</v>
      </c>
      <c r="F22" s="1070">
        <v>0</v>
      </c>
      <c r="G22" s="1070">
        <v>0</v>
      </c>
      <c r="H22" s="1070">
        <v>4</v>
      </c>
      <c r="I22" s="1070">
        <v>3</v>
      </c>
    </row>
    <row r="23" spans="1:9" ht="12.75" customHeight="1">
      <c r="A23" s="1071" t="s">
        <v>1223</v>
      </c>
      <c r="B23" s="527"/>
      <c r="C23" s="1072">
        <f aca="true" t="shared" si="4" ref="C23:I23">SUM(C24:C27)</f>
        <v>3</v>
      </c>
      <c r="D23" s="1072">
        <f t="shared" si="4"/>
        <v>0</v>
      </c>
      <c r="E23" s="1072">
        <f t="shared" si="4"/>
        <v>1</v>
      </c>
      <c r="F23" s="1072">
        <f t="shared" si="4"/>
        <v>1</v>
      </c>
      <c r="G23" s="1072">
        <f t="shared" si="4"/>
        <v>1</v>
      </c>
      <c r="H23" s="1072">
        <f t="shared" si="4"/>
        <v>48</v>
      </c>
      <c r="I23" s="1072">
        <f t="shared" si="4"/>
        <v>26</v>
      </c>
    </row>
    <row r="24" spans="1:9" ht="12.75" customHeight="1">
      <c r="A24" s="942"/>
      <c r="B24" s="41" t="s">
        <v>775</v>
      </c>
      <c r="C24" s="1070">
        <v>0</v>
      </c>
      <c r="D24" s="1070">
        <v>0</v>
      </c>
      <c r="E24" s="1070">
        <v>0</v>
      </c>
      <c r="F24" s="1070">
        <v>0</v>
      </c>
      <c r="G24" s="1070">
        <v>0</v>
      </c>
      <c r="H24" s="1070">
        <v>14</v>
      </c>
      <c r="I24" s="1070">
        <v>9</v>
      </c>
    </row>
    <row r="25" spans="1:9" ht="12.75" customHeight="1">
      <c r="A25" s="942"/>
      <c r="B25" s="41" t="s">
        <v>451</v>
      </c>
      <c r="C25" s="1070">
        <v>2</v>
      </c>
      <c r="D25" s="1070">
        <v>0</v>
      </c>
      <c r="E25" s="1070">
        <v>1</v>
      </c>
      <c r="F25" s="1070">
        <v>1</v>
      </c>
      <c r="G25" s="1070">
        <v>0</v>
      </c>
      <c r="H25" s="1070">
        <v>19</v>
      </c>
      <c r="I25" s="1070">
        <v>9</v>
      </c>
    </row>
    <row r="26" spans="1:9" ht="12.75" customHeight="1">
      <c r="A26" s="30"/>
      <c r="B26" s="41" t="s">
        <v>784</v>
      </c>
      <c r="C26" s="1070">
        <v>1</v>
      </c>
      <c r="D26" s="1070">
        <v>0</v>
      </c>
      <c r="E26" s="1070">
        <v>0</v>
      </c>
      <c r="F26" s="1070">
        <v>0</v>
      </c>
      <c r="G26" s="1070">
        <v>1</v>
      </c>
      <c r="H26" s="1070">
        <v>10</v>
      </c>
      <c r="I26" s="1070">
        <v>6</v>
      </c>
    </row>
    <row r="27" spans="1:9" ht="12.75" customHeight="1">
      <c r="A27" s="942"/>
      <c r="B27" s="41" t="s">
        <v>751</v>
      </c>
      <c r="C27" s="1070">
        <v>0</v>
      </c>
      <c r="D27" s="1070">
        <v>0</v>
      </c>
      <c r="E27" s="1070">
        <v>0</v>
      </c>
      <c r="F27" s="1070">
        <v>0</v>
      </c>
      <c r="G27" s="1070">
        <v>0</v>
      </c>
      <c r="H27" s="1070">
        <v>5</v>
      </c>
      <c r="I27" s="1070">
        <v>2</v>
      </c>
    </row>
    <row r="28" spans="1:9" ht="12.75" customHeight="1">
      <c r="A28" s="1071" t="s">
        <v>1225</v>
      </c>
      <c r="B28" s="527"/>
      <c r="C28" s="1072">
        <f aca="true" t="shared" si="5" ref="C28:I28">SUM(C29:C36)</f>
        <v>6</v>
      </c>
      <c r="D28" s="1072">
        <f t="shared" si="5"/>
        <v>0</v>
      </c>
      <c r="E28" s="1072">
        <f t="shared" si="5"/>
        <v>4</v>
      </c>
      <c r="F28" s="1072">
        <f t="shared" si="5"/>
        <v>1</v>
      </c>
      <c r="G28" s="1072">
        <f t="shared" si="5"/>
        <v>1</v>
      </c>
      <c r="H28" s="1072">
        <f t="shared" si="5"/>
        <v>50</v>
      </c>
      <c r="I28" s="1072">
        <f t="shared" si="5"/>
        <v>21</v>
      </c>
    </row>
    <row r="29" spans="1:9" ht="12.75" customHeight="1">
      <c r="A29" s="942"/>
      <c r="B29" s="41" t="s">
        <v>770</v>
      </c>
      <c r="C29" s="1070">
        <v>3</v>
      </c>
      <c r="D29" s="1070">
        <v>0</v>
      </c>
      <c r="E29" s="1070">
        <v>1</v>
      </c>
      <c r="F29" s="1070">
        <v>1</v>
      </c>
      <c r="G29" s="1070">
        <v>1</v>
      </c>
      <c r="H29" s="1070">
        <v>31</v>
      </c>
      <c r="I29" s="1070">
        <v>15</v>
      </c>
    </row>
    <row r="30" spans="1:9" ht="12.75" customHeight="1">
      <c r="A30" s="942"/>
      <c r="B30" s="41" t="s">
        <v>752</v>
      </c>
      <c r="C30" s="1070">
        <v>1</v>
      </c>
      <c r="D30" s="1070">
        <v>0</v>
      </c>
      <c r="E30" s="1070">
        <v>1</v>
      </c>
      <c r="F30" s="1070">
        <v>0</v>
      </c>
      <c r="G30" s="1070">
        <v>0</v>
      </c>
      <c r="H30" s="1070">
        <v>0</v>
      </c>
      <c r="I30" s="1070">
        <v>1</v>
      </c>
    </row>
    <row r="31" spans="1:9" ht="12.75" customHeight="1">
      <c r="A31" s="942"/>
      <c r="B31" s="41" t="s">
        <v>754</v>
      </c>
      <c r="C31" s="1070">
        <v>1</v>
      </c>
      <c r="D31" s="1070">
        <v>0</v>
      </c>
      <c r="E31" s="1070">
        <v>1</v>
      </c>
      <c r="F31" s="1070">
        <v>0</v>
      </c>
      <c r="G31" s="1070">
        <v>0</v>
      </c>
      <c r="H31" s="1070">
        <v>3</v>
      </c>
      <c r="I31" s="1070">
        <v>1</v>
      </c>
    </row>
    <row r="32" spans="1:9" ht="12.75" customHeight="1">
      <c r="A32" s="942"/>
      <c r="B32" s="41" t="s">
        <v>756</v>
      </c>
      <c r="C32" s="1070">
        <v>0</v>
      </c>
      <c r="D32" s="1070">
        <v>0</v>
      </c>
      <c r="E32" s="1070">
        <v>0</v>
      </c>
      <c r="F32" s="1070">
        <v>0</v>
      </c>
      <c r="G32" s="1070">
        <v>0</v>
      </c>
      <c r="H32" s="1070">
        <v>3</v>
      </c>
      <c r="I32" s="1070">
        <v>1</v>
      </c>
    </row>
    <row r="33" spans="1:9" ht="12.75" customHeight="1">
      <c r="A33" s="942"/>
      <c r="B33" s="41" t="s">
        <v>758</v>
      </c>
      <c r="C33" s="1070">
        <v>1</v>
      </c>
      <c r="D33" s="1070">
        <v>0</v>
      </c>
      <c r="E33" s="1070">
        <v>1</v>
      </c>
      <c r="F33" s="1070">
        <v>0</v>
      </c>
      <c r="G33" s="1070">
        <v>0</v>
      </c>
      <c r="H33" s="1070">
        <v>5</v>
      </c>
      <c r="I33" s="1070">
        <v>3</v>
      </c>
    </row>
    <row r="34" spans="1:9" ht="12.75" customHeight="1">
      <c r="A34" s="942"/>
      <c r="B34" s="41" t="s">
        <v>760</v>
      </c>
      <c r="C34" s="1070">
        <v>0</v>
      </c>
      <c r="D34" s="1070">
        <v>0</v>
      </c>
      <c r="E34" s="1070">
        <v>0</v>
      </c>
      <c r="F34" s="1070">
        <v>0</v>
      </c>
      <c r="G34" s="1070">
        <v>0</v>
      </c>
      <c r="H34" s="1070">
        <v>2</v>
      </c>
      <c r="I34" s="1070">
        <v>0</v>
      </c>
    </row>
    <row r="35" spans="1:9" ht="12.75" customHeight="1">
      <c r="A35" s="30"/>
      <c r="B35" s="41" t="s">
        <v>761</v>
      </c>
      <c r="C35" s="1070">
        <v>0</v>
      </c>
      <c r="D35" s="1070">
        <v>0</v>
      </c>
      <c r="E35" s="1070">
        <v>0</v>
      </c>
      <c r="F35" s="1070">
        <v>0</v>
      </c>
      <c r="G35" s="1070">
        <v>0</v>
      </c>
      <c r="H35" s="1070">
        <v>1</v>
      </c>
      <c r="I35" s="1070">
        <v>0</v>
      </c>
    </row>
    <row r="36" spans="1:9" ht="12.75" customHeight="1">
      <c r="A36" s="942"/>
      <c r="B36" s="41" t="s">
        <v>763</v>
      </c>
      <c r="C36" s="1070">
        <v>0</v>
      </c>
      <c r="D36" s="1070">
        <v>0</v>
      </c>
      <c r="E36" s="1070">
        <v>0</v>
      </c>
      <c r="F36" s="1070">
        <v>0</v>
      </c>
      <c r="G36" s="1070">
        <v>0</v>
      </c>
      <c r="H36" s="1070">
        <v>5</v>
      </c>
      <c r="I36" s="1070">
        <v>0</v>
      </c>
    </row>
    <row r="37" spans="1:9" ht="12.75" customHeight="1">
      <c r="A37" s="1071" t="s">
        <v>1226</v>
      </c>
      <c r="B37" s="527"/>
      <c r="C37" s="1072">
        <f aca="true" t="shared" si="6" ref="C37:I37">SUM(C38:C41)</f>
        <v>8</v>
      </c>
      <c r="D37" s="1072">
        <f t="shared" si="6"/>
        <v>1</v>
      </c>
      <c r="E37" s="1072">
        <f t="shared" si="6"/>
        <v>4</v>
      </c>
      <c r="F37" s="1072">
        <f t="shared" si="6"/>
        <v>3</v>
      </c>
      <c r="G37" s="1072">
        <f t="shared" si="6"/>
        <v>0</v>
      </c>
      <c r="H37" s="1072">
        <f t="shared" si="6"/>
        <v>105</v>
      </c>
      <c r="I37" s="1072">
        <f t="shared" si="6"/>
        <v>59</v>
      </c>
    </row>
    <row r="38" spans="1:9" ht="12.75" customHeight="1">
      <c r="A38" s="942"/>
      <c r="B38" s="41" t="s">
        <v>764</v>
      </c>
      <c r="C38" s="1070">
        <v>4</v>
      </c>
      <c r="D38" s="1070">
        <v>1</v>
      </c>
      <c r="E38" s="1070">
        <v>1</v>
      </c>
      <c r="F38" s="1070">
        <v>2</v>
      </c>
      <c r="G38" s="1070">
        <v>0</v>
      </c>
      <c r="H38" s="1070">
        <v>58</v>
      </c>
      <c r="I38" s="1070">
        <v>32</v>
      </c>
    </row>
    <row r="39" spans="1:9" ht="12.75" customHeight="1">
      <c r="A39" s="942"/>
      <c r="B39" s="41" t="s">
        <v>786</v>
      </c>
      <c r="C39" s="1070">
        <v>2</v>
      </c>
      <c r="D39" s="1070">
        <v>0</v>
      </c>
      <c r="E39" s="1070">
        <v>1</v>
      </c>
      <c r="F39" s="1070">
        <v>1</v>
      </c>
      <c r="G39" s="1070">
        <v>0</v>
      </c>
      <c r="H39" s="1070">
        <v>27</v>
      </c>
      <c r="I39" s="1070">
        <v>13</v>
      </c>
    </row>
    <row r="40" spans="1:9" ht="12.75" customHeight="1">
      <c r="A40" s="942"/>
      <c r="B40" s="41" t="s">
        <v>766</v>
      </c>
      <c r="C40" s="1070">
        <v>1</v>
      </c>
      <c r="D40" s="1070">
        <v>0</v>
      </c>
      <c r="E40" s="1070">
        <v>1</v>
      </c>
      <c r="F40" s="1070">
        <v>0</v>
      </c>
      <c r="G40" s="1070">
        <v>0</v>
      </c>
      <c r="H40" s="1070">
        <v>12</v>
      </c>
      <c r="I40" s="1070">
        <v>8</v>
      </c>
    </row>
    <row r="41" spans="1:9" ht="12.75" customHeight="1">
      <c r="A41" s="942"/>
      <c r="B41" s="41" t="s">
        <v>768</v>
      </c>
      <c r="C41" s="1070">
        <v>1</v>
      </c>
      <c r="D41" s="1070">
        <v>0</v>
      </c>
      <c r="E41" s="1070">
        <v>1</v>
      </c>
      <c r="F41" s="1070">
        <v>0</v>
      </c>
      <c r="G41" s="1070">
        <v>0</v>
      </c>
      <c r="H41" s="1070">
        <v>8</v>
      </c>
      <c r="I41" s="1070">
        <v>6</v>
      </c>
    </row>
    <row r="42" spans="1:9" ht="12.75" customHeight="1">
      <c r="A42" s="1071" t="s">
        <v>1227</v>
      </c>
      <c r="B42" s="527"/>
      <c r="C42" s="1072">
        <f aca="true" t="shared" si="7" ref="C42:I42">SUM(C43:C46)</f>
        <v>3</v>
      </c>
      <c r="D42" s="1072">
        <f t="shared" si="7"/>
        <v>0</v>
      </c>
      <c r="E42" s="1072">
        <f t="shared" si="7"/>
        <v>3</v>
      </c>
      <c r="F42" s="1072">
        <f t="shared" si="7"/>
        <v>0</v>
      </c>
      <c r="G42" s="1072">
        <f t="shared" si="7"/>
        <v>0</v>
      </c>
      <c r="H42" s="1072">
        <f t="shared" si="7"/>
        <v>36</v>
      </c>
      <c r="I42" s="1072">
        <f t="shared" si="7"/>
        <v>20</v>
      </c>
    </row>
    <row r="43" spans="1:9" ht="12.75" customHeight="1">
      <c r="A43" s="942"/>
      <c r="B43" s="41" t="s">
        <v>778</v>
      </c>
      <c r="C43" s="1070">
        <v>1</v>
      </c>
      <c r="D43" s="1070">
        <v>0</v>
      </c>
      <c r="E43" s="1070">
        <v>1</v>
      </c>
      <c r="F43" s="1070">
        <v>0</v>
      </c>
      <c r="G43" s="1070">
        <v>0</v>
      </c>
      <c r="H43" s="1070">
        <v>21</v>
      </c>
      <c r="I43" s="1070">
        <v>11</v>
      </c>
    </row>
    <row r="44" spans="1:9" ht="12.75" customHeight="1">
      <c r="A44" s="30"/>
      <c r="B44" s="41" t="s">
        <v>769</v>
      </c>
      <c r="C44" s="1070">
        <v>1</v>
      </c>
      <c r="D44" s="1070">
        <v>0</v>
      </c>
      <c r="E44" s="1070">
        <v>1</v>
      </c>
      <c r="F44" s="1070">
        <v>0</v>
      </c>
      <c r="G44" s="1070">
        <v>0</v>
      </c>
      <c r="H44" s="1070">
        <v>5</v>
      </c>
      <c r="I44" s="1070">
        <v>4</v>
      </c>
    </row>
    <row r="45" spans="1:9" ht="12.75" customHeight="1">
      <c r="A45" s="942"/>
      <c r="B45" s="41" t="s">
        <v>771</v>
      </c>
      <c r="C45" s="1070">
        <v>1</v>
      </c>
      <c r="D45" s="1070">
        <v>0</v>
      </c>
      <c r="E45" s="1070">
        <v>1</v>
      </c>
      <c r="F45" s="1070">
        <v>0</v>
      </c>
      <c r="G45" s="1070">
        <v>0</v>
      </c>
      <c r="H45" s="1070">
        <v>5</v>
      </c>
      <c r="I45" s="1070">
        <v>3</v>
      </c>
    </row>
    <row r="46" spans="1:9" ht="12.75" customHeight="1">
      <c r="A46" s="942"/>
      <c r="B46" s="41" t="s">
        <v>773</v>
      </c>
      <c r="C46" s="1070">
        <v>0</v>
      </c>
      <c r="D46" s="1070">
        <v>0</v>
      </c>
      <c r="E46" s="1070">
        <v>0</v>
      </c>
      <c r="F46" s="1070">
        <v>0</v>
      </c>
      <c r="G46" s="1070">
        <v>0</v>
      </c>
      <c r="H46" s="1070">
        <v>5</v>
      </c>
      <c r="I46" s="1070">
        <v>2</v>
      </c>
    </row>
    <row r="47" spans="1:9" ht="12.75" customHeight="1">
      <c r="A47" s="1071" t="s">
        <v>452</v>
      </c>
      <c r="B47" s="527"/>
      <c r="C47" s="1072">
        <f aca="true" t="shared" si="8" ref="C47:I47">SUM(C48:C54)</f>
        <v>8</v>
      </c>
      <c r="D47" s="1072">
        <f t="shared" si="8"/>
        <v>1</v>
      </c>
      <c r="E47" s="1072">
        <f t="shared" si="8"/>
        <v>2</v>
      </c>
      <c r="F47" s="1072">
        <f t="shared" si="8"/>
        <v>5</v>
      </c>
      <c r="G47" s="1072">
        <f t="shared" si="8"/>
        <v>0</v>
      </c>
      <c r="H47" s="1072">
        <f t="shared" si="8"/>
        <v>110</v>
      </c>
      <c r="I47" s="1072">
        <f t="shared" si="8"/>
        <v>43</v>
      </c>
    </row>
    <row r="48" spans="1:9" ht="12.75" customHeight="1">
      <c r="A48" s="942"/>
      <c r="B48" s="41" t="s">
        <v>765</v>
      </c>
      <c r="C48" s="1070">
        <v>8</v>
      </c>
      <c r="D48" s="1070">
        <v>1</v>
      </c>
      <c r="E48" s="1070">
        <v>2</v>
      </c>
      <c r="F48" s="1070">
        <v>5</v>
      </c>
      <c r="G48" s="1070">
        <v>0</v>
      </c>
      <c r="H48" s="1070">
        <v>80</v>
      </c>
      <c r="I48" s="1070">
        <v>32</v>
      </c>
    </row>
    <row r="49" spans="1:9" ht="12.75" customHeight="1">
      <c r="A49" s="942"/>
      <c r="B49" s="41" t="s">
        <v>779</v>
      </c>
      <c r="C49" s="1070">
        <v>0</v>
      </c>
      <c r="D49" s="1070">
        <v>0</v>
      </c>
      <c r="E49" s="1070">
        <v>0</v>
      </c>
      <c r="F49" s="1070">
        <v>0</v>
      </c>
      <c r="G49" s="1070">
        <v>0</v>
      </c>
      <c r="H49" s="1070">
        <v>4</v>
      </c>
      <c r="I49" s="1070">
        <v>3</v>
      </c>
    </row>
    <row r="50" spans="1:9" ht="12.75" customHeight="1">
      <c r="A50" s="942"/>
      <c r="B50" s="41" t="s">
        <v>781</v>
      </c>
      <c r="C50" s="1070">
        <v>0</v>
      </c>
      <c r="D50" s="1070">
        <v>0</v>
      </c>
      <c r="E50" s="1070">
        <v>0</v>
      </c>
      <c r="F50" s="1070">
        <v>0</v>
      </c>
      <c r="G50" s="1070">
        <v>0</v>
      </c>
      <c r="H50" s="1070">
        <v>4</v>
      </c>
      <c r="I50" s="1070">
        <v>2</v>
      </c>
    </row>
    <row r="51" spans="1:9" ht="12.75" customHeight="1">
      <c r="A51" s="942"/>
      <c r="B51" s="41" t="s">
        <v>783</v>
      </c>
      <c r="C51" s="1070">
        <v>0</v>
      </c>
      <c r="D51" s="1070">
        <v>0</v>
      </c>
      <c r="E51" s="1070">
        <v>0</v>
      </c>
      <c r="F51" s="1070">
        <v>0</v>
      </c>
      <c r="G51" s="1070">
        <v>0</v>
      </c>
      <c r="H51" s="1070">
        <v>5</v>
      </c>
      <c r="I51" s="1070">
        <v>1</v>
      </c>
    </row>
    <row r="52" spans="1:9" ht="12.75" customHeight="1">
      <c r="A52" s="942"/>
      <c r="B52" s="41" t="s">
        <v>785</v>
      </c>
      <c r="C52" s="1070">
        <v>0</v>
      </c>
      <c r="D52" s="1070">
        <v>0</v>
      </c>
      <c r="E52" s="1070">
        <v>0</v>
      </c>
      <c r="F52" s="1070">
        <v>0</v>
      </c>
      <c r="G52" s="1070">
        <v>0</v>
      </c>
      <c r="H52" s="1070">
        <v>2</v>
      </c>
      <c r="I52" s="1070">
        <v>1</v>
      </c>
    </row>
    <row r="53" spans="1:9" ht="12.75" customHeight="1">
      <c r="A53" s="942"/>
      <c r="B53" s="41" t="s">
        <v>787</v>
      </c>
      <c r="C53" s="1070">
        <v>0</v>
      </c>
      <c r="D53" s="1070">
        <v>0</v>
      </c>
      <c r="E53" s="1070">
        <v>0</v>
      </c>
      <c r="F53" s="1070">
        <v>0</v>
      </c>
      <c r="G53" s="1070">
        <v>0</v>
      </c>
      <c r="H53" s="1070">
        <v>6</v>
      </c>
      <c r="I53" s="1070">
        <v>1</v>
      </c>
    </row>
    <row r="54" spans="1:9" ht="12.75" customHeight="1">
      <c r="A54" s="942"/>
      <c r="B54" s="41" t="s">
        <v>788</v>
      </c>
      <c r="C54" s="1070">
        <v>0</v>
      </c>
      <c r="D54" s="1070">
        <v>0</v>
      </c>
      <c r="E54" s="1070">
        <v>0</v>
      </c>
      <c r="F54" s="1070">
        <v>0</v>
      </c>
      <c r="G54" s="1070">
        <v>0</v>
      </c>
      <c r="H54" s="1070">
        <v>9</v>
      </c>
      <c r="I54" s="1070">
        <v>3</v>
      </c>
    </row>
    <row r="55" spans="1:9" ht="12.75" customHeight="1">
      <c r="A55" s="1071" t="s">
        <v>1229</v>
      </c>
      <c r="B55" s="45"/>
      <c r="C55" s="1072">
        <f aca="true" t="shared" si="9" ref="C55:I55">SUM(C56:C62)</f>
        <v>7</v>
      </c>
      <c r="D55" s="1072">
        <f t="shared" si="9"/>
        <v>0</v>
      </c>
      <c r="E55" s="1072">
        <f t="shared" si="9"/>
        <v>2</v>
      </c>
      <c r="F55" s="1072">
        <f t="shared" si="9"/>
        <v>4</v>
      </c>
      <c r="G55" s="1072">
        <f t="shared" si="9"/>
        <v>1</v>
      </c>
      <c r="H55" s="1072">
        <f t="shared" si="9"/>
        <v>107</v>
      </c>
      <c r="I55" s="1072">
        <f t="shared" si="9"/>
        <v>57</v>
      </c>
    </row>
    <row r="56" spans="1:9" ht="12.75" customHeight="1">
      <c r="A56" s="942"/>
      <c r="B56" s="41" t="s">
        <v>767</v>
      </c>
      <c r="C56" s="1070">
        <v>4</v>
      </c>
      <c r="D56" s="1070">
        <v>0</v>
      </c>
      <c r="E56" s="1070">
        <v>1</v>
      </c>
      <c r="F56" s="1070">
        <v>3</v>
      </c>
      <c r="G56" s="1070">
        <v>0</v>
      </c>
      <c r="H56" s="1070">
        <v>76</v>
      </c>
      <c r="I56" s="1070">
        <v>37</v>
      </c>
    </row>
    <row r="57" spans="1:9" ht="12.75" customHeight="1">
      <c r="A57" s="942"/>
      <c r="B57" s="41" t="s">
        <v>776</v>
      </c>
      <c r="C57" s="1070">
        <v>0</v>
      </c>
      <c r="D57" s="1070">
        <v>0</v>
      </c>
      <c r="E57" s="1070">
        <v>0</v>
      </c>
      <c r="F57" s="1070">
        <v>0</v>
      </c>
      <c r="G57" s="1070">
        <v>0</v>
      </c>
      <c r="H57" s="1070">
        <v>6</v>
      </c>
      <c r="I57" s="1070">
        <v>4</v>
      </c>
    </row>
    <row r="58" spans="1:9" ht="12.75" customHeight="1">
      <c r="A58" s="942"/>
      <c r="B58" s="41" t="s">
        <v>777</v>
      </c>
      <c r="C58" s="1070">
        <v>1</v>
      </c>
      <c r="D58" s="1070">
        <v>0</v>
      </c>
      <c r="E58" s="1070">
        <v>0</v>
      </c>
      <c r="F58" s="1070">
        <v>0</v>
      </c>
      <c r="G58" s="1070">
        <v>1</v>
      </c>
      <c r="H58" s="1070">
        <v>7</v>
      </c>
      <c r="I58" s="1070">
        <v>4</v>
      </c>
    </row>
    <row r="59" spans="1:9" ht="12.75" customHeight="1">
      <c r="A59" s="942"/>
      <c r="B59" s="41" t="s">
        <v>790</v>
      </c>
      <c r="C59" s="1070">
        <v>1</v>
      </c>
      <c r="D59" s="1070">
        <v>0</v>
      </c>
      <c r="E59" s="1070">
        <v>0</v>
      </c>
      <c r="F59" s="1070">
        <v>1</v>
      </c>
      <c r="G59" s="1070">
        <v>0</v>
      </c>
      <c r="H59" s="1070">
        <v>9</v>
      </c>
      <c r="I59" s="1070">
        <v>5</v>
      </c>
    </row>
    <row r="60" spans="1:9" ht="12.75" customHeight="1">
      <c r="A60" s="942"/>
      <c r="B60" s="41" t="s">
        <v>792</v>
      </c>
      <c r="C60" s="1070">
        <v>1</v>
      </c>
      <c r="D60" s="1070">
        <v>0</v>
      </c>
      <c r="E60" s="1070">
        <v>1</v>
      </c>
      <c r="F60" s="1070">
        <v>0</v>
      </c>
      <c r="G60" s="1070">
        <v>0</v>
      </c>
      <c r="H60" s="1070">
        <v>3</v>
      </c>
      <c r="I60" s="1070">
        <v>1</v>
      </c>
    </row>
    <row r="61" spans="1:9" ht="12">
      <c r="A61" s="942"/>
      <c r="B61" s="41" t="s">
        <v>793</v>
      </c>
      <c r="C61" s="1070">
        <v>0</v>
      </c>
      <c r="D61" s="1070">
        <v>0</v>
      </c>
      <c r="E61" s="1070">
        <v>0</v>
      </c>
      <c r="F61" s="1070">
        <v>0</v>
      </c>
      <c r="G61" s="1070">
        <v>0</v>
      </c>
      <c r="H61" s="1070">
        <v>3</v>
      </c>
      <c r="I61" s="1070">
        <v>3</v>
      </c>
    </row>
    <row r="62" spans="1:9" ht="12.75" customHeight="1">
      <c r="A62" s="1052"/>
      <c r="B62" s="54" t="s">
        <v>794</v>
      </c>
      <c r="C62" s="1073">
        <v>0</v>
      </c>
      <c r="D62" s="1073">
        <v>0</v>
      </c>
      <c r="E62" s="1073">
        <v>0</v>
      </c>
      <c r="F62" s="1073">
        <v>0</v>
      </c>
      <c r="G62" s="1073">
        <v>0</v>
      </c>
      <c r="H62" s="1073">
        <v>3</v>
      </c>
      <c r="I62" s="1073">
        <v>3</v>
      </c>
    </row>
    <row r="63" ht="12">
      <c r="A63" s="17" t="s">
        <v>453</v>
      </c>
    </row>
  </sheetData>
  <mergeCells count="8">
    <mergeCell ref="C3:G3"/>
    <mergeCell ref="H3:H4"/>
    <mergeCell ref="I3:I4"/>
    <mergeCell ref="A8:B8"/>
    <mergeCell ref="A9:B9"/>
    <mergeCell ref="A3:B4"/>
    <mergeCell ref="A6:B6"/>
    <mergeCell ref="A5:B5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9.00390625" defaultRowHeight="13.5"/>
  <cols>
    <col min="1" max="2" width="2.625" style="76" customWidth="1"/>
    <col min="3" max="3" width="23.875" style="76" customWidth="1"/>
    <col min="4" max="12" width="8.125" style="76" customWidth="1"/>
    <col min="13" max="16384" width="9.00390625" style="76" customWidth="1"/>
  </cols>
  <sheetData>
    <row r="2" ht="14.25">
      <c r="B2" s="556" t="s">
        <v>506</v>
      </c>
    </row>
    <row r="3" spans="2:12" ht="14.25" thickBot="1">
      <c r="B3" s="100" t="s">
        <v>470</v>
      </c>
      <c r="C3" s="100"/>
      <c r="D3" s="100"/>
      <c r="E3" s="1074"/>
      <c r="F3" s="100"/>
      <c r="G3" s="100"/>
      <c r="H3" s="100"/>
      <c r="I3" s="100"/>
      <c r="J3" s="100"/>
      <c r="K3" s="100"/>
      <c r="L3" s="1075" t="s">
        <v>471</v>
      </c>
    </row>
    <row r="4" spans="1:12" s="17" customFormat="1" ht="15" customHeight="1" thickTop="1">
      <c r="A4" s="32"/>
      <c r="B4" s="1308" t="s">
        <v>472</v>
      </c>
      <c r="C4" s="1556"/>
      <c r="D4" s="1044" t="s">
        <v>473</v>
      </c>
      <c r="E4" s="1045"/>
      <c r="F4" s="1046"/>
      <c r="G4" s="1045" t="s">
        <v>474</v>
      </c>
      <c r="H4" s="1045"/>
      <c r="I4" s="1046"/>
      <c r="J4" s="1045" t="s">
        <v>475</v>
      </c>
      <c r="K4" s="1045"/>
      <c r="L4" s="1046"/>
    </row>
    <row r="5" spans="1:12" s="17" customFormat="1" ht="15" customHeight="1">
      <c r="A5" s="32"/>
      <c r="B5" s="1557" t="s">
        <v>476</v>
      </c>
      <c r="C5" s="1558"/>
      <c r="D5" s="1053" t="s">
        <v>477</v>
      </c>
      <c r="E5" s="85" t="s">
        <v>454</v>
      </c>
      <c r="F5" s="85" t="s">
        <v>455</v>
      </c>
      <c r="G5" s="85" t="s">
        <v>456</v>
      </c>
      <c r="H5" s="85" t="s">
        <v>454</v>
      </c>
      <c r="I5" s="85" t="s">
        <v>455</v>
      </c>
      <c r="J5" s="85" t="s">
        <v>456</v>
      </c>
      <c r="K5" s="85" t="s">
        <v>454</v>
      </c>
      <c r="L5" s="1054" t="s">
        <v>455</v>
      </c>
    </row>
    <row r="6" spans="1:12" s="17" customFormat="1" ht="6.75" customHeight="1">
      <c r="A6" s="32"/>
      <c r="B6" s="1076"/>
      <c r="C6" s="32"/>
      <c r="D6" s="1077"/>
      <c r="E6" s="1078"/>
      <c r="F6" s="1078"/>
      <c r="G6" s="1078"/>
      <c r="H6" s="1078"/>
      <c r="I6" s="1078"/>
      <c r="J6" s="1078"/>
      <c r="K6" s="1078"/>
      <c r="L6" s="1079"/>
    </row>
    <row r="7" spans="1:12" s="17" customFormat="1" ht="15" customHeight="1">
      <c r="A7" s="32"/>
      <c r="B7" s="1076"/>
      <c r="C7" s="41" t="s">
        <v>478</v>
      </c>
      <c r="D7" s="47">
        <f aca="true" t="shared" si="0" ref="D7:F9">SUM(G7,J7)</f>
        <v>257481</v>
      </c>
      <c r="E7" s="48">
        <f t="shared" si="0"/>
        <v>312379</v>
      </c>
      <c r="F7" s="48">
        <f t="shared" si="0"/>
        <v>185026</v>
      </c>
      <c r="G7" s="48">
        <v>200383</v>
      </c>
      <c r="H7" s="48">
        <v>241521</v>
      </c>
      <c r="I7" s="48">
        <v>146059</v>
      </c>
      <c r="J7" s="48">
        <v>57098</v>
      </c>
      <c r="K7" s="48">
        <v>70858</v>
      </c>
      <c r="L7" s="49">
        <v>38967</v>
      </c>
    </row>
    <row r="8" spans="1:12" s="17" customFormat="1" ht="15" customHeight="1">
      <c r="A8" s="32"/>
      <c r="B8" s="1076"/>
      <c r="C8" s="1080" t="s">
        <v>479</v>
      </c>
      <c r="D8" s="47">
        <f t="shared" si="0"/>
        <v>273683</v>
      </c>
      <c r="E8" s="48">
        <f t="shared" si="0"/>
        <v>332355</v>
      </c>
      <c r="F8" s="48">
        <f t="shared" si="0"/>
        <v>197159</v>
      </c>
      <c r="G8" s="48">
        <v>210652</v>
      </c>
      <c r="H8" s="48">
        <v>255321</v>
      </c>
      <c r="I8" s="48">
        <v>152349</v>
      </c>
      <c r="J8" s="48">
        <v>63031</v>
      </c>
      <c r="K8" s="48">
        <v>77034</v>
      </c>
      <c r="L8" s="49">
        <v>44810</v>
      </c>
    </row>
    <row r="9" spans="1:12" s="117" customFormat="1" ht="15" customHeight="1">
      <c r="A9" s="527"/>
      <c r="B9" s="95"/>
      <c r="C9" s="1080" t="s">
        <v>480</v>
      </c>
      <c r="D9" s="26">
        <f t="shared" si="0"/>
        <v>288476</v>
      </c>
      <c r="E9" s="42">
        <f t="shared" si="0"/>
        <v>348730</v>
      </c>
      <c r="F9" s="42">
        <f t="shared" si="0"/>
        <v>205776</v>
      </c>
      <c r="G9" s="42">
        <v>222234</v>
      </c>
      <c r="H9" s="42">
        <v>267908</v>
      </c>
      <c r="I9" s="42">
        <v>159659</v>
      </c>
      <c r="J9" s="42">
        <v>66242</v>
      </c>
      <c r="K9" s="42">
        <v>80822</v>
      </c>
      <c r="L9" s="28">
        <v>46117</v>
      </c>
    </row>
    <row r="10" spans="1:12" s="17" customFormat="1" ht="9.75" customHeight="1">
      <c r="A10" s="32"/>
      <c r="B10" s="55"/>
      <c r="C10" s="895"/>
      <c r="D10" s="30"/>
      <c r="E10" s="21"/>
      <c r="F10" s="21"/>
      <c r="G10" s="21"/>
      <c r="H10" s="21"/>
      <c r="I10" s="21"/>
      <c r="J10" s="21"/>
      <c r="K10" s="21"/>
      <c r="L10" s="32"/>
    </row>
    <row r="11" spans="1:12" s="17" customFormat="1" ht="17.25" customHeight="1">
      <c r="A11" s="32"/>
      <c r="B11" s="1076" t="s">
        <v>481</v>
      </c>
      <c r="C11" s="49" t="s">
        <v>482</v>
      </c>
      <c r="D11" s="47">
        <f aca="true" t="shared" si="1" ref="D11:D22">SUM(G11,J11)</f>
        <v>236960</v>
      </c>
      <c r="E11" s="48">
        <f aca="true" t="shared" si="2" ref="E11:E22">SUM(H11,K11)</f>
        <v>289975</v>
      </c>
      <c r="F11" s="48">
        <f aca="true" t="shared" si="3" ref="F11:F22">SUM(I11,L11)</f>
        <v>165697</v>
      </c>
      <c r="G11" s="21">
        <v>213968</v>
      </c>
      <c r="H11" s="21">
        <v>259445</v>
      </c>
      <c r="I11" s="21">
        <v>152839</v>
      </c>
      <c r="J11" s="21">
        <v>22992</v>
      </c>
      <c r="K11" s="21">
        <v>30530</v>
      </c>
      <c r="L11" s="32">
        <v>12858</v>
      </c>
    </row>
    <row r="12" spans="1:12" s="17" customFormat="1" ht="17.25" customHeight="1">
      <c r="A12" s="32"/>
      <c r="B12" s="1076"/>
      <c r="C12" s="1081" t="s">
        <v>483</v>
      </c>
      <c r="D12" s="47">
        <f t="shared" si="1"/>
        <v>219143</v>
      </c>
      <c r="E12" s="48">
        <f t="shared" si="2"/>
        <v>264999</v>
      </c>
      <c r="F12" s="48">
        <f t="shared" si="3"/>
        <v>156875</v>
      </c>
      <c r="G12" s="21">
        <v>216586</v>
      </c>
      <c r="H12" s="21">
        <v>262120</v>
      </c>
      <c r="I12" s="21">
        <v>154756</v>
      </c>
      <c r="J12" s="21">
        <v>2557</v>
      </c>
      <c r="K12" s="21">
        <v>2879</v>
      </c>
      <c r="L12" s="32">
        <v>2119</v>
      </c>
    </row>
    <row r="13" spans="1:12" s="17" customFormat="1" ht="17.25" customHeight="1">
      <c r="A13" s="32"/>
      <c r="B13" s="1076" t="s">
        <v>484</v>
      </c>
      <c r="C13" s="1081" t="s">
        <v>457</v>
      </c>
      <c r="D13" s="47">
        <f t="shared" si="1"/>
        <v>246920</v>
      </c>
      <c r="E13" s="48">
        <f t="shared" si="2"/>
        <v>299821</v>
      </c>
      <c r="F13" s="48">
        <f t="shared" si="3"/>
        <v>174842</v>
      </c>
      <c r="G13" s="21">
        <v>218227</v>
      </c>
      <c r="H13" s="21">
        <v>264019</v>
      </c>
      <c r="I13" s="21">
        <v>155835</v>
      </c>
      <c r="J13" s="21">
        <v>28693</v>
      </c>
      <c r="K13" s="21">
        <v>35802</v>
      </c>
      <c r="L13" s="32">
        <v>19007</v>
      </c>
    </row>
    <row r="14" spans="1:12" s="17" customFormat="1" ht="17.25" customHeight="1">
      <c r="A14" s="32"/>
      <c r="B14" s="1076"/>
      <c r="C14" s="1081" t="s">
        <v>458</v>
      </c>
      <c r="D14" s="47">
        <f t="shared" si="1"/>
        <v>230440</v>
      </c>
      <c r="E14" s="48">
        <f t="shared" si="2"/>
        <v>279975</v>
      </c>
      <c r="F14" s="48">
        <f t="shared" si="3"/>
        <v>163710</v>
      </c>
      <c r="G14" s="21">
        <v>220729</v>
      </c>
      <c r="H14" s="21">
        <v>267131</v>
      </c>
      <c r="I14" s="21">
        <v>158219</v>
      </c>
      <c r="J14" s="21">
        <v>9711</v>
      </c>
      <c r="K14" s="21">
        <v>12844</v>
      </c>
      <c r="L14" s="32">
        <v>5491</v>
      </c>
    </row>
    <row r="15" spans="1:12" s="17" customFormat="1" ht="17.25" customHeight="1">
      <c r="A15" s="32"/>
      <c r="B15" s="1076" t="s">
        <v>485</v>
      </c>
      <c r="C15" s="1081" t="s">
        <v>459</v>
      </c>
      <c r="D15" s="47">
        <f t="shared" si="1"/>
        <v>224206</v>
      </c>
      <c r="E15" s="48">
        <f t="shared" si="2"/>
        <v>273572</v>
      </c>
      <c r="F15" s="48">
        <f t="shared" si="3"/>
        <v>158279</v>
      </c>
      <c r="G15" s="21">
        <v>218983</v>
      </c>
      <c r="H15" s="21">
        <v>265665</v>
      </c>
      <c r="I15" s="21">
        <v>156640</v>
      </c>
      <c r="J15" s="21">
        <v>5223</v>
      </c>
      <c r="K15" s="21">
        <v>7907</v>
      </c>
      <c r="L15" s="32">
        <v>1639</v>
      </c>
    </row>
    <row r="16" spans="1:12" s="17" customFormat="1" ht="17.25" customHeight="1">
      <c r="A16" s="32"/>
      <c r="B16" s="1076"/>
      <c r="C16" s="1081" t="s">
        <v>460</v>
      </c>
      <c r="D16" s="47">
        <f t="shared" si="1"/>
        <v>369865</v>
      </c>
      <c r="E16" s="48">
        <f t="shared" si="2"/>
        <v>448117</v>
      </c>
      <c r="F16" s="48">
        <f t="shared" si="3"/>
        <v>265234</v>
      </c>
      <c r="G16" s="21">
        <v>225047</v>
      </c>
      <c r="H16" s="21">
        <v>273159</v>
      </c>
      <c r="I16" s="21">
        <v>160716</v>
      </c>
      <c r="J16" s="21">
        <v>144818</v>
      </c>
      <c r="K16" s="21">
        <v>174958</v>
      </c>
      <c r="L16" s="32">
        <v>104518</v>
      </c>
    </row>
    <row r="17" spans="1:12" s="17" customFormat="1" ht="17.25" customHeight="1">
      <c r="A17" s="32"/>
      <c r="B17" s="1076" t="s">
        <v>486</v>
      </c>
      <c r="C17" s="1081" t="s">
        <v>461</v>
      </c>
      <c r="D17" s="47">
        <f t="shared" si="1"/>
        <v>343697</v>
      </c>
      <c r="E17" s="48">
        <f t="shared" si="2"/>
        <v>414378</v>
      </c>
      <c r="F17" s="48">
        <f t="shared" si="3"/>
        <v>244356</v>
      </c>
      <c r="G17" s="21">
        <v>228782</v>
      </c>
      <c r="H17" s="21">
        <v>274628</v>
      </c>
      <c r="I17" s="21">
        <v>164347</v>
      </c>
      <c r="J17" s="21">
        <v>114915</v>
      </c>
      <c r="K17" s="21">
        <v>139750</v>
      </c>
      <c r="L17" s="32">
        <v>80009</v>
      </c>
    </row>
    <row r="18" spans="1:12" s="17" customFormat="1" ht="17.25" customHeight="1">
      <c r="A18" s="32"/>
      <c r="B18" s="1076"/>
      <c r="C18" s="1081" t="s">
        <v>462</v>
      </c>
      <c r="D18" s="47">
        <f t="shared" si="1"/>
        <v>303785</v>
      </c>
      <c r="E18" s="48">
        <f t="shared" si="2"/>
        <v>371388</v>
      </c>
      <c r="F18" s="48">
        <f t="shared" si="3"/>
        <v>209151</v>
      </c>
      <c r="G18" s="21">
        <v>223313</v>
      </c>
      <c r="H18" s="21">
        <v>267119</v>
      </c>
      <c r="I18" s="21">
        <v>161991</v>
      </c>
      <c r="J18" s="21">
        <v>80472</v>
      </c>
      <c r="K18" s="21">
        <v>104269</v>
      </c>
      <c r="L18" s="32">
        <v>47160</v>
      </c>
    </row>
    <row r="19" spans="1:12" s="17" customFormat="1" ht="17.25" customHeight="1">
      <c r="A19" s="32"/>
      <c r="B19" s="1076" t="s">
        <v>487</v>
      </c>
      <c r="C19" s="1081" t="s">
        <v>463</v>
      </c>
      <c r="D19" s="47">
        <f t="shared" si="1"/>
        <v>227280</v>
      </c>
      <c r="E19" s="48">
        <f t="shared" si="2"/>
        <v>272534</v>
      </c>
      <c r="F19" s="48">
        <f t="shared" si="3"/>
        <v>164194</v>
      </c>
      <c r="G19" s="21">
        <v>223365</v>
      </c>
      <c r="H19" s="21">
        <v>267261</v>
      </c>
      <c r="I19" s="21">
        <v>162172</v>
      </c>
      <c r="J19" s="21">
        <v>3915</v>
      </c>
      <c r="K19" s="21">
        <v>5273</v>
      </c>
      <c r="L19" s="32">
        <v>2022</v>
      </c>
    </row>
    <row r="20" spans="1:12" s="17" customFormat="1" ht="17.25" customHeight="1">
      <c r="A20" s="32"/>
      <c r="B20" s="1076"/>
      <c r="C20" s="1081" t="s">
        <v>488</v>
      </c>
      <c r="D20" s="47">
        <f t="shared" si="1"/>
        <v>228310</v>
      </c>
      <c r="E20" s="48">
        <f t="shared" si="2"/>
        <v>273455</v>
      </c>
      <c r="F20" s="48">
        <f t="shared" si="3"/>
        <v>165734</v>
      </c>
      <c r="G20" s="21">
        <v>226583</v>
      </c>
      <c r="H20" s="21">
        <v>271297</v>
      </c>
      <c r="I20" s="21">
        <v>164603</v>
      </c>
      <c r="J20" s="21">
        <v>1727</v>
      </c>
      <c r="K20" s="21">
        <v>2158</v>
      </c>
      <c r="L20" s="32">
        <v>1131</v>
      </c>
    </row>
    <row r="21" spans="1:12" s="17" customFormat="1" ht="17.25" customHeight="1">
      <c r="A21" s="32"/>
      <c r="B21" s="1076"/>
      <c r="C21" s="1081" t="s">
        <v>489</v>
      </c>
      <c r="D21" s="47">
        <f t="shared" si="1"/>
        <v>229050</v>
      </c>
      <c r="E21" s="48">
        <f t="shared" si="2"/>
        <v>276161</v>
      </c>
      <c r="F21" s="48">
        <f t="shared" si="3"/>
        <v>163850</v>
      </c>
      <c r="G21" s="21">
        <v>226073</v>
      </c>
      <c r="H21" s="21">
        <v>272062</v>
      </c>
      <c r="I21" s="21">
        <v>162426</v>
      </c>
      <c r="J21" s="21">
        <v>2977</v>
      </c>
      <c r="K21" s="21">
        <v>4099</v>
      </c>
      <c r="L21" s="32">
        <v>1424</v>
      </c>
    </row>
    <row r="22" spans="1:12" s="17" customFormat="1" ht="17.25" customHeight="1">
      <c r="A22" s="32"/>
      <c r="B22" s="1076"/>
      <c r="C22" s="1081" t="s">
        <v>490</v>
      </c>
      <c r="D22" s="47">
        <f t="shared" si="1"/>
        <v>602051</v>
      </c>
      <c r="E22" s="48">
        <f t="shared" si="2"/>
        <v>720383</v>
      </c>
      <c r="F22" s="48">
        <f t="shared" si="3"/>
        <v>437384</v>
      </c>
      <c r="G22" s="21">
        <v>225147</v>
      </c>
      <c r="H22" s="21">
        <v>270986</v>
      </c>
      <c r="I22" s="21">
        <v>161359</v>
      </c>
      <c r="J22" s="21">
        <v>376904</v>
      </c>
      <c r="K22" s="21">
        <v>449397</v>
      </c>
      <c r="L22" s="32">
        <v>276025</v>
      </c>
    </row>
    <row r="23" spans="1:12" s="17" customFormat="1" ht="9.75" customHeight="1">
      <c r="A23" s="32"/>
      <c r="B23" s="21"/>
      <c r="C23" s="32"/>
      <c r="D23" s="30"/>
      <c r="E23" s="21"/>
      <c r="F23" s="21"/>
      <c r="G23" s="21"/>
      <c r="H23" s="21"/>
      <c r="I23" s="21"/>
      <c r="J23" s="21"/>
      <c r="K23" s="21"/>
      <c r="L23" s="32"/>
    </row>
    <row r="24" spans="1:12" s="17" customFormat="1" ht="17.25" customHeight="1">
      <c r="A24" s="32"/>
      <c r="B24" s="1555" t="s">
        <v>464</v>
      </c>
      <c r="C24" s="1488"/>
      <c r="D24" s="47">
        <f aca="true" t="shared" si="4" ref="D24:D33">SUM(G24,J24)</f>
        <v>289217</v>
      </c>
      <c r="E24" s="48">
        <f aca="true" t="shared" si="5" ref="E24:E33">SUM(H24,K24)</f>
        <v>304579</v>
      </c>
      <c r="F24" s="48">
        <f aca="true" t="shared" si="6" ref="F24:F33">SUM(I24,L24)</f>
        <v>188363</v>
      </c>
      <c r="G24" s="21">
        <v>240015</v>
      </c>
      <c r="H24" s="21">
        <v>252186</v>
      </c>
      <c r="I24" s="21">
        <v>159548</v>
      </c>
      <c r="J24" s="21">
        <v>49202</v>
      </c>
      <c r="K24" s="21">
        <v>52393</v>
      </c>
      <c r="L24" s="32">
        <v>28815</v>
      </c>
    </row>
    <row r="25" spans="1:12" s="17" customFormat="1" ht="17.25" customHeight="1">
      <c r="A25" s="32"/>
      <c r="B25" s="1555" t="s">
        <v>465</v>
      </c>
      <c r="C25" s="1488"/>
      <c r="D25" s="47">
        <f t="shared" si="4"/>
        <v>245935</v>
      </c>
      <c r="E25" s="48">
        <f t="shared" si="5"/>
        <v>315600</v>
      </c>
      <c r="F25" s="48">
        <f t="shared" si="6"/>
        <v>173629</v>
      </c>
      <c r="G25" s="21">
        <v>193236</v>
      </c>
      <c r="H25" s="21">
        <v>246341</v>
      </c>
      <c r="I25" s="21">
        <v>138188</v>
      </c>
      <c r="J25" s="21">
        <v>52699</v>
      </c>
      <c r="K25" s="21">
        <v>69259</v>
      </c>
      <c r="L25" s="32">
        <v>35441</v>
      </c>
    </row>
    <row r="26" spans="1:12" s="17" customFormat="1" ht="17.25" customHeight="1">
      <c r="A26" s="32"/>
      <c r="B26" s="1082"/>
      <c r="C26" s="41" t="s">
        <v>491</v>
      </c>
      <c r="D26" s="47">
        <f t="shared" si="4"/>
        <v>217732</v>
      </c>
      <c r="E26" s="48">
        <f t="shared" si="5"/>
        <v>291973</v>
      </c>
      <c r="F26" s="48">
        <f t="shared" si="6"/>
        <v>150251</v>
      </c>
      <c r="G26" s="21">
        <v>181784</v>
      </c>
      <c r="H26" s="21">
        <v>240889</v>
      </c>
      <c r="I26" s="21">
        <v>127691</v>
      </c>
      <c r="J26" s="21">
        <v>35948</v>
      </c>
      <c r="K26" s="21">
        <v>51084</v>
      </c>
      <c r="L26" s="32">
        <v>22560</v>
      </c>
    </row>
    <row r="27" spans="1:12" s="17" customFormat="1" ht="17.25" customHeight="1">
      <c r="A27" s="32"/>
      <c r="B27" s="1082"/>
      <c r="C27" s="41" t="s">
        <v>492</v>
      </c>
      <c r="D27" s="47">
        <f t="shared" si="4"/>
        <v>200218</v>
      </c>
      <c r="E27" s="48">
        <f t="shared" si="5"/>
        <v>293459</v>
      </c>
      <c r="F27" s="48">
        <f t="shared" si="6"/>
        <v>165253</v>
      </c>
      <c r="G27" s="21">
        <v>163838</v>
      </c>
      <c r="H27" s="21">
        <v>241224</v>
      </c>
      <c r="I27" s="21">
        <v>134799</v>
      </c>
      <c r="J27" s="21">
        <v>36380</v>
      </c>
      <c r="K27" s="21">
        <v>52235</v>
      </c>
      <c r="L27" s="32">
        <v>30454</v>
      </c>
    </row>
    <row r="28" spans="1:12" s="17" customFormat="1" ht="17.25" customHeight="1">
      <c r="A28" s="32"/>
      <c r="B28" s="1082"/>
      <c r="C28" s="41" t="s">
        <v>493</v>
      </c>
      <c r="D28" s="47">
        <f t="shared" si="4"/>
        <v>228231</v>
      </c>
      <c r="E28" s="48">
        <f t="shared" si="5"/>
        <v>243022</v>
      </c>
      <c r="F28" s="48">
        <f t="shared" si="6"/>
        <v>184687</v>
      </c>
      <c r="G28" s="21">
        <v>189285</v>
      </c>
      <c r="H28" s="21">
        <v>201945</v>
      </c>
      <c r="I28" s="21">
        <v>152428</v>
      </c>
      <c r="J28" s="21">
        <v>38946</v>
      </c>
      <c r="K28" s="21">
        <v>41077</v>
      </c>
      <c r="L28" s="32">
        <v>32259</v>
      </c>
    </row>
    <row r="29" spans="1:12" s="17" customFormat="1" ht="17.25" customHeight="1">
      <c r="A29" s="32"/>
      <c r="B29" s="1082"/>
      <c r="C29" s="41" t="s">
        <v>494</v>
      </c>
      <c r="D29" s="47">
        <f t="shared" si="4"/>
        <v>307211</v>
      </c>
      <c r="E29" s="48">
        <f t="shared" si="5"/>
        <v>326417</v>
      </c>
      <c r="F29" s="48">
        <f t="shared" si="6"/>
        <v>204094</v>
      </c>
      <c r="G29" s="21">
        <v>241407</v>
      </c>
      <c r="H29" s="21">
        <v>256517</v>
      </c>
      <c r="I29" s="21">
        <v>160021</v>
      </c>
      <c r="J29" s="21">
        <v>65804</v>
      </c>
      <c r="K29" s="21">
        <v>69900</v>
      </c>
      <c r="L29" s="32">
        <v>44073</v>
      </c>
    </row>
    <row r="30" spans="1:12" s="17" customFormat="1" ht="17.25" customHeight="1">
      <c r="A30" s="32"/>
      <c r="B30" s="1082"/>
      <c r="C30" s="41" t="s">
        <v>495</v>
      </c>
      <c r="D30" s="47">
        <f t="shared" si="4"/>
        <v>333863</v>
      </c>
      <c r="E30" s="48">
        <f t="shared" si="5"/>
        <v>362724</v>
      </c>
      <c r="F30" s="48">
        <f t="shared" si="6"/>
        <v>208743</v>
      </c>
      <c r="G30" s="21">
        <v>268253</v>
      </c>
      <c r="H30" s="21">
        <v>289992</v>
      </c>
      <c r="I30" s="21">
        <v>173282</v>
      </c>
      <c r="J30" s="21">
        <v>65610</v>
      </c>
      <c r="K30" s="21">
        <v>72732</v>
      </c>
      <c r="L30" s="32">
        <v>35461</v>
      </c>
    </row>
    <row r="31" spans="1:12" s="17" customFormat="1" ht="17.25" customHeight="1">
      <c r="A31" s="32"/>
      <c r="B31" s="1082"/>
      <c r="C31" s="41" t="s">
        <v>496</v>
      </c>
      <c r="D31" s="47">
        <f t="shared" si="4"/>
        <v>278652</v>
      </c>
      <c r="E31" s="48">
        <f t="shared" si="5"/>
        <v>304663</v>
      </c>
      <c r="F31" s="48">
        <f t="shared" si="6"/>
        <v>205711</v>
      </c>
      <c r="G31" s="21">
        <v>222426</v>
      </c>
      <c r="H31" s="21">
        <v>243811</v>
      </c>
      <c r="I31" s="21">
        <v>162219</v>
      </c>
      <c r="J31" s="21">
        <v>56226</v>
      </c>
      <c r="K31" s="21">
        <v>60852</v>
      </c>
      <c r="L31" s="32">
        <v>43492</v>
      </c>
    </row>
    <row r="32" spans="1:12" s="17" customFormat="1" ht="17.25" customHeight="1">
      <c r="A32" s="32"/>
      <c r="B32" s="1082"/>
      <c r="C32" s="41" t="s">
        <v>497</v>
      </c>
      <c r="D32" s="47">
        <f t="shared" si="4"/>
        <v>238155</v>
      </c>
      <c r="E32" s="48">
        <f t="shared" si="5"/>
        <v>314169</v>
      </c>
      <c r="F32" s="48">
        <f t="shared" si="6"/>
        <v>180575</v>
      </c>
      <c r="G32" s="21">
        <v>182370</v>
      </c>
      <c r="H32" s="21">
        <v>239568</v>
      </c>
      <c r="I32" s="21">
        <v>139338</v>
      </c>
      <c r="J32" s="21">
        <v>55785</v>
      </c>
      <c r="K32" s="21">
        <v>74601</v>
      </c>
      <c r="L32" s="32">
        <v>41237</v>
      </c>
    </row>
    <row r="33" spans="1:12" s="17" customFormat="1" ht="17.25" customHeight="1">
      <c r="A33" s="32"/>
      <c r="B33" s="1082"/>
      <c r="C33" s="41" t="s">
        <v>498</v>
      </c>
      <c r="D33" s="47">
        <f t="shared" si="4"/>
        <v>251487</v>
      </c>
      <c r="E33" s="48">
        <f t="shared" si="5"/>
        <v>328573</v>
      </c>
      <c r="F33" s="48">
        <f t="shared" si="6"/>
        <v>168953</v>
      </c>
      <c r="G33" s="21">
        <v>196549</v>
      </c>
      <c r="H33" s="21">
        <v>252907</v>
      </c>
      <c r="I33" s="21">
        <v>136114</v>
      </c>
      <c r="J33" s="21">
        <v>54938</v>
      </c>
      <c r="K33" s="21">
        <v>75666</v>
      </c>
      <c r="L33" s="32">
        <v>32839</v>
      </c>
    </row>
    <row r="34" spans="1:12" s="17" customFormat="1" ht="17.25" customHeight="1">
      <c r="A34" s="32"/>
      <c r="B34" s="1555" t="s">
        <v>499</v>
      </c>
      <c r="C34" s="1488"/>
      <c r="D34" s="47" t="s">
        <v>500</v>
      </c>
      <c r="E34" s="48" t="s">
        <v>500</v>
      </c>
      <c r="F34" s="48" t="s">
        <v>500</v>
      </c>
      <c r="G34" s="48" t="s">
        <v>500</v>
      </c>
      <c r="H34" s="48" t="s">
        <v>500</v>
      </c>
      <c r="I34" s="48" t="s">
        <v>500</v>
      </c>
      <c r="J34" s="48" t="s">
        <v>500</v>
      </c>
      <c r="K34" s="48" t="s">
        <v>500</v>
      </c>
      <c r="L34" s="49" t="s">
        <v>500</v>
      </c>
    </row>
    <row r="35" spans="1:12" s="17" customFormat="1" ht="17.25" customHeight="1">
      <c r="A35" s="32"/>
      <c r="B35" s="1555" t="s">
        <v>466</v>
      </c>
      <c r="C35" s="1488"/>
      <c r="D35" s="47">
        <f aca="true" t="shared" si="7" ref="D35:F42">SUM(G35,J35)</f>
        <v>397923</v>
      </c>
      <c r="E35" s="48">
        <f t="shared" si="7"/>
        <v>406906</v>
      </c>
      <c r="F35" s="48">
        <f t="shared" si="7"/>
        <v>323846</v>
      </c>
      <c r="G35" s="21">
        <v>293699</v>
      </c>
      <c r="H35" s="21">
        <v>300843</v>
      </c>
      <c r="I35" s="21">
        <v>233796</v>
      </c>
      <c r="J35" s="21">
        <v>104224</v>
      </c>
      <c r="K35" s="21">
        <v>106063</v>
      </c>
      <c r="L35" s="32">
        <v>90050</v>
      </c>
    </row>
    <row r="36" spans="1:12" s="17" customFormat="1" ht="17.25" customHeight="1">
      <c r="A36" s="32"/>
      <c r="B36" s="1555" t="s">
        <v>467</v>
      </c>
      <c r="C36" s="1488"/>
      <c r="D36" s="47">
        <f t="shared" si="7"/>
        <v>250988</v>
      </c>
      <c r="E36" s="48">
        <f t="shared" si="7"/>
        <v>314628</v>
      </c>
      <c r="F36" s="48">
        <f t="shared" si="7"/>
        <v>160337</v>
      </c>
      <c r="G36" s="21">
        <v>202934</v>
      </c>
      <c r="H36" s="21">
        <v>252180</v>
      </c>
      <c r="I36" s="21">
        <v>133690</v>
      </c>
      <c r="J36" s="21">
        <v>48054</v>
      </c>
      <c r="K36" s="21">
        <v>62448</v>
      </c>
      <c r="L36" s="32">
        <v>26647</v>
      </c>
    </row>
    <row r="37" spans="1:12" s="17" customFormat="1" ht="17.25" customHeight="1">
      <c r="A37" s="32"/>
      <c r="B37" s="1555" t="s">
        <v>468</v>
      </c>
      <c r="C37" s="1488"/>
      <c r="D37" s="47">
        <f t="shared" si="7"/>
        <v>382686</v>
      </c>
      <c r="E37" s="48">
        <f t="shared" si="7"/>
        <v>492718</v>
      </c>
      <c r="F37" s="48">
        <f t="shared" si="7"/>
        <v>239689</v>
      </c>
      <c r="G37" s="21">
        <v>273151</v>
      </c>
      <c r="H37" s="21">
        <v>345025</v>
      </c>
      <c r="I37" s="21">
        <v>178431</v>
      </c>
      <c r="J37" s="21">
        <v>109535</v>
      </c>
      <c r="K37" s="21">
        <v>147693</v>
      </c>
      <c r="L37" s="32">
        <v>61258</v>
      </c>
    </row>
    <row r="38" spans="1:12" s="17" customFormat="1" ht="17.25" customHeight="1">
      <c r="A38" s="32"/>
      <c r="B38" s="1555" t="s">
        <v>469</v>
      </c>
      <c r="C38" s="1488"/>
      <c r="D38" s="47">
        <f t="shared" si="7"/>
        <v>341812</v>
      </c>
      <c r="E38" s="48">
        <f t="shared" si="7"/>
        <v>417263</v>
      </c>
      <c r="F38" s="48">
        <f t="shared" si="7"/>
        <v>276563</v>
      </c>
      <c r="G38" s="21">
        <v>248028</v>
      </c>
      <c r="H38" s="21">
        <v>299496</v>
      </c>
      <c r="I38" s="21">
        <v>203496</v>
      </c>
      <c r="J38" s="21">
        <v>93784</v>
      </c>
      <c r="K38" s="21">
        <v>117767</v>
      </c>
      <c r="L38" s="32">
        <v>73067</v>
      </c>
    </row>
    <row r="39" spans="1:12" s="17" customFormat="1" ht="17.25" customHeight="1">
      <c r="A39" s="32"/>
      <c r="B39" s="1082"/>
      <c r="C39" s="41" t="s">
        <v>501</v>
      </c>
      <c r="D39" s="47">
        <f t="shared" si="7"/>
        <v>176570</v>
      </c>
      <c r="E39" s="48">
        <f t="shared" si="7"/>
        <v>248852</v>
      </c>
      <c r="F39" s="48">
        <f t="shared" si="7"/>
        <v>139324</v>
      </c>
      <c r="G39" s="21">
        <v>151544</v>
      </c>
      <c r="H39" s="21">
        <v>206555</v>
      </c>
      <c r="I39" s="21">
        <v>123545</v>
      </c>
      <c r="J39" s="21">
        <v>25026</v>
      </c>
      <c r="K39" s="21">
        <v>42297</v>
      </c>
      <c r="L39" s="32">
        <v>15779</v>
      </c>
    </row>
    <row r="40" spans="1:12" s="17" customFormat="1" ht="17.25" customHeight="1">
      <c r="A40" s="32"/>
      <c r="B40" s="1082"/>
      <c r="C40" s="41" t="s">
        <v>502</v>
      </c>
      <c r="D40" s="47">
        <f t="shared" si="7"/>
        <v>368625</v>
      </c>
      <c r="E40" s="48">
        <f t="shared" si="7"/>
        <v>590946</v>
      </c>
      <c r="F40" s="48">
        <f t="shared" si="7"/>
        <v>309115</v>
      </c>
      <c r="G40" s="21">
        <v>284367</v>
      </c>
      <c r="H40" s="21">
        <v>473576</v>
      </c>
      <c r="I40" s="21">
        <v>233664</v>
      </c>
      <c r="J40" s="21">
        <v>84258</v>
      </c>
      <c r="K40" s="21">
        <v>117370</v>
      </c>
      <c r="L40" s="32">
        <v>75451</v>
      </c>
    </row>
    <row r="41" spans="1:12" s="17" customFormat="1" ht="17.25" customHeight="1">
      <c r="A41" s="32"/>
      <c r="B41" s="1082"/>
      <c r="C41" s="41" t="s">
        <v>503</v>
      </c>
      <c r="D41" s="47">
        <f t="shared" si="7"/>
        <v>464652</v>
      </c>
      <c r="E41" s="48">
        <f t="shared" si="7"/>
        <v>536375</v>
      </c>
      <c r="F41" s="48">
        <f t="shared" si="7"/>
        <v>392585</v>
      </c>
      <c r="G41" s="21">
        <v>315275</v>
      </c>
      <c r="H41" s="21">
        <v>360924</v>
      </c>
      <c r="I41" s="21">
        <v>269242</v>
      </c>
      <c r="J41" s="21">
        <v>149377</v>
      </c>
      <c r="K41" s="21">
        <v>175451</v>
      </c>
      <c r="L41" s="32">
        <v>123343</v>
      </c>
    </row>
    <row r="42" spans="1:12" s="17" customFormat="1" ht="17.25" customHeight="1">
      <c r="A42" s="32"/>
      <c r="B42" s="1083"/>
      <c r="C42" s="54" t="s">
        <v>504</v>
      </c>
      <c r="D42" s="639">
        <f t="shared" si="7"/>
        <v>304836</v>
      </c>
      <c r="E42" s="109">
        <f t="shared" si="7"/>
        <v>362936</v>
      </c>
      <c r="F42" s="109">
        <f t="shared" si="7"/>
        <v>229248</v>
      </c>
      <c r="G42" s="52">
        <v>220198</v>
      </c>
      <c r="H42" s="52">
        <v>259475</v>
      </c>
      <c r="I42" s="52">
        <v>169169</v>
      </c>
      <c r="J42" s="52">
        <v>84638</v>
      </c>
      <c r="K42" s="52">
        <v>103461</v>
      </c>
      <c r="L42" s="53">
        <v>60079</v>
      </c>
    </row>
    <row r="43" ht="12">
      <c r="B43" s="76" t="s">
        <v>505</v>
      </c>
    </row>
  </sheetData>
  <mergeCells count="9">
    <mergeCell ref="B4:C4"/>
    <mergeCell ref="B5:C5"/>
    <mergeCell ref="B36:C36"/>
    <mergeCell ref="B37:C37"/>
    <mergeCell ref="B38:C38"/>
    <mergeCell ref="B24:C24"/>
    <mergeCell ref="B25:C25"/>
    <mergeCell ref="B34:C34"/>
    <mergeCell ref="B35:C35"/>
  </mergeCells>
  <printOptions/>
  <pageMargins left="0.75" right="0.75" top="1" bottom="1" header="0.512" footer="0.512"/>
  <pageSetup orientation="portrait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741" customWidth="1"/>
    <col min="2" max="2" width="25.625" style="741" customWidth="1"/>
    <col min="3" max="3" width="3.75390625" style="741" customWidth="1"/>
    <col min="4" max="4" width="4.625" style="741" customWidth="1"/>
    <col min="5" max="5" width="3.75390625" style="741" customWidth="1"/>
    <col min="6" max="7" width="3.875" style="741" customWidth="1"/>
    <col min="8" max="8" width="4.00390625" style="741" customWidth="1"/>
    <col min="9" max="9" width="5.625" style="741" customWidth="1"/>
    <col min="10" max="10" width="3.625" style="741" customWidth="1"/>
    <col min="11" max="11" width="3.375" style="741" customWidth="1"/>
    <col min="12" max="13" width="8.625" style="741" customWidth="1"/>
    <col min="14" max="14" width="14.50390625" style="741" customWidth="1"/>
    <col min="15" max="15" width="9.50390625" style="741" customWidth="1"/>
    <col min="16" max="16" width="12.75390625" style="741" customWidth="1"/>
    <col min="17" max="17" width="7.625" style="741" customWidth="1"/>
    <col min="18" max="18" width="11.25390625" style="741" customWidth="1"/>
    <col min="19" max="16384" width="9.00390625" style="741" customWidth="1"/>
  </cols>
  <sheetData>
    <row r="2" spans="2:3" ht="14.25">
      <c r="B2" s="1084" t="s">
        <v>586</v>
      </c>
      <c r="C2" s="1084"/>
    </row>
    <row r="3" spans="2:18" ht="12.75" thickBot="1"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O3" s="1085"/>
      <c r="P3" s="1085"/>
      <c r="R3" s="948" t="s">
        <v>544</v>
      </c>
    </row>
    <row r="4" spans="1:18" ht="13.5" customHeight="1" thickTop="1">
      <c r="A4" s="1086"/>
      <c r="B4" s="1410" t="s">
        <v>507</v>
      </c>
      <c r="C4" s="1087"/>
      <c r="D4" s="1088" t="s">
        <v>508</v>
      </c>
      <c r="E4" s="1088"/>
      <c r="F4" s="1088"/>
      <c r="G4" s="1088"/>
      <c r="H4" s="1088"/>
      <c r="I4" s="1088"/>
      <c r="J4" s="1088"/>
      <c r="K4" s="1089"/>
      <c r="L4" s="1090" t="s">
        <v>509</v>
      </c>
      <c r="M4" s="1089"/>
      <c r="N4" s="1561" t="s">
        <v>545</v>
      </c>
      <c r="O4" s="1562"/>
      <c r="P4" s="1503" t="s">
        <v>546</v>
      </c>
      <c r="Q4" s="1504"/>
      <c r="R4" s="1505"/>
    </row>
    <row r="5" spans="1:18" ht="13.5" customHeight="1">
      <c r="A5" s="1086"/>
      <c r="B5" s="1428"/>
      <c r="C5" s="1563" t="s">
        <v>744</v>
      </c>
      <c r="D5" s="1415"/>
      <c r="E5" s="1563" t="s">
        <v>510</v>
      </c>
      <c r="F5" s="1415"/>
      <c r="G5" s="1563" t="s">
        <v>511</v>
      </c>
      <c r="H5" s="1415"/>
      <c r="I5" s="1415" t="s">
        <v>512</v>
      </c>
      <c r="J5" s="1565" t="s">
        <v>513</v>
      </c>
      <c r="K5" s="1566"/>
      <c r="L5" s="1404" t="s">
        <v>514</v>
      </c>
      <c r="M5" s="754" t="s">
        <v>515</v>
      </c>
      <c r="N5" s="1566" t="s">
        <v>547</v>
      </c>
      <c r="O5" s="1559" t="s">
        <v>548</v>
      </c>
      <c r="P5" s="1428" t="s">
        <v>549</v>
      </c>
      <c r="Q5" s="753" t="s">
        <v>550</v>
      </c>
      <c r="R5" s="1559" t="s">
        <v>551</v>
      </c>
    </row>
    <row r="6" spans="1:18" ht="12">
      <c r="A6" s="1086"/>
      <c r="B6" s="1405"/>
      <c r="C6" s="1564"/>
      <c r="D6" s="1416"/>
      <c r="E6" s="1564"/>
      <c r="F6" s="1416"/>
      <c r="G6" s="1564"/>
      <c r="H6" s="1416"/>
      <c r="I6" s="1416"/>
      <c r="J6" s="1567"/>
      <c r="K6" s="1416"/>
      <c r="L6" s="1405"/>
      <c r="M6" s="758" t="s">
        <v>516</v>
      </c>
      <c r="N6" s="1416"/>
      <c r="O6" s="1560"/>
      <c r="P6" s="1405"/>
      <c r="Q6" s="759" t="s">
        <v>552</v>
      </c>
      <c r="R6" s="1560"/>
    </row>
    <row r="7" spans="1:18" ht="12">
      <c r="A7" s="1086"/>
      <c r="B7" s="605"/>
      <c r="C7" s="1091"/>
      <c r="D7" s="69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943"/>
      <c r="P7" s="943"/>
      <c r="Q7" s="943"/>
      <c r="R7" s="1093"/>
    </row>
    <row r="8" spans="1:18" s="765" customFormat="1" ht="15" customHeight="1">
      <c r="A8" s="1094"/>
      <c r="B8" s="1095"/>
      <c r="C8" s="587"/>
      <c r="D8" s="1096">
        <f>SUM(F8)</f>
        <v>-1</v>
      </c>
      <c r="E8" s="1097"/>
      <c r="F8" s="1096">
        <v>-1</v>
      </c>
      <c r="G8" s="1097"/>
      <c r="H8" s="1098"/>
      <c r="I8" s="1097"/>
      <c r="J8" s="1097"/>
      <c r="K8" s="1097"/>
      <c r="L8" s="1099">
        <v>-494</v>
      </c>
      <c r="M8" s="1096"/>
      <c r="N8" s="534"/>
      <c r="O8" s="534"/>
      <c r="P8" s="534"/>
      <c r="Q8" s="534"/>
      <c r="R8" s="549"/>
    </row>
    <row r="9" spans="1:18" s="765" customFormat="1" ht="15" customHeight="1">
      <c r="A9" s="1094"/>
      <c r="B9" s="1095" t="s">
        <v>553</v>
      </c>
      <c r="C9" s="587"/>
      <c r="D9" s="1097">
        <f>SUM(D11+D15+D29+D38+D50+D52)</f>
        <v>199</v>
      </c>
      <c r="E9" s="1097"/>
      <c r="F9" s="1097">
        <f>SUM(F11+F15+F29+F38+F50+F52)</f>
        <v>74</v>
      </c>
      <c r="G9" s="1097"/>
      <c r="H9" s="1097">
        <f>SUM(H11+H15+H29+H38+H50+H52)</f>
        <v>18</v>
      </c>
      <c r="I9" s="1097">
        <f>SUM(I11+I15+I29+I38+I50+I52)</f>
        <v>53</v>
      </c>
      <c r="J9" s="1097"/>
      <c r="K9" s="1097">
        <f>SUM(K11+K15+K29+K38+K50+K52)</f>
        <v>54</v>
      </c>
      <c r="L9" s="1097">
        <v>7378</v>
      </c>
      <c r="M9" s="1097">
        <v>207380</v>
      </c>
      <c r="N9" s="534" t="s">
        <v>554</v>
      </c>
      <c r="O9" s="534" t="s">
        <v>554</v>
      </c>
      <c r="P9" s="534" t="s">
        <v>554</v>
      </c>
      <c r="Q9" s="534" t="s">
        <v>554</v>
      </c>
      <c r="R9" s="549" t="s">
        <v>554</v>
      </c>
    </row>
    <row r="10" spans="1:18" s="765" customFormat="1" ht="15" customHeight="1">
      <c r="A10" s="1094"/>
      <c r="B10" s="1095"/>
      <c r="C10" s="587"/>
      <c r="D10" s="1097"/>
      <c r="E10" s="1097"/>
      <c r="F10" s="1097"/>
      <c r="G10" s="1097"/>
      <c r="H10" s="1098"/>
      <c r="I10" s="1097"/>
      <c r="J10" s="1097"/>
      <c r="K10" s="1097"/>
      <c r="L10" s="1097"/>
      <c r="M10" s="1097"/>
      <c r="N10" s="534"/>
      <c r="O10" s="534"/>
      <c r="P10" s="534"/>
      <c r="Q10" s="534"/>
      <c r="R10" s="549"/>
    </row>
    <row r="11" spans="1:18" s="765" customFormat="1" ht="15" customHeight="1">
      <c r="A11" s="1094"/>
      <c r="B11" s="1095" t="s">
        <v>517</v>
      </c>
      <c r="C11" s="587"/>
      <c r="D11" s="1097">
        <f>SUM(F11:K11)</f>
        <v>4</v>
      </c>
      <c r="E11" s="1097"/>
      <c r="F11" s="1097">
        <f>SUM(F12:F13)</f>
        <v>2</v>
      </c>
      <c r="G11" s="1097"/>
      <c r="H11" s="1098">
        <v>0</v>
      </c>
      <c r="I11" s="1097">
        <f>SUM(I12:I13)</f>
        <v>1</v>
      </c>
      <c r="J11" s="1097"/>
      <c r="K11" s="1097">
        <f>SUM(K12:K13)</f>
        <v>1</v>
      </c>
      <c r="L11" s="1097">
        <f>SUM(L12:L13)</f>
        <v>360</v>
      </c>
      <c r="M11" s="1097">
        <f>SUM(M12:M13)</f>
        <v>129121</v>
      </c>
      <c r="N11" s="1097">
        <f>SUM(N12:N13)</f>
        <v>484102091</v>
      </c>
      <c r="O11" s="1097">
        <f>SUM(O12:O13)</f>
        <v>149001</v>
      </c>
      <c r="P11" s="1100">
        <v>0</v>
      </c>
      <c r="Q11" s="1100">
        <v>0</v>
      </c>
      <c r="R11" s="1101">
        <v>0</v>
      </c>
    </row>
    <row r="12" spans="1:18" ht="15" customHeight="1">
      <c r="A12" s="1086"/>
      <c r="B12" s="605" t="s">
        <v>518</v>
      </c>
      <c r="C12" s="1091"/>
      <c r="D12" s="534">
        <f>SUM(F12:K12)</f>
        <v>3</v>
      </c>
      <c r="E12" s="534"/>
      <c r="F12" s="534">
        <v>2</v>
      </c>
      <c r="G12" s="534"/>
      <c r="H12" s="1098">
        <v>0</v>
      </c>
      <c r="I12" s="534">
        <v>1</v>
      </c>
      <c r="J12" s="534"/>
      <c r="K12" s="1098">
        <v>0</v>
      </c>
      <c r="L12" s="534">
        <v>310</v>
      </c>
      <c r="M12" s="534">
        <v>117600</v>
      </c>
      <c r="N12" s="534">
        <v>473242971</v>
      </c>
      <c r="O12" s="744">
        <v>120725</v>
      </c>
      <c r="P12" s="1100">
        <v>0</v>
      </c>
      <c r="Q12" s="1100">
        <v>0</v>
      </c>
      <c r="R12" s="1101">
        <v>0</v>
      </c>
    </row>
    <row r="13" spans="1:18" ht="15" customHeight="1">
      <c r="A13" s="1086"/>
      <c r="B13" s="605" t="s">
        <v>519</v>
      </c>
      <c r="C13" s="1091"/>
      <c r="D13" s="534">
        <f>SUM(F13:K13)</f>
        <v>1</v>
      </c>
      <c r="E13" s="534"/>
      <c r="F13" s="1098">
        <v>0</v>
      </c>
      <c r="G13" s="1100"/>
      <c r="H13" s="1098">
        <v>0</v>
      </c>
      <c r="I13" s="1098">
        <v>0</v>
      </c>
      <c r="J13" s="1100"/>
      <c r="K13" s="534">
        <v>1</v>
      </c>
      <c r="L13" s="534">
        <v>50</v>
      </c>
      <c r="M13" s="534">
        <v>11521</v>
      </c>
      <c r="N13" s="534">
        <v>10859120</v>
      </c>
      <c r="O13" s="744">
        <v>28276</v>
      </c>
      <c r="P13" s="1100">
        <v>0</v>
      </c>
      <c r="Q13" s="1100">
        <v>0</v>
      </c>
      <c r="R13" s="1101">
        <v>0</v>
      </c>
    </row>
    <row r="14" spans="1:18" ht="15" customHeight="1">
      <c r="A14" s="1086"/>
      <c r="B14" s="605"/>
      <c r="C14" s="1091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744"/>
      <c r="P14" s="744"/>
      <c r="Q14" s="744"/>
      <c r="R14" s="1086"/>
    </row>
    <row r="15" spans="1:18" s="765" customFormat="1" ht="15" customHeight="1">
      <c r="A15" s="1094"/>
      <c r="B15" s="1095" t="s">
        <v>520</v>
      </c>
      <c r="C15" s="587"/>
      <c r="D15" s="1097">
        <v>31</v>
      </c>
      <c r="E15" s="1097"/>
      <c r="F15" s="1097">
        <v>12</v>
      </c>
      <c r="G15" s="1097"/>
      <c r="H15" s="1097">
        <f>SUM(H16:H27)</f>
        <v>3</v>
      </c>
      <c r="I15" s="1097">
        <f>SUM(I16:I27)</f>
        <v>10</v>
      </c>
      <c r="J15" s="1097"/>
      <c r="K15" s="1097">
        <f>SUM(K16:K27)</f>
        <v>6</v>
      </c>
      <c r="L15" s="1097" t="s">
        <v>555</v>
      </c>
      <c r="M15" s="1097">
        <f>SUM(M16:M27)</f>
        <v>7264</v>
      </c>
      <c r="N15" s="1097">
        <f>SUM(N16:N27)</f>
        <v>1809659559</v>
      </c>
      <c r="O15" s="1097">
        <v>247864</v>
      </c>
      <c r="P15" s="534" t="s">
        <v>554</v>
      </c>
      <c r="Q15" s="534" t="s">
        <v>554</v>
      </c>
      <c r="R15" s="549" t="s">
        <v>554</v>
      </c>
    </row>
    <row r="16" spans="1:18" ht="15" customHeight="1">
      <c r="A16" s="1086"/>
      <c r="B16" s="605" t="s">
        <v>521</v>
      </c>
      <c r="C16" s="1091"/>
      <c r="D16" s="534">
        <f>SUM(F16:K16)</f>
        <v>11</v>
      </c>
      <c r="E16" s="534"/>
      <c r="F16" s="534">
        <v>1</v>
      </c>
      <c r="G16" s="534"/>
      <c r="H16" s="534">
        <v>1</v>
      </c>
      <c r="I16" s="534">
        <v>7</v>
      </c>
      <c r="J16" s="534"/>
      <c r="K16" s="534">
        <v>2</v>
      </c>
      <c r="L16" s="534">
        <v>43</v>
      </c>
      <c r="M16" s="534">
        <v>5</v>
      </c>
      <c r="N16" s="534">
        <v>830274</v>
      </c>
      <c r="O16" s="744">
        <v>207568</v>
      </c>
      <c r="P16" s="744"/>
      <c r="Q16" s="744"/>
      <c r="R16" s="1086"/>
    </row>
    <row r="17" spans="1:18" ht="15" customHeight="1">
      <c r="A17" s="1086"/>
      <c r="B17" s="605" t="s">
        <v>522</v>
      </c>
      <c r="C17" s="1091"/>
      <c r="D17" s="534">
        <f>SUM(F17:K17)</f>
        <v>1</v>
      </c>
      <c r="E17" s="534"/>
      <c r="F17" s="1098">
        <v>0</v>
      </c>
      <c r="G17" s="1100"/>
      <c r="H17" s="1098">
        <v>0</v>
      </c>
      <c r="I17" s="1098">
        <v>0</v>
      </c>
      <c r="J17" s="1100"/>
      <c r="K17" s="534">
        <v>1</v>
      </c>
      <c r="L17" s="534">
        <v>30</v>
      </c>
      <c r="M17" s="534">
        <v>112</v>
      </c>
      <c r="N17" s="744">
        <v>74907697</v>
      </c>
      <c r="O17" s="744">
        <v>668818</v>
      </c>
      <c r="P17" s="534" t="s">
        <v>554</v>
      </c>
      <c r="Q17" s="534" t="s">
        <v>554</v>
      </c>
      <c r="R17" s="549" t="s">
        <v>554</v>
      </c>
    </row>
    <row r="18" spans="1:18" ht="15" customHeight="1">
      <c r="A18" s="1086"/>
      <c r="B18" s="605" t="s">
        <v>556</v>
      </c>
      <c r="C18" s="1091"/>
      <c r="D18" s="534">
        <f>SUM(F18:K18)</f>
        <v>3</v>
      </c>
      <c r="E18" s="534"/>
      <c r="F18" s="534">
        <v>3</v>
      </c>
      <c r="G18" s="534"/>
      <c r="H18" s="1098">
        <v>0</v>
      </c>
      <c r="I18" s="1098">
        <v>0</v>
      </c>
      <c r="J18" s="1100"/>
      <c r="K18" s="1098">
        <v>0</v>
      </c>
      <c r="L18" s="534">
        <v>34</v>
      </c>
      <c r="M18" s="534">
        <v>102</v>
      </c>
      <c r="N18" s="744">
        <v>16337469</v>
      </c>
      <c r="O18" s="744">
        <v>160171</v>
      </c>
      <c r="P18" s="534" t="s">
        <v>554</v>
      </c>
      <c r="Q18" s="534" t="s">
        <v>554</v>
      </c>
      <c r="R18" s="549" t="s">
        <v>554</v>
      </c>
    </row>
    <row r="19" spans="1:18" ht="15" customHeight="1">
      <c r="A19" s="1086"/>
      <c r="B19" s="605" t="s">
        <v>557</v>
      </c>
      <c r="C19" s="1091"/>
      <c r="D19" s="534">
        <f>SUM(F19:K19)</f>
        <v>5</v>
      </c>
      <c r="E19" s="534"/>
      <c r="F19" s="534">
        <v>2</v>
      </c>
      <c r="G19" s="534"/>
      <c r="H19" s="534">
        <v>1</v>
      </c>
      <c r="I19" s="534">
        <v>1</v>
      </c>
      <c r="J19" s="534"/>
      <c r="K19" s="534">
        <v>1</v>
      </c>
      <c r="L19" s="534">
        <v>263</v>
      </c>
      <c r="M19" s="534">
        <v>1932</v>
      </c>
      <c r="N19" s="744">
        <v>460951320</v>
      </c>
      <c r="O19" s="744">
        <v>238587</v>
      </c>
      <c r="P19" s="534" t="s">
        <v>554</v>
      </c>
      <c r="Q19" s="534" t="s">
        <v>554</v>
      </c>
      <c r="R19" s="549" t="s">
        <v>554</v>
      </c>
    </row>
    <row r="20" spans="1:18" ht="15" customHeight="1">
      <c r="A20" s="1086"/>
      <c r="B20" s="605" t="s">
        <v>558</v>
      </c>
      <c r="C20" s="1091"/>
      <c r="D20" s="534">
        <f>SUM(F20:K20)</f>
        <v>3</v>
      </c>
      <c r="E20" s="534"/>
      <c r="F20" s="1098">
        <v>0</v>
      </c>
      <c r="G20" s="1100"/>
      <c r="H20" s="534">
        <v>1</v>
      </c>
      <c r="I20" s="534">
        <v>1</v>
      </c>
      <c r="J20" s="534"/>
      <c r="K20" s="534">
        <v>1</v>
      </c>
      <c r="L20" s="534">
        <v>270</v>
      </c>
      <c r="M20" s="534">
        <v>1145</v>
      </c>
      <c r="N20" s="744">
        <v>339331324</v>
      </c>
      <c r="O20" s="744">
        <v>296359</v>
      </c>
      <c r="P20" s="534" t="s">
        <v>559</v>
      </c>
      <c r="Q20" s="534" t="s">
        <v>559</v>
      </c>
      <c r="R20" s="549" t="s">
        <v>559</v>
      </c>
    </row>
    <row r="21" spans="1:18" ht="15" customHeight="1">
      <c r="A21" s="1086"/>
      <c r="B21" s="605" t="s">
        <v>560</v>
      </c>
      <c r="C21" s="1102"/>
      <c r="D21" s="534">
        <v>3</v>
      </c>
      <c r="E21" s="1103"/>
      <c r="F21" s="534">
        <v>2</v>
      </c>
      <c r="G21" s="534"/>
      <c r="H21" s="1098">
        <v>0</v>
      </c>
      <c r="I21" s="1098">
        <v>0</v>
      </c>
      <c r="J21" s="1103"/>
      <c r="K21" s="534">
        <v>1</v>
      </c>
      <c r="L21" s="534" t="s">
        <v>561</v>
      </c>
      <c r="M21" s="534">
        <v>405</v>
      </c>
      <c r="N21" s="744">
        <v>90816130</v>
      </c>
      <c r="O21" s="744">
        <v>224237</v>
      </c>
      <c r="P21" s="534" t="s">
        <v>559</v>
      </c>
      <c r="Q21" s="534" t="s">
        <v>559</v>
      </c>
      <c r="R21" s="549" t="s">
        <v>559</v>
      </c>
    </row>
    <row r="22" spans="1:18" ht="15" customHeight="1">
      <c r="A22" s="1086"/>
      <c r="B22" s="605" t="s">
        <v>523</v>
      </c>
      <c r="C22" s="1102"/>
      <c r="D22" s="1100">
        <v>0</v>
      </c>
      <c r="E22" s="534"/>
      <c r="F22" s="1098">
        <v>0</v>
      </c>
      <c r="G22" s="1100"/>
      <c r="H22" s="1098">
        <v>0</v>
      </c>
      <c r="I22" s="1098">
        <v>0</v>
      </c>
      <c r="J22" s="1100"/>
      <c r="K22" s="1098">
        <v>0</v>
      </c>
      <c r="L22" s="1100">
        <v>0</v>
      </c>
      <c r="M22" s="1100">
        <v>0</v>
      </c>
      <c r="N22" s="1100">
        <v>0</v>
      </c>
      <c r="O22" s="1100">
        <v>0</v>
      </c>
      <c r="P22" s="1100">
        <v>0</v>
      </c>
      <c r="Q22" s="1100">
        <v>0</v>
      </c>
      <c r="R22" s="1101">
        <v>0</v>
      </c>
    </row>
    <row r="23" spans="1:18" ht="15" customHeight="1">
      <c r="A23" s="1086"/>
      <c r="B23" s="605" t="s">
        <v>524</v>
      </c>
      <c r="C23" s="1102"/>
      <c r="D23" s="1100">
        <v>0</v>
      </c>
      <c r="E23" s="534"/>
      <c r="F23" s="1098">
        <v>0</v>
      </c>
      <c r="G23" s="1100"/>
      <c r="H23" s="1098">
        <v>0</v>
      </c>
      <c r="I23" s="1098">
        <v>0</v>
      </c>
      <c r="J23" s="1100"/>
      <c r="K23" s="1098">
        <v>0</v>
      </c>
      <c r="L23" s="1100">
        <v>0</v>
      </c>
      <c r="M23" s="1100">
        <v>0</v>
      </c>
      <c r="N23" s="1100">
        <v>0</v>
      </c>
      <c r="O23" s="1100">
        <v>0</v>
      </c>
      <c r="P23" s="1100">
        <v>0</v>
      </c>
      <c r="Q23" s="1100">
        <v>0</v>
      </c>
      <c r="R23" s="1101">
        <v>0</v>
      </c>
    </row>
    <row r="24" spans="1:18" ht="15" customHeight="1">
      <c r="A24" s="1086"/>
      <c r="B24" s="605" t="s">
        <v>525</v>
      </c>
      <c r="C24" s="1102"/>
      <c r="D24" s="534">
        <v>1</v>
      </c>
      <c r="E24" s="1103"/>
      <c r="F24" s="534">
        <v>1</v>
      </c>
      <c r="G24" s="534"/>
      <c r="H24" s="1098">
        <v>0</v>
      </c>
      <c r="I24" s="1098">
        <v>0</v>
      </c>
      <c r="J24" s="1100"/>
      <c r="K24" s="1098">
        <v>0</v>
      </c>
      <c r="L24" s="534" t="s">
        <v>562</v>
      </c>
      <c r="M24" s="534">
        <v>122</v>
      </c>
      <c r="N24" s="744">
        <v>45692810</v>
      </c>
      <c r="O24" s="744">
        <v>374531</v>
      </c>
      <c r="P24" s="534" t="s">
        <v>559</v>
      </c>
      <c r="Q24" s="534" t="s">
        <v>559</v>
      </c>
      <c r="R24" s="549" t="s">
        <v>559</v>
      </c>
    </row>
    <row r="25" spans="1:18" ht="15" customHeight="1">
      <c r="A25" s="1086"/>
      <c r="B25" s="605" t="s">
        <v>526</v>
      </c>
      <c r="C25" s="1102"/>
      <c r="D25" s="534">
        <v>1</v>
      </c>
      <c r="E25" s="1103"/>
      <c r="F25" s="534">
        <v>1</v>
      </c>
      <c r="G25" s="534"/>
      <c r="H25" s="1098">
        <v>0</v>
      </c>
      <c r="I25" s="1098">
        <v>0</v>
      </c>
      <c r="J25" s="1100"/>
      <c r="K25" s="1098">
        <v>0</v>
      </c>
      <c r="L25" s="534" t="s">
        <v>563</v>
      </c>
      <c r="M25" s="534">
        <v>1255</v>
      </c>
      <c r="N25" s="744">
        <v>163224997</v>
      </c>
      <c r="O25" s="744">
        <v>128624</v>
      </c>
      <c r="P25" s="534" t="s">
        <v>559</v>
      </c>
      <c r="Q25" s="534" t="s">
        <v>559</v>
      </c>
      <c r="R25" s="549" t="s">
        <v>559</v>
      </c>
    </row>
    <row r="26" spans="1:18" ht="15" customHeight="1">
      <c r="A26" s="1086"/>
      <c r="B26" s="605" t="s">
        <v>527</v>
      </c>
      <c r="C26" s="1091"/>
      <c r="D26" s="534">
        <f>SUM(F26:K26)</f>
        <v>2</v>
      </c>
      <c r="E26" s="534"/>
      <c r="F26" s="534">
        <v>1</v>
      </c>
      <c r="G26" s="534"/>
      <c r="H26" s="1098">
        <v>0</v>
      </c>
      <c r="I26" s="534">
        <v>1</v>
      </c>
      <c r="J26" s="534"/>
      <c r="K26" s="1098">
        <v>0</v>
      </c>
      <c r="L26" s="1100">
        <v>0</v>
      </c>
      <c r="M26" s="534">
        <v>2116</v>
      </c>
      <c r="N26" s="744">
        <v>584224360</v>
      </c>
      <c r="O26" s="744">
        <v>276098</v>
      </c>
      <c r="P26" s="534" t="s">
        <v>559</v>
      </c>
      <c r="Q26" s="534" t="s">
        <v>559</v>
      </c>
      <c r="R26" s="549" t="s">
        <v>559</v>
      </c>
    </row>
    <row r="27" spans="1:18" ht="15" customHeight="1">
      <c r="A27" s="1086"/>
      <c r="B27" s="605" t="s">
        <v>564</v>
      </c>
      <c r="C27" s="1091"/>
      <c r="D27" s="534">
        <f>SUM(F27:K27)</f>
        <v>1</v>
      </c>
      <c r="E27" s="534"/>
      <c r="F27" s="534">
        <v>1</v>
      </c>
      <c r="G27" s="534"/>
      <c r="H27" s="1098">
        <v>0</v>
      </c>
      <c r="I27" s="1098">
        <v>0</v>
      </c>
      <c r="J27" s="1100"/>
      <c r="K27" s="1098">
        <v>0</v>
      </c>
      <c r="L27" s="534">
        <v>35</v>
      </c>
      <c r="M27" s="534">
        <v>70</v>
      </c>
      <c r="N27" s="744">
        <v>33343178</v>
      </c>
      <c r="O27" s="744">
        <v>476331</v>
      </c>
      <c r="P27" s="534" t="s">
        <v>565</v>
      </c>
      <c r="Q27" s="534" t="s">
        <v>565</v>
      </c>
      <c r="R27" s="549" t="s">
        <v>565</v>
      </c>
    </row>
    <row r="28" spans="1:18" ht="15" customHeight="1">
      <c r="A28" s="1086"/>
      <c r="B28" s="605"/>
      <c r="C28" s="1091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744"/>
      <c r="P28" s="744"/>
      <c r="Q28" s="744"/>
      <c r="R28" s="1086"/>
    </row>
    <row r="29" spans="1:18" s="765" customFormat="1" ht="15" customHeight="1">
      <c r="A29" s="1094"/>
      <c r="B29" s="1095" t="s">
        <v>528</v>
      </c>
      <c r="C29" s="587"/>
      <c r="D29" s="1097">
        <f>SUM(D30:D35)</f>
        <v>122</v>
      </c>
      <c r="E29" s="1097"/>
      <c r="F29" s="1097">
        <f>SUM(F30:F35)</f>
        <v>42</v>
      </c>
      <c r="G29" s="1097"/>
      <c r="H29" s="1097">
        <f>SUM(H30:H35)</f>
        <v>11</v>
      </c>
      <c r="I29" s="1097">
        <f>SUM(I30:I35)</f>
        <v>32</v>
      </c>
      <c r="J29" s="1097"/>
      <c r="K29" s="1097">
        <f>SUM(K30:K35)</f>
        <v>37</v>
      </c>
      <c r="L29" s="1097">
        <f>SUM(L30:L35)</f>
        <v>3956</v>
      </c>
      <c r="M29" s="1097">
        <f>SUM(M30:M35)</f>
        <v>47436</v>
      </c>
      <c r="N29" s="1097">
        <v>10351538750</v>
      </c>
      <c r="O29" s="1097" t="s">
        <v>565</v>
      </c>
      <c r="P29" s="1097" t="s">
        <v>565</v>
      </c>
      <c r="Q29" s="1097" t="s">
        <v>565</v>
      </c>
      <c r="R29" s="1104" t="s">
        <v>565</v>
      </c>
    </row>
    <row r="30" spans="1:18" ht="15" customHeight="1">
      <c r="A30" s="1086"/>
      <c r="B30" s="605" t="s">
        <v>529</v>
      </c>
      <c r="C30" s="1091"/>
      <c r="D30" s="534">
        <f aca="true" t="shared" si="0" ref="D30:D35">SUM(F30:K30)</f>
        <v>12</v>
      </c>
      <c r="E30" s="534"/>
      <c r="F30" s="534">
        <v>5</v>
      </c>
      <c r="G30" s="534"/>
      <c r="H30" s="534">
        <v>1</v>
      </c>
      <c r="I30" s="534">
        <v>3</v>
      </c>
      <c r="J30" s="534"/>
      <c r="K30" s="534">
        <v>3</v>
      </c>
      <c r="L30" s="534">
        <v>1020</v>
      </c>
      <c r="M30" s="534">
        <v>12323</v>
      </c>
      <c r="N30" s="534">
        <v>1849687542</v>
      </c>
      <c r="O30" s="744">
        <v>150100</v>
      </c>
      <c r="P30" s="744">
        <v>263357235</v>
      </c>
      <c r="Q30" s="744">
        <v>12323</v>
      </c>
      <c r="R30" s="1086">
        <v>21371</v>
      </c>
    </row>
    <row r="31" spans="1:18" ht="15" customHeight="1">
      <c r="A31" s="1086"/>
      <c r="B31" s="605" t="s">
        <v>530</v>
      </c>
      <c r="C31" s="1091"/>
      <c r="D31" s="534">
        <f t="shared" si="0"/>
        <v>40</v>
      </c>
      <c r="E31" s="534"/>
      <c r="F31" s="534">
        <v>13</v>
      </c>
      <c r="G31" s="534"/>
      <c r="H31" s="534">
        <v>5</v>
      </c>
      <c r="I31" s="534">
        <v>11</v>
      </c>
      <c r="J31" s="534"/>
      <c r="K31" s="534">
        <v>11</v>
      </c>
      <c r="L31" s="534">
        <v>2836</v>
      </c>
      <c r="M31" s="534">
        <v>34119</v>
      </c>
      <c r="N31" s="534">
        <v>8501851208</v>
      </c>
      <c r="O31" s="744">
        <v>249182</v>
      </c>
      <c r="P31" s="744">
        <v>1137774631</v>
      </c>
      <c r="Q31" s="744">
        <v>34119</v>
      </c>
      <c r="R31" s="1086">
        <v>33347</v>
      </c>
    </row>
    <row r="32" spans="1:18" ht="15" customHeight="1">
      <c r="A32" s="1086"/>
      <c r="B32" s="605" t="s">
        <v>531</v>
      </c>
      <c r="C32" s="1091"/>
      <c r="D32" s="534">
        <f t="shared" si="0"/>
        <v>2</v>
      </c>
      <c r="E32" s="534"/>
      <c r="F32" s="534">
        <v>1</v>
      </c>
      <c r="G32" s="534"/>
      <c r="H32" s="1100">
        <v>0</v>
      </c>
      <c r="I32" s="534">
        <v>1</v>
      </c>
      <c r="J32" s="534"/>
      <c r="K32" s="1100">
        <v>0</v>
      </c>
      <c r="L32" s="1100">
        <v>0</v>
      </c>
      <c r="M32" s="1100">
        <v>0</v>
      </c>
      <c r="N32" s="1100">
        <v>0</v>
      </c>
      <c r="O32" s="1100">
        <v>0</v>
      </c>
      <c r="P32" s="1100">
        <v>0</v>
      </c>
      <c r="Q32" s="1100">
        <v>0</v>
      </c>
      <c r="R32" s="1101">
        <v>0</v>
      </c>
    </row>
    <row r="33" spans="1:18" ht="15" customHeight="1">
      <c r="A33" s="1086"/>
      <c r="B33" s="605" t="s">
        <v>532</v>
      </c>
      <c r="C33" s="1091"/>
      <c r="D33" s="534">
        <f t="shared" si="0"/>
        <v>29</v>
      </c>
      <c r="E33" s="534"/>
      <c r="F33" s="534">
        <v>10</v>
      </c>
      <c r="G33" s="534"/>
      <c r="H33" s="534">
        <v>2</v>
      </c>
      <c r="I33" s="534">
        <v>5</v>
      </c>
      <c r="J33" s="534"/>
      <c r="K33" s="534">
        <v>12</v>
      </c>
      <c r="L33" s="1100">
        <v>0</v>
      </c>
      <c r="M33" s="1100">
        <v>0</v>
      </c>
      <c r="N33" s="1100">
        <v>0</v>
      </c>
      <c r="O33" s="1100">
        <v>0</v>
      </c>
      <c r="P33" s="1100">
        <v>0</v>
      </c>
      <c r="Q33" s="1100">
        <v>0</v>
      </c>
      <c r="R33" s="1101">
        <v>0</v>
      </c>
    </row>
    <row r="34" spans="1:18" ht="24.75" customHeight="1">
      <c r="A34" s="1086"/>
      <c r="B34" s="605" t="s">
        <v>533</v>
      </c>
      <c r="C34" s="1091"/>
      <c r="D34" s="534">
        <f t="shared" si="0"/>
        <v>2</v>
      </c>
      <c r="E34" s="534"/>
      <c r="F34" s="534">
        <v>1</v>
      </c>
      <c r="G34" s="534"/>
      <c r="H34" s="1100">
        <v>0</v>
      </c>
      <c r="I34" s="534">
        <v>1</v>
      </c>
      <c r="J34" s="534"/>
      <c r="K34" s="1100">
        <v>0</v>
      </c>
      <c r="L34" s="534">
        <v>100</v>
      </c>
      <c r="M34" s="534">
        <v>994</v>
      </c>
      <c r="N34" s="1105" t="s">
        <v>566</v>
      </c>
      <c r="O34" s="534">
        <v>75697</v>
      </c>
      <c r="P34" s="744">
        <v>13087778</v>
      </c>
      <c r="Q34" s="744">
        <v>994</v>
      </c>
      <c r="R34" s="1086">
        <v>13166</v>
      </c>
    </row>
    <row r="35" spans="1:18" ht="15" customHeight="1">
      <c r="A35" s="1086"/>
      <c r="B35" s="605" t="s">
        <v>534</v>
      </c>
      <c r="C35" s="1091"/>
      <c r="D35" s="534">
        <f t="shared" si="0"/>
        <v>37</v>
      </c>
      <c r="E35" s="534"/>
      <c r="F35" s="534">
        <v>12</v>
      </c>
      <c r="G35" s="534"/>
      <c r="H35" s="534">
        <v>3</v>
      </c>
      <c r="I35" s="534">
        <v>11</v>
      </c>
      <c r="J35" s="534"/>
      <c r="K35" s="534">
        <v>11</v>
      </c>
      <c r="L35" s="1100">
        <v>0</v>
      </c>
      <c r="M35" s="1100">
        <v>0</v>
      </c>
      <c r="N35" s="1100">
        <v>0</v>
      </c>
      <c r="O35" s="1100">
        <v>0</v>
      </c>
      <c r="P35" s="1100">
        <v>0</v>
      </c>
      <c r="Q35" s="1100">
        <v>0</v>
      </c>
      <c r="R35" s="1101">
        <v>0</v>
      </c>
    </row>
    <row r="36" spans="1:18" ht="15" customHeight="1">
      <c r="A36" s="1086"/>
      <c r="B36" s="605"/>
      <c r="C36" s="1091"/>
      <c r="D36" s="1096"/>
      <c r="E36" s="1096"/>
      <c r="F36" s="1096"/>
      <c r="G36" s="1096"/>
      <c r="H36" s="1096"/>
      <c r="I36" s="1096"/>
      <c r="J36" s="1096"/>
      <c r="K36" s="1096"/>
      <c r="L36" s="1096"/>
      <c r="M36" s="1096"/>
      <c r="N36" s="534"/>
      <c r="O36" s="744"/>
      <c r="P36" s="744"/>
      <c r="Q36" s="744"/>
      <c r="R36" s="1086"/>
    </row>
    <row r="37" spans="1:18" ht="15" customHeight="1">
      <c r="A37" s="1086"/>
      <c r="B37" s="605"/>
      <c r="C37" s="1091"/>
      <c r="D37" s="1096"/>
      <c r="E37" s="1096"/>
      <c r="F37" s="1096"/>
      <c r="G37" s="1096"/>
      <c r="H37" s="1096"/>
      <c r="I37" s="1096"/>
      <c r="J37" s="1096"/>
      <c r="K37" s="1096"/>
      <c r="L37" s="1096"/>
      <c r="M37" s="1106">
        <v>-471</v>
      </c>
      <c r="N37" s="534"/>
      <c r="O37" s="744"/>
      <c r="P37" s="744"/>
      <c r="Q37" s="744"/>
      <c r="R37" s="1086"/>
    </row>
    <row r="38" spans="1:18" s="765" customFormat="1" ht="15" customHeight="1">
      <c r="A38" s="1094"/>
      <c r="B38" s="1095" t="s">
        <v>535</v>
      </c>
      <c r="C38" s="1102">
        <f>SUM(E38)</f>
        <v>-1</v>
      </c>
      <c r="D38" s="1097">
        <f>SUM(D39:D47)</f>
        <v>12</v>
      </c>
      <c r="E38" s="1103">
        <v>-1</v>
      </c>
      <c r="F38" s="1097">
        <f>SUM(F39:F47)</f>
        <v>8</v>
      </c>
      <c r="G38" s="1097"/>
      <c r="H38" s="1097">
        <f>SUM(H39:H47)</f>
        <v>1</v>
      </c>
      <c r="I38" s="1097">
        <f>SUM(I39:I47)</f>
        <v>1</v>
      </c>
      <c r="J38" s="1097"/>
      <c r="K38" s="1097">
        <f>SUM(K39:K47)</f>
        <v>2</v>
      </c>
      <c r="L38" s="1097" t="s">
        <v>567</v>
      </c>
      <c r="M38" s="1097">
        <v>5444</v>
      </c>
      <c r="N38" s="1097">
        <v>1522483611</v>
      </c>
      <c r="O38" s="534" t="s">
        <v>568</v>
      </c>
      <c r="P38" s="1097">
        <v>121349796</v>
      </c>
      <c r="Q38" s="534" t="s">
        <v>568</v>
      </c>
      <c r="R38" s="549" t="s">
        <v>568</v>
      </c>
    </row>
    <row r="39" spans="1:18" ht="15" customHeight="1">
      <c r="A39" s="1086"/>
      <c r="B39" s="605" t="s">
        <v>569</v>
      </c>
      <c r="C39" s="1102"/>
      <c r="D39" s="534">
        <f>SUM(F39:K39)</f>
        <v>1</v>
      </c>
      <c r="E39" s="1103"/>
      <c r="F39" s="534">
        <v>1</v>
      </c>
      <c r="G39" s="534"/>
      <c r="H39" s="1100">
        <v>0</v>
      </c>
      <c r="I39" s="1100">
        <v>0</v>
      </c>
      <c r="J39" s="1100"/>
      <c r="K39" s="1100">
        <v>0</v>
      </c>
      <c r="L39" s="534" t="s">
        <v>570</v>
      </c>
      <c r="M39" s="534" t="s">
        <v>571</v>
      </c>
      <c r="N39" s="534" t="s">
        <v>568</v>
      </c>
      <c r="O39" s="534" t="s">
        <v>568</v>
      </c>
      <c r="P39" s="534" t="s">
        <v>568</v>
      </c>
      <c r="Q39" s="534" t="s">
        <v>568</v>
      </c>
      <c r="R39" s="549" t="s">
        <v>568</v>
      </c>
    </row>
    <row r="40" spans="1:18" ht="15" customHeight="1">
      <c r="A40" s="1086"/>
      <c r="B40" s="605" t="s">
        <v>572</v>
      </c>
      <c r="C40" s="1102"/>
      <c r="D40" s="1100">
        <v>0</v>
      </c>
      <c r="E40" s="1103"/>
      <c r="F40" s="1100">
        <v>0</v>
      </c>
      <c r="G40" s="534"/>
      <c r="H40" s="1100">
        <v>0</v>
      </c>
      <c r="I40" s="1100">
        <v>0</v>
      </c>
      <c r="J40" s="1100"/>
      <c r="K40" s="1100">
        <v>0</v>
      </c>
      <c r="L40" s="1100">
        <v>0</v>
      </c>
      <c r="M40" s="1100">
        <v>0</v>
      </c>
      <c r="N40" s="1100">
        <v>0</v>
      </c>
      <c r="O40" s="1100">
        <v>0</v>
      </c>
      <c r="P40" s="1100">
        <v>0</v>
      </c>
      <c r="Q40" s="1100">
        <v>0</v>
      </c>
      <c r="R40" s="1101">
        <v>0</v>
      </c>
    </row>
    <row r="41" spans="1:18" ht="15" customHeight="1">
      <c r="A41" s="1086"/>
      <c r="B41" s="605" t="s">
        <v>536</v>
      </c>
      <c r="C41" s="1102">
        <f>SUM(E41)</f>
        <v>-1</v>
      </c>
      <c r="D41" s="534">
        <v>2</v>
      </c>
      <c r="E41" s="1103">
        <v>-1</v>
      </c>
      <c r="F41" s="534">
        <v>2</v>
      </c>
      <c r="G41" s="1103"/>
      <c r="H41" s="1100">
        <v>0</v>
      </c>
      <c r="I41" s="1100">
        <v>0</v>
      </c>
      <c r="J41" s="1100"/>
      <c r="K41" s="1100">
        <v>0</v>
      </c>
      <c r="L41" s="534" t="s">
        <v>573</v>
      </c>
      <c r="M41" s="534" t="s">
        <v>574</v>
      </c>
      <c r="N41" s="534" t="s">
        <v>575</v>
      </c>
      <c r="O41" s="534" t="s">
        <v>575</v>
      </c>
      <c r="P41" s="534" t="s">
        <v>575</v>
      </c>
      <c r="Q41" s="534" t="s">
        <v>575</v>
      </c>
      <c r="R41" s="549" t="s">
        <v>575</v>
      </c>
    </row>
    <row r="42" spans="1:18" ht="15" customHeight="1">
      <c r="A42" s="1086"/>
      <c r="B42" s="605" t="s">
        <v>576</v>
      </c>
      <c r="C42" s="1091"/>
      <c r="D42" s="534">
        <f aca="true" t="shared" si="1" ref="D42:D47">SUM(F42:K42)</f>
        <v>1</v>
      </c>
      <c r="E42" s="534"/>
      <c r="F42" s="1100">
        <v>0</v>
      </c>
      <c r="G42" s="1100"/>
      <c r="H42" s="1100">
        <v>0</v>
      </c>
      <c r="I42" s="534">
        <v>1</v>
      </c>
      <c r="J42" s="534"/>
      <c r="K42" s="1100">
        <v>0</v>
      </c>
      <c r="L42" s="534">
        <v>70</v>
      </c>
      <c r="M42" s="534">
        <v>747</v>
      </c>
      <c r="N42" s="534" t="s">
        <v>575</v>
      </c>
      <c r="O42" s="534" t="s">
        <v>575</v>
      </c>
      <c r="P42" s="534" t="s">
        <v>575</v>
      </c>
      <c r="Q42" s="534" t="s">
        <v>575</v>
      </c>
      <c r="R42" s="549" t="s">
        <v>575</v>
      </c>
    </row>
    <row r="43" spans="1:18" ht="15" customHeight="1">
      <c r="A43" s="1086"/>
      <c r="B43" s="605" t="s">
        <v>537</v>
      </c>
      <c r="C43" s="1102"/>
      <c r="D43" s="534">
        <f t="shared" si="1"/>
        <v>2</v>
      </c>
      <c r="E43" s="534"/>
      <c r="F43" s="534">
        <v>1</v>
      </c>
      <c r="G43" s="534"/>
      <c r="H43" s="1100">
        <v>0</v>
      </c>
      <c r="I43" s="1100">
        <v>0</v>
      </c>
      <c r="J43" s="1103"/>
      <c r="K43" s="534">
        <v>1</v>
      </c>
      <c r="L43" s="534" t="s">
        <v>577</v>
      </c>
      <c r="M43" s="534" t="s">
        <v>578</v>
      </c>
      <c r="N43" s="534" t="s">
        <v>575</v>
      </c>
      <c r="O43" s="534" t="s">
        <v>575</v>
      </c>
      <c r="P43" s="534" t="s">
        <v>575</v>
      </c>
      <c r="Q43" s="534" t="s">
        <v>575</v>
      </c>
      <c r="R43" s="549" t="s">
        <v>575</v>
      </c>
    </row>
    <row r="44" spans="1:18" ht="15" customHeight="1">
      <c r="A44" s="1086"/>
      <c r="B44" s="605" t="s">
        <v>538</v>
      </c>
      <c r="C44" s="1091"/>
      <c r="D44" s="534">
        <f t="shared" si="1"/>
        <v>3</v>
      </c>
      <c r="E44" s="534"/>
      <c r="F44" s="534">
        <v>1</v>
      </c>
      <c r="G44" s="534"/>
      <c r="H44" s="534">
        <v>1</v>
      </c>
      <c r="I44" s="1100">
        <v>0</v>
      </c>
      <c r="J44" s="1100"/>
      <c r="K44" s="534">
        <v>1</v>
      </c>
      <c r="L44" s="534">
        <v>240</v>
      </c>
      <c r="M44" s="534">
        <v>2413</v>
      </c>
      <c r="N44" s="534" t="s">
        <v>575</v>
      </c>
      <c r="O44" s="534" t="s">
        <v>575</v>
      </c>
      <c r="P44" s="534" t="s">
        <v>575</v>
      </c>
      <c r="Q44" s="534" t="s">
        <v>575</v>
      </c>
      <c r="R44" s="549" t="s">
        <v>575</v>
      </c>
    </row>
    <row r="45" spans="1:18" ht="15" customHeight="1">
      <c r="A45" s="1086"/>
      <c r="B45" s="605" t="s">
        <v>539</v>
      </c>
      <c r="C45" s="1102"/>
      <c r="D45" s="534">
        <f t="shared" si="1"/>
        <v>1</v>
      </c>
      <c r="E45" s="1103"/>
      <c r="F45" s="534">
        <v>1</v>
      </c>
      <c r="G45" s="534"/>
      <c r="H45" s="1100">
        <v>0</v>
      </c>
      <c r="I45" s="1100">
        <v>0</v>
      </c>
      <c r="J45" s="1100"/>
      <c r="K45" s="1100">
        <v>0</v>
      </c>
      <c r="L45" s="534">
        <v>50</v>
      </c>
      <c r="M45" s="1100">
        <v>0</v>
      </c>
      <c r="N45" s="1100">
        <v>0</v>
      </c>
      <c r="O45" s="1100">
        <v>0</v>
      </c>
      <c r="P45" s="534" t="s">
        <v>575</v>
      </c>
      <c r="Q45" s="534" t="s">
        <v>575</v>
      </c>
      <c r="R45" s="549" t="s">
        <v>575</v>
      </c>
    </row>
    <row r="46" spans="1:18" ht="15" customHeight="1">
      <c r="A46" s="1086"/>
      <c r="B46" s="605" t="s">
        <v>540</v>
      </c>
      <c r="C46" s="1091"/>
      <c r="D46" s="534">
        <f t="shared" si="1"/>
        <v>1</v>
      </c>
      <c r="E46" s="534"/>
      <c r="F46" s="534">
        <v>1</v>
      </c>
      <c r="G46" s="534"/>
      <c r="H46" s="1100">
        <v>0</v>
      </c>
      <c r="I46" s="1100">
        <v>0</v>
      </c>
      <c r="J46" s="1100"/>
      <c r="K46" s="1100">
        <v>0</v>
      </c>
      <c r="L46" s="1100">
        <v>0</v>
      </c>
      <c r="M46" s="1100">
        <v>0</v>
      </c>
      <c r="N46" s="1100">
        <v>0</v>
      </c>
      <c r="O46" s="1100">
        <v>0</v>
      </c>
      <c r="P46" s="534" t="s">
        <v>575</v>
      </c>
      <c r="Q46" s="534" t="s">
        <v>575</v>
      </c>
      <c r="R46" s="549" t="s">
        <v>575</v>
      </c>
    </row>
    <row r="47" spans="1:18" ht="15" customHeight="1">
      <c r="A47" s="1086"/>
      <c r="B47" s="605" t="s">
        <v>579</v>
      </c>
      <c r="C47" s="1091"/>
      <c r="D47" s="534">
        <f t="shared" si="1"/>
        <v>1</v>
      </c>
      <c r="E47" s="534"/>
      <c r="F47" s="534">
        <v>1</v>
      </c>
      <c r="G47" s="534"/>
      <c r="H47" s="1100">
        <v>0</v>
      </c>
      <c r="I47" s="1100">
        <v>0</v>
      </c>
      <c r="J47" s="1100"/>
      <c r="K47" s="1100">
        <v>0</v>
      </c>
      <c r="L47" s="534">
        <v>35</v>
      </c>
      <c r="M47" s="1100">
        <v>0</v>
      </c>
      <c r="N47" s="1100">
        <v>0</v>
      </c>
      <c r="O47" s="1100">
        <v>0</v>
      </c>
      <c r="P47" s="534" t="s">
        <v>580</v>
      </c>
      <c r="Q47" s="534" t="s">
        <v>580</v>
      </c>
      <c r="R47" s="549" t="s">
        <v>580</v>
      </c>
    </row>
    <row r="48" spans="1:18" ht="15" customHeight="1">
      <c r="A48" s="1086"/>
      <c r="B48" s="605" t="s">
        <v>581</v>
      </c>
      <c r="C48" s="1091"/>
      <c r="D48" s="1100">
        <v>0</v>
      </c>
      <c r="E48" s="534"/>
      <c r="F48" s="1100">
        <v>0</v>
      </c>
      <c r="G48" s="534"/>
      <c r="H48" s="1100">
        <v>0</v>
      </c>
      <c r="I48" s="1100">
        <v>0</v>
      </c>
      <c r="J48" s="1100"/>
      <c r="K48" s="1100">
        <v>0</v>
      </c>
      <c r="L48" s="1100">
        <v>0</v>
      </c>
      <c r="M48" s="1100">
        <v>0</v>
      </c>
      <c r="N48" s="1100">
        <v>0</v>
      </c>
      <c r="O48" s="1100">
        <v>0</v>
      </c>
      <c r="P48" s="534" t="s">
        <v>575</v>
      </c>
      <c r="Q48" s="534" t="s">
        <v>575</v>
      </c>
      <c r="R48" s="549" t="s">
        <v>575</v>
      </c>
    </row>
    <row r="49" spans="1:18" ht="15" customHeight="1">
      <c r="A49" s="1086"/>
      <c r="B49" s="605"/>
      <c r="C49" s="1091"/>
      <c r="D49" s="1096"/>
      <c r="E49" s="534"/>
      <c r="F49" s="1096"/>
      <c r="G49" s="534"/>
      <c r="H49" s="1096"/>
      <c r="I49" s="1096"/>
      <c r="J49" s="534"/>
      <c r="K49" s="1096"/>
      <c r="L49" s="1106">
        <v>-288</v>
      </c>
      <c r="M49" s="1106"/>
      <c r="N49" s="534"/>
      <c r="O49" s="744"/>
      <c r="P49" s="744"/>
      <c r="Q49" s="744"/>
      <c r="R49" s="1086"/>
    </row>
    <row r="50" spans="1:18" s="765" customFormat="1" ht="15" customHeight="1">
      <c r="A50" s="1094"/>
      <c r="B50" s="1095" t="s">
        <v>582</v>
      </c>
      <c r="C50" s="587"/>
      <c r="D50" s="1097">
        <v>27</v>
      </c>
      <c r="E50" s="1097"/>
      <c r="F50" s="1097">
        <v>8</v>
      </c>
      <c r="G50" s="1097"/>
      <c r="H50" s="1097">
        <v>3</v>
      </c>
      <c r="I50" s="1097">
        <v>9</v>
      </c>
      <c r="J50" s="1097"/>
      <c r="K50" s="1097">
        <v>7</v>
      </c>
      <c r="L50" s="1097">
        <v>1512</v>
      </c>
      <c r="M50" s="1097">
        <v>18115</v>
      </c>
      <c r="N50" s="1097">
        <v>3977481226</v>
      </c>
      <c r="O50" s="1107">
        <v>219568</v>
      </c>
      <c r="P50" s="1107">
        <v>349176921</v>
      </c>
      <c r="Q50" s="534" t="s">
        <v>559</v>
      </c>
      <c r="R50" s="549" t="s">
        <v>559</v>
      </c>
    </row>
    <row r="51" spans="1:18" s="765" customFormat="1" ht="15" customHeight="1">
      <c r="A51" s="1094"/>
      <c r="B51" s="1095"/>
      <c r="C51" s="58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107"/>
      <c r="P51" s="1107"/>
      <c r="Q51" s="534"/>
      <c r="R51" s="549"/>
    </row>
    <row r="52" spans="1:18" s="765" customFormat="1" ht="15" customHeight="1">
      <c r="A52" s="1094"/>
      <c r="B52" s="1095" t="s">
        <v>541</v>
      </c>
      <c r="C52" s="587"/>
      <c r="D52" s="1097">
        <f>SUM(F52:K52)</f>
        <v>3</v>
      </c>
      <c r="E52" s="1097"/>
      <c r="F52" s="1097">
        <f>SUM(F53:F54)</f>
        <v>2</v>
      </c>
      <c r="G52" s="1097"/>
      <c r="H52" s="1100">
        <v>0</v>
      </c>
      <c r="I52" s="1100">
        <v>0</v>
      </c>
      <c r="J52" s="1097"/>
      <c r="K52" s="1097">
        <f>SUM(K53:K54)</f>
        <v>1</v>
      </c>
      <c r="L52" s="1100">
        <v>0</v>
      </c>
      <c r="M52" s="1100">
        <v>0</v>
      </c>
      <c r="N52" s="1100">
        <v>0</v>
      </c>
      <c r="O52" s="1100">
        <v>0</v>
      </c>
      <c r="P52" s="1100">
        <v>0</v>
      </c>
      <c r="Q52" s="1100">
        <v>0</v>
      </c>
      <c r="R52" s="1101">
        <v>0</v>
      </c>
    </row>
    <row r="53" spans="1:18" ht="15" customHeight="1">
      <c r="A53" s="1086"/>
      <c r="B53" s="605" t="s">
        <v>542</v>
      </c>
      <c r="C53" s="1091"/>
      <c r="D53" s="534">
        <f>SUM(F53:K53)</f>
        <v>2</v>
      </c>
      <c r="E53" s="1097"/>
      <c r="F53" s="534">
        <v>1</v>
      </c>
      <c r="G53" s="534"/>
      <c r="H53" s="1100">
        <v>0</v>
      </c>
      <c r="I53" s="1100">
        <v>0</v>
      </c>
      <c r="J53" s="534"/>
      <c r="K53" s="534">
        <v>1</v>
      </c>
      <c r="L53" s="1100">
        <v>0</v>
      </c>
      <c r="M53" s="1100">
        <v>0</v>
      </c>
      <c r="N53" s="1100">
        <v>0</v>
      </c>
      <c r="O53" s="1100">
        <v>0</v>
      </c>
      <c r="P53" s="1100">
        <v>0</v>
      </c>
      <c r="Q53" s="1100">
        <v>0</v>
      </c>
      <c r="R53" s="1101">
        <v>0</v>
      </c>
    </row>
    <row r="54" spans="1:18" ht="15" customHeight="1">
      <c r="A54" s="1086"/>
      <c r="B54" s="949" t="s">
        <v>543</v>
      </c>
      <c r="C54" s="1108"/>
      <c r="D54" s="1109">
        <f>SUM(F54:K54)</f>
        <v>1</v>
      </c>
      <c r="E54" s="1110"/>
      <c r="F54" s="1109">
        <v>1</v>
      </c>
      <c r="G54" s="1109"/>
      <c r="H54" s="1111">
        <v>0</v>
      </c>
      <c r="I54" s="1111">
        <v>0</v>
      </c>
      <c r="J54" s="1109"/>
      <c r="K54" s="1111">
        <v>0</v>
      </c>
      <c r="L54" s="1111">
        <v>0</v>
      </c>
      <c r="M54" s="1111">
        <v>0</v>
      </c>
      <c r="N54" s="1111">
        <v>0</v>
      </c>
      <c r="O54" s="1111">
        <v>0</v>
      </c>
      <c r="P54" s="1111">
        <v>0</v>
      </c>
      <c r="Q54" s="1111">
        <v>0</v>
      </c>
      <c r="R54" s="1112">
        <v>0</v>
      </c>
    </row>
    <row r="55" ht="15" customHeight="1">
      <c r="B55" s="741" t="s">
        <v>583</v>
      </c>
    </row>
    <row r="56" ht="15" customHeight="1">
      <c r="B56" s="741" t="s">
        <v>584</v>
      </c>
    </row>
    <row r="57" ht="12">
      <c r="B57" s="741" t="s">
        <v>585</v>
      </c>
    </row>
  </sheetData>
  <mergeCells count="13">
    <mergeCell ref="J5:K6"/>
    <mergeCell ref="L5:L6"/>
    <mergeCell ref="N5:N6"/>
    <mergeCell ref="O5:O6"/>
    <mergeCell ref="P5:P6"/>
    <mergeCell ref="R5:R6"/>
    <mergeCell ref="B4:B6"/>
    <mergeCell ref="N4:O4"/>
    <mergeCell ref="P4:R4"/>
    <mergeCell ref="C5:D6"/>
    <mergeCell ref="E5:F6"/>
    <mergeCell ref="G5:H6"/>
    <mergeCell ref="I5:I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9.625" style="17" customWidth="1"/>
    <col min="3" max="4" width="6.75390625" style="17" customWidth="1"/>
    <col min="5" max="5" width="7.50390625" style="17" customWidth="1"/>
    <col min="6" max="6" width="8.625" style="17" customWidth="1"/>
    <col min="7" max="8" width="7.625" style="17" customWidth="1"/>
    <col min="9" max="14" width="6.75390625" style="17" customWidth="1"/>
    <col min="15" max="24" width="7.625" style="17" customWidth="1"/>
    <col min="25" max="16384" width="9.00390625" style="17" customWidth="1"/>
  </cols>
  <sheetData>
    <row r="1" spans="1:10" ht="14.25">
      <c r="A1" s="18" t="s">
        <v>600</v>
      </c>
      <c r="B1" s="1113"/>
      <c r="J1" s="21"/>
    </row>
    <row r="2" spans="1:24" ht="12.75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X2" s="20" t="s">
        <v>587</v>
      </c>
    </row>
    <row r="3" spans="1:24" ht="13.5" customHeight="1" thickTop="1">
      <c r="A3" s="1575" t="s">
        <v>796</v>
      </c>
      <c r="B3" s="1576"/>
      <c r="C3" s="1286" t="s">
        <v>588</v>
      </c>
      <c r="D3" s="1581"/>
      <c r="E3" s="1234" t="s">
        <v>589</v>
      </c>
      <c r="F3" s="1489" t="s">
        <v>590</v>
      </c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90"/>
      <c r="T3" s="1491"/>
      <c r="U3" s="1588" t="s">
        <v>591</v>
      </c>
      <c r="V3" s="1589"/>
      <c r="W3" s="1588" t="s">
        <v>592</v>
      </c>
      <c r="X3" s="1589"/>
    </row>
    <row r="4" spans="1:24" ht="13.5" customHeight="1">
      <c r="A4" s="1577"/>
      <c r="B4" s="1578"/>
      <c r="C4" s="1542"/>
      <c r="D4" s="1582"/>
      <c r="E4" s="1573"/>
      <c r="F4" s="1569" t="s">
        <v>593</v>
      </c>
      <c r="G4" s="1583"/>
      <c r="H4" s="1570"/>
      <c r="I4" s="1584" t="s">
        <v>594</v>
      </c>
      <c r="J4" s="1585"/>
      <c r="K4" s="1569">
        <v>2</v>
      </c>
      <c r="L4" s="1570"/>
      <c r="M4" s="1569">
        <v>3</v>
      </c>
      <c r="N4" s="1570"/>
      <c r="O4" s="1569">
        <v>4</v>
      </c>
      <c r="P4" s="1590"/>
      <c r="Q4" s="1569">
        <v>5</v>
      </c>
      <c r="R4" s="1590"/>
      <c r="S4" s="1569">
        <v>6</v>
      </c>
      <c r="T4" s="1590"/>
      <c r="U4" s="1586" t="s">
        <v>595</v>
      </c>
      <c r="V4" s="1587"/>
      <c r="W4" s="1586" t="s">
        <v>595</v>
      </c>
      <c r="X4" s="1587"/>
    </row>
    <row r="5" spans="1:24" ht="12">
      <c r="A5" s="1579"/>
      <c r="B5" s="1580"/>
      <c r="C5" s="85" t="s">
        <v>596</v>
      </c>
      <c r="D5" s="85" t="s">
        <v>597</v>
      </c>
      <c r="E5" s="1574"/>
      <c r="F5" s="1114" t="s">
        <v>487</v>
      </c>
      <c r="G5" s="85" t="s">
        <v>454</v>
      </c>
      <c r="H5" s="85" t="s">
        <v>455</v>
      </c>
      <c r="I5" s="85" t="s">
        <v>454</v>
      </c>
      <c r="J5" s="85" t="s">
        <v>455</v>
      </c>
      <c r="K5" s="85" t="s">
        <v>454</v>
      </c>
      <c r="L5" s="85" t="s">
        <v>455</v>
      </c>
      <c r="M5" s="85" t="s">
        <v>454</v>
      </c>
      <c r="N5" s="85" t="s">
        <v>455</v>
      </c>
      <c r="O5" s="85" t="s">
        <v>454</v>
      </c>
      <c r="P5" s="85" t="s">
        <v>455</v>
      </c>
      <c r="Q5" s="85" t="s">
        <v>454</v>
      </c>
      <c r="R5" s="85" t="s">
        <v>455</v>
      </c>
      <c r="S5" s="85" t="s">
        <v>454</v>
      </c>
      <c r="T5" s="85" t="s">
        <v>455</v>
      </c>
      <c r="U5" s="85" t="s">
        <v>454</v>
      </c>
      <c r="V5" s="85" t="s">
        <v>455</v>
      </c>
      <c r="W5" s="85" t="s">
        <v>454</v>
      </c>
      <c r="X5" s="85" t="s">
        <v>455</v>
      </c>
    </row>
    <row r="6" spans="1:24" ht="13.5" customHeight="1">
      <c r="A6" s="1555" t="s">
        <v>598</v>
      </c>
      <c r="B6" s="1488"/>
      <c r="C6" s="250">
        <v>349</v>
      </c>
      <c r="D6" s="251">
        <v>52</v>
      </c>
      <c r="E6" s="251">
        <v>3659</v>
      </c>
      <c r="F6" s="251">
        <f>SUM(G6:H6)</f>
        <v>96281</v>
      </c>
      <c r="G6" s="251">
        <f>SUM(I6,K6,M6,O6,Q6,S6)</f>
        <v>49268</v>
      </c>
      <c r="H6" s="251">
        <f>SUM(J6,L6,N6,P6,R6,T6)</f>
        <v>47013</v>
      </c>
      <c r="I6" s="251">
        <v>7954</v>
      </c>
      <c r="J6" s="251">
        <v>7522</v>
      </c>
      <c r="K6" s="251">
        <v>7969</v>
      </c>
      <c r="L6" s="251">
        <v>7536</v>
      </c>
      <c r="M6" s="251">
        <v>7996</v>
      </c>
      <c r="N6" s="251">
        <v>7671</v>
      </c>
      <c r="O6" s="251">
        <v>8229</v>
      </c>
      <c r="P6" s="251">
        <v>7731</v>
      </c>
      <c r="Q6" s="251">
        <v>8345</v>
      </c>
      <c r="R6" s="251">
        <v>8204</v>
      </c>
      <c r="S6" s="251">
        <v>8775</v>
      </c>
      <c r="T6" s="251">
        <v>8349</v>
      </c>
      <c r="U6" s="251">
        <v>2252</v>
      </c>
      <c r="V6" s="251">
        <v>3142</v>
      </c>
      <c r="W6" s="251">
        <v>413</v>
      </c>
      <c r="X6" s="252">
        <v>812</v>
      </c>
    </row>
    <row r="7" spans="1:24" s="117" customFormat="1" ht="13.5" customHeight="1">
      <c r="A7" s="1365">
        <v>4</v>
      </c>
      <c r="B7" s="1571"/>
      <c r="C7" s="257">
        <f>SUM(C12:C15)</f>
        <v>350</v>
      </c>
      <c r="D7" s="258">
        <f>SUM(D12:D15)</f>
        <v>47</v>
      </c>
      <c r="E7" s="258">
        <f>SUM(E12:E15)</f>
        <v>3602</v>
      </c>
      <c r="F7" s="258">
        <v>93890</v>
      </c>
      <c r="G7" s="258">
        <f>SUM(G12:G15)</f>
        <v>48018</v>
      </c>
      <c r="H7" s="467">
        <v>45862</v>
      </c>
      <c r="I7" s="258">
        <f aca="true" t="shared" si="0" ref="I7:X7">SUM(I12:I15)</f>
        <v>7514</v>
      </c>
      <c r="J7" s="258">
        <f t="shared" si="0"/>
        <v>7157</v>
      </c>
      <c r="K7" s="258">
        <f t="shared" si="0"/>
        <v>7953</v>
      </c>
      <c r="L7" s="258">
        <f t="shared" si="0"/>
        <v>7526</v>
      </c>
      <c r="M7" s="258">
        <f t="shared" si="0"/>
        <v>7970</v>
      </c>
      <c r="N7" s="258">
        <f t="shared" si="0"/>
        <v>7556</v>
      </c>
      <c r="O7" s="258">
        <f t="shared" si="0"/>
        <v>7984</v>
      </c>
      <c r="P7" s="258">
        <f t="shared" si="0"/>
        <v>7696</v>
      </c>
      <c r="Q7" s="258">
        <f t="shared" si="0"/>
        <v>8253</v>
      </c>
      <c r="R7" s="258">
        <f t="shared" si="0"/>
        <v>7724</v>
      </c>
      <c r="S7" s="258">
        <f t="shared" si="0"/>
        <v>8344</v>
      </c>
      <c r="T7" s="258">
        <f t="shared" si="0"/>
        <v>8213</v>
      </c>
      <c r="U7" s="258">
        <f t="shared" si="0"/>
        <v>2196</v>
      </c>
      <c r="V7" s="258">
        <f t="shared" si="0"/>
        <v>3129</v>
      </c>
      <c r="W7" s="258">
        <f t="shared" si="0"/>
        <v>409</v>
      </c>
      <c r="X7" s="259">
        <f t="shared" si="0"/>
        <v>807</v>
      </c>
    </row>
    <row r="8" spans="1:24" s="117" customFormat="1" ht="13.5" customHeight="1">
      <c r="A8" s="43"/>
      <c r="B8" s="45"/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9"/>
    </row>
    <row r="9" spans="1:24" s="117" customFormat="1" ht="13.5" customHeight="1">
      <c r="A9" s="1365" t="s">
        <v>820</v>
      </c>
      <c r="B9" s="1572"/>
      <c r="C9" s="257">
        <f aca="true" t="shared" si="1" ref="C9:X9">SUM(C18:C30)</f>
        <v>187</v>
      </c>
      <c r="D9" s="258">
        <f t="shared" si="1"/>
        <v>20</v>
      </c>
      <c r="E9" s="258">
        <f t="shared" si="1"/>
        <v>2307</v>
      </c>
      <c r="F9" s="258">
        <f t="shared" si="1"/>
        <v>66093</v>
      </c>
      <c r="G9" s="258">
        <f t="shared" si="1"/>
        <v>33816</v>
      </c>
      <c r="H9" s="258">
        <f t="shared" si="1"/>
        <v>32277</v>
      </c>
      <c r="I9" s="258">
        <f t="shared" si="1"/>
        <v>5282</v>
      </c>
      <c r="J9" s="258">
        <f t="shared" si="1"/>
        <v>5023</v>
      </c>
      <c r="K9" s="258">
        <f t="shared" si="1"/>
        <v>5632</v>
      </c>
      <c r="L9" s="258">
        <f t="shared" si="1"/>
        <v>5362</v>
      </c>
      <c r="M9" s="258">
        <f t="shared" si="1"/>
        <v>5620</v>
      </c>
      <c r="N9" s="258">
        <f t="shared" si="1"/>
        <v>5284</v>
      </c>
      <c r="O9" s="258">
        <f t="shared" si="1"/>
        <v>5669</v>
      </c>
      <c r="P9" s="258">
        <f t="shared" si="1"/>
        <v>5383</v>
      </c>
      <c r="Q9" s="258">
        <f t="shared" si="1"/>
        <v>5771</v>
      </c>
      <c r="R9" s="258">
        <f t="shared" si="1"/>
        <v>5472</v>
      </c>
      <c r="S9" s="258">
        <f t="shared" si="1"/>
        <v>5842</v>
      </c>
      <c r="T9" s="258">
        <f t="shared" si="1"/>
        <v>5753</v>
      </c>
      <c r="U9" s="258">
        <f t="shared" si="1"/>
        <v>1288</v>
      </c>
      <c r="V9" s="258">
        <f t="shared" si="1"/>
        <v>2016</v>
      </c>
      <c r="W9" s="258">
        <f t="shared" si="1"/>
        <v>268</v>
      </c>
      <c r="X9" s="259">
        <f t="shared" si="1"/>
        <v>414</v>
      </c>
    </row>
    <row r="10" spans="1:24" s="117" customFormat="1" ht="13.5" customHeight="1">
      <c r="A10" s="1365" t="s">
        <v>450</v>
      </c>
      <c r="B10" s="1572"/>
      <c r="C10" s="257">
        <f aca="true" t="shared" si="2" ref="C10:X10">SUM(C31:C61)</f>
        <v>163</v>
      </c>
      <c r="D10" s="258">
        <f t="shared" si="2"/>
        <v>27</v>
      </c>
      <c r="E10" s="258">
        <f t="shared" si="2"/>
        <v>1295</v>
      </c>
      <c r="F10" s="258">
        <f t="shared" si="2"/>
        <v>27797</v>
      </c>
      <c r="G10" s="258">
        <f t="shared" si="2"/>
        <v>14202</v>
      </c>
      <c r="H10" s="258">
        <f t="shared" si="2"/>
        <v>13595</v>
      </c>
      <c r="I10" s="258">
        <f t="shared" si="2"/>
        <v>2232</v>
      </c>
      <c r="J10" s="258">
        <f t="shared" si="2"/>
        <v>2134</v>
      </c>
      <c r="K10" s="258">
        <f t="shared" si="2"/>
        <v>2321</v>
      </c>
      <c r="L10" s="258">
        <f t="shared" si="2"/>
        <v>2164</v>
      </c>
      <c r="M10" s="258">
        <f t="shared" si="2"/>
        <v>2350</v>
      </c>
      <c r="N10" s="258">
        <f t="shared" si="2"/>
        <v>2272</v>
      </c>
      <c r="O10" s="258">
        <f t="shared" si="2"/>
        <v>2315</v>
      </c>
      <c r="P10" s="258">
        <f t="shared" si="2"/>
        <v>2313</v>
      </c>
      <c r="Q10" s="258">
        <f t="shared" si="2"/>
        <v>2482</v>
      </c>
      <c r="R10" s="258">
        <f t="shared" si="2"/>
        <v>2252</v>
      </c>
      <c r="S10" s="258">
        <f t="shared" si="2"/>
        <v>2502</v>
      </c>
      <c r="T10" s="258">
        <f t="shared" si="2"/>
        <v>2460</v>
      </c>
      <c r="U10" s="258">
        <f t="shared" si="2"/>
        <v>908</v>
      </c>
      <c r="V10" s="258">
        <f t="shared" si="2"/>
        <v>1113</v>
      </c>
      <c r="W10" s="258">
        <f t="shared" si="2"/>
        <v>141</v>
      </c>
      <c r="X10" s="259">
        <f t="shared" si="2"/>
        <v>393</v>
      </c>
    </row>
    <row r="11" spans="1:24" s="326" customFormat="1" ht="13.5" customHeight="1">
      <c r="A11" s="38"/>
      <c r="B11" s="567"/>
      <c r="C11" s="265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1116"/>
    </row>
    <row r="12" spans="1:24" s="117" customFormat="1" ht="13.5" customHeight="1">
      <c r="A12" s="1365" t="s">
        <v>753</v>
      </c>
      <c r="B12" s="1568"/>
      <c r="C12" s="257">
        <f>SUM(C18,C23:C25,C27,C28,C29,C31:C37)</f>
        <v>142</v>
      </c>
      <c r="D12" s="258">
        <f>SUM(D18,D23:D25,D27,D28,D29,D31:D37)</f>
        <v>14</v>
      </c>
      <c r="E12" s="258">
        <f>SUM(E18,E23:E25,E27,E28,E29,E31:E37)</f>
        <v>1577</v>
      </c>
      <c r="F12" s="258">
        <f>SUM(G12:H12)</f>
        <v>42908</v>
      </c>
      <c r="G12" s="258">
        <f aca="true" t="shared" si="3" ref="G12:N12">SUM(G18,G23:G25,G27,G28,G29,G31:G37)</f>
        <v>21997</v>
      </c>
      <c r="H12" s="258">
        <f t="shared" si="3"/>
        <v>20911</v>
      </c>
      <c r="I12" s="258">
        <f t="shared" si="3"/>
        <v>3453</v>
      </c>
      <c r="J12" s="258">
        <f t="shared" si="3"/>
        <v>3258</v>
      </c>
      <c r="K12" s="258">
        <f t="shared" si="3"/>
        <v>3700</v>
      </c>
      <c r="L12" s="258">
        <f t="shared" si="3"/>
        <v>3482</v>
      </c>
      <c r="M12" s="258">
        <f t="shared" si="3"/>
        <v>3659</v>
      </c>
      <c r="N12" s="258">
        <f t="shared" si="3"/>
        <v>3473</v>
      </c>
      <c r="O12" s="258">
        <f aca="true" t="shared" si="4" ref="O12:X12">SUM(O18,O23:O25,O27:O29,O31:O37)</f>
        <v>3630</v>
      </c>
      <c r="P12" s="258">
        <f t="shared" si="4"/>
        <v>3475</v>
      </c>
      <c r="Q12" s="258">
        <f t="shared" si="4"/>
        <v>3737</v>
      </c>
      <c r="R12" s="258">
        <f t="shared" si="4"/>
        <v>3503</v>
      </c>
      <c r="S12" s="258">
        <f t="shared" si="4"/>
        <v>3818</v>
      </c>
      <c r="T12" s="258">
        <f t="shared" si="4"/>
        <v>3720</v>
      </c>
      <c r="U12" s="258">
        <f t="shared" si="4"/>
        <v>897</v>
      </c>
      <c r="V12" s="258">
        <f t="shared" si="4"/>
        <v>1410</v>
      </c>
      <c r="W12" s="258">
        <f t="shared" si="4"/>
        <v>185</v>
      </c>
      <c r="X12" s="259">
        <f t="shared" si="4"/>
        <v>266</v>
      </c>
    </row>
    <row r="13" spans="1:24" s="117" customFormat="1" ht="13.5" customHeight="1">
      <c r="A13" s="1365" t="s">
        <v>755</v>
      </c>
      <c r="B13" s="1568"/>
      <c r="C13" s="257">
        <f>SUM(C22,C38:C44)</f>
        <v>48</v>
      </c>
      <c r="D13" s="258">
        <f>SUM(D22,D38:D44)</f>
        <v>15</v>
      </c>
      <c r="E13" s="258">
        <f>SUM(E22,E38:E44)</f>
        <v>393</v>
      </c>
      <c r="F13" s="258">
        <f>SUM(G13:H13)</f>
        <v>7904</v>
      </c>
      <c r="G13" s="258">
        <f aca="true" t="shared" si="5" ref="G13:X13">SUM(G22,G38:G44)</f>
        <v>4103</v>
      </c>
      <c r="H13" s="258">
        <f t="shared" si="5"/>
        <v>3801</v>
      </c>
      <c r="I13" s="258">
        <f t="shared" si="5"/>
        <v>630</v>
      </c>
      <c r="J13" s="258">
        <f t="shared" si="5"/>
        <v>613</v>
      </c>
      <c r="K13" s="258">
        <f t="shared" si="5"/>
        <v>657</v>
      </c>
      <c r="L13" s="258">
        <f t="shared" si="5"/>
        <v>601</v>
      </c>
      <c r="M13" s="258">
        <f t="shared" si="5"/>
        <v>670</v>
      </c>
      <c r="N13" s="258">
        <f t="shared" si="5"/>
        <v>614</v>
      </c>
      <c r="O13" s="258">
        <f t="shared" si="5"/>
        <v>680</v>
      </c>
      <c r="P13" s="258">
        <f t="shared" si="5"/>
        <v>643</v>
      </c>
      <c r="Q13" s="258">
        <f t="shared" si="5"/>
        <v>760</v>
      </c>
      <c r="R13" s="258">
        <f t="shared" si="5"/>
        <v>621</v>
      </c>
      <c r="S13" s="258">
        <f t="shared" si="5"/>
        <v>706</v>
      </c>
      <c r="T13" s="258">
        <f t="shared" si="5"/>
        <v>709</v>
      </c>
      <c r="U13" s="258">
        <f t="shared" si="5"/>
        <v>280</v>
      </c>
      <c r="V13" s="258">
        <f t="shared" si="5"/>
        <v>323</v>
      </c>
      <c r="W13" s="258">
        <f t="shared" si="5"/>
        <v>50</v>
      </c>
      <c r="X13" s="259">
        <f t="shared" si="5"/>
        <v>119</v>
      </c>
    </row>
    <row r="14" spans="1:24" s="117" customFormat="1" ht="13.5" customHeight="1">
      <c r="A14" s="1365" t="s">
        <v>757</v>
      </c>
      <c r="B14" s="1568"/>
      <c r="C14" s="257">
        <f>SUM(C19,C26,C30,C45:C49)</f>
        <v>69</v>
      </c>
      <c r="D14" s="258">
        <f>SUM(D19,D26,D30,D45:D49)</f>
        <v>15</v>
      </c>
      <c r="E14" s="258">
        <f>SUM(E19,E26,E30,E45:E49)</f>
        <v>747</v>
      </c>
      <c r="F14" s="258">
        <f>SUM(G14:H14)</f>
        <v>18887</v>
      </c>
      <c r="G14" s="258">
        <f aca="true" t="shared" si="6" ref="G14:X14">SUM(G19,G26,G30,G45:G49)</f>
        <v>9621</v>
      </c>
      <c r="H14" s="258">
        <f t="shared" si="6"/>
        <v>9266</v>
      </c>
      <c r="I14" s="258">
        <f t="shared" si="6"/>
        <v>1514</v>
      </c>
      <c r="J14" s="258">
        <f t="shared" si="6"/>
        <v>1407</v>
      </c>
      <c r="K14" s="258">
        <f t="shared" si="6"/>
        <v>1592</v>
      </c>
      <c r="L14" s="258">
        <f t="shared" si="6"/>
        <v>1575</v>
      </c>
      <c r="M14" s="258">
        <f t="shared" si="6"/>
        <v>1606</v>
      </c>
      <c r="N14" s="258">
        <f t="shared" si="6"/>
        <v>1474</v>
      </c>
      <c r="O14" s="258">
        <f t="shared" si="6"/>
        <v>1637</v>
      </c>
      <c r="P14" s="258">
        <f t="shared" si="6"/>
        <v>1607</v>
      </c>
      <c r="Q14" s="258">
        <f t="shared" si="6"/>
        <v>1624</v>
      </c>
      <c r="R14" s="258">
        <f t="shared" si="6"/>
        <v>1552</v>
      </c>
      <c r="S14" s="258">
        <f t="shared" si="6"/>
        <v>1648</v>
      </c>
      <c r="T14" s="258">
        <f t="shared" si="6"/>
        <v>1651</v>
      </c>
      <c r="U14" s="258">
        <f t="shared" si="6"/>
        <v>457</v>
      </c>
      <c r="V14" s="258">
        <f t="shared" si="6"/>
        <v>643</v>
      </c>
      <c r="W14" s="258">
        <f t="shared" si="6"/>
        <v>55</v>
      </c>
      <c r="X14" s="259">
        <f t="shared" si="6"/>
        <v>213</v>
      </c>
    </row>
    <row r="15" spans="1:24" s="117" customFormat="1" ht="13.5" customHeight="1">
      <c r="A15" s="1365" t="s">
        <v>759</v>
      </c>
      <c r="B15" s="1568"/>
      <c r="C15" s="257">
        <f>SUM(C20:C21,C50:C61)</f>
        <v>91</v>
      </c>
      <c r="D15" s="258">
        <f>SUM(D20:D21,D50:D61)</f>
        <v>3</v>
      </c>
      <c r="E15" s="258">
        <f>SUM(E20:E21,E50:E61)</f>
        <v>885</v>
      </c>
      <c r="F15" s="258">
        <f>SUM(G15:H15)</f>
        <v>24191</v>
      </c>
      <c r="G15" s="258">
        <f aca="true" t="shared" si="7" ref="G15:X15">SUM(G20:G21,G50:G61)</f>
        <v>12297</v>
      </c>
      <c r="H15" s="258">
        <f t="shared" si="7"/>
        <v>11894</v>
      </c>
      <c r="I15" s="258">
        <f t="shared" si="7"/>
        <v>1917</v>
      </c>
      <c r="J15" s="258">
        <f t="shared" si="7"/>
        <v>1879</v>
      </c>
      <c r="K15" s="258">
        <f t="shared" si="7"/>
        <v>2004</v>
      </c>
      <c r="L15" s="258">
        <f t="shared" si="7"/>
        <v>1868</v>
      </c>
      <c r="M15" s="258">
        <f t="shared" si="7"/>
        <v>2035</v>
      </c>
      <c r="N15" s="258">
        <f t="shared" si="7"/>
        <v>1995</v>
      </c>
      <c r="O15" s="258">
        <f t="shared" si="7"/>
        <v>2037</v>
      </c>
      <c r="P15" s="258">
        <f t="shared" si="7"/>
        <v>1971</v>
      </c>
      <c r="Q15" s="258">
        <f t="shared" si="7"/>
        <v>2132</v>
      </c>
      <c r="R15" s="258">
        <f t="shared" si="7"/>
        <v>2048</v>
      </c>
      <c r="S15" s="258">
        <f t="shared" si="7"/>
        <v>2172</v>
      </c>
      <c r="T15" s="258">
        <f t="shared" si="7"/>
        <v>2133</v>
      </c>
      <c r="U15" s="258">
        <f t="shared" si="7"/>
        <v>562</v>
      </c>
      <c r="V15" s="258">
        <f t="shared" si="7"/>
        <v>753</v>
      </c>
      <c r="W15" s="258">
        <f t="shared" si="7"/>
        <v>119</v>
      </c>
      <c r="X15" s="259">
        <f t="shared" si="7"/>
        <v>209</v>
      </c>
    </row>
    <row r="16" spans="1:24" ht="9.75" customHeight="1">
      <c r="A16" s="38"/>
      <c r="B16" s="45"/>
      <c r="C16" s="66"/>
      <c r="D16" s="253"/>
      <c r="E16" s="253"/>
      <c r="F16" s="253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116"/>
    </row>
    <row r="17" spans="1:24" ht="9.75" customHeight="1">
      <c r="A17" s="1117"/>
      <c r="B17" s="567"/>
      <c r="C17" s="66"/>
      <c r="D17" s="253"/>
      <c r="E17" s="253"/>
      <c r="F17" s="253"/>
      <c r="G17" s="266"/>
      <c r="H17" s="266"/>
      <c r="I17" s="266"/>
      <c r="J17" s="266"/>
      <c r="K17" s="266"/>
      <c r="L17" s="266"/>
      <c r="M17" s="266"/>
      <c r="N17" s="266"/>
      <c r="O17" s="267"/>
      <c r="P17" s="267"/>
      <c r="Q17" s="267"/>
      <c r="R17" s="267"/>
      <c r="S17" s="267"/>
      <c r="T17" s="267"/>
      <c r="U17" s="267"/>
      <c r="V17" s="267"/>
      <c r="W17" s="267"/>
      <c r="X17" s="268"/>
    </row>
    <row r="18" spans="1:24" ht="13.5" customHeight="1">
      <c r="A18" s="30"/>
      <c r="B18" s="41" t="s">
        <v>762</v>
      </c>
      <c r="C18" s="1118">
        <v>37</v>
      </c>
      <c r="D18" s="67">
        <v>1</v>
      </c>
      <c r="E18" s="67">
        <v>585</v>
      </c>
      <c r="F18" s="253">
        <f aca="true" t="shared" si="8" ref="F18:F61">SUM(G18:H18)</f>
        <v>18304</v>
      </c>
      <c r="G18" s="253">
        <f aca="true" t="shared" si="9" ref="G18:G61">SUM(I18,K18,M18,O18,Q18,S18)</f>
        <v>9408</v>
      </c>
      <c r="H18" s="253">
        <f aca="true" t="shared" si="10" ref="H18:H61">SUM(J18,L18,N18,P18,R18,T18)</f>
        <v>8896</v>
      </c>
      <c r="I18" s="67">
        <v>1488</v>
      </c>
      <c r="J18" s="67">
        <v>1376</v>
      </c>
      <c r="K18" s="253">
        <v>1560</v>
      </c>
      <c r="L18" s="67">
        <v>1476</v>
      </c>
      <c r="M18" s="67">
        <v>1595</v>
      </c>
      <c r="N18" s="67">
        <v>1501</v>
      </c>
      <c r="O18" s="67">
        <v>1542</v>
      </c>
      <c r="P18" s="67">
        <v>1434</v>
      </c>
      <c r="Q18" s="67">
        <v>1590</v>
      </c>
      <c r="R18" s="67">
        <v>1521</v>
      </c>
      <c r="S18" s="67">
        <v>1633</v>
      </c>
      <c r="T18" s="67">
        <v>1588</v>
      </c>
      <c r="U18" s="67">
        <v>295</v>
      </c>
      <c r="V18" s="67">
        <v>521</v>
      </c>
      <c r="W18" s="67">
        <v>76</v>
      </c>
      <c r="X18" s="68">
        <v>40</v>
      </c>
    </row>
    <row r="19" spans="1:24" ht="13.5" customHeight="1">
      <c r="A19" s="30"/>
      <c r="B19" s="41" t="s">
        <v>764</v>
      </c>
      <c r="C19" s="1118">
        <v>19</v>
      </c>
      <c r="D19" s="67">
        <v>10</v>
      </c>
      <c r="E19" s="67">
        <v>249</v>
      </c>
      <c r="F19" s="253">
        <f t="shared" si="8"/>
        <v>6725</v>
      </c>
      <c r="G19" s="253">
        <f t="shared" si="9"/>
        <v>3414</v>
      </c>
      <c r="H19" s="253">
        <f t="shared" si="10"/>
        <v>3311</v>
      </c>
      <c r="I19" s="67">
        <v>552</v>
      </c>
      <c r="J19" s="67">
        <v>525</v>
      </c>
      <c r="K19" s="67">
        <v>567</v>
      </c>
      <c r="L19" s="67">
        <v>569</v>
      </c>
      <c r="M19" s="67">
        <v>574</v>
      </c>
      <c r="N19" s="67">
        <v>528</v>
      </c>
      <c r="O19" s="67">
        <v>588</v>
      </c>
      <c r="P19" s="67">
        <v>586</v>
      </c>
      <c r="Q19" s="67">
        <v>546</v>
      </c>
      <c r="R19" s="67">
        <v>531</v>
      </c>
      <c r="S19" s="67">
        <v>587</v>
      </c>
      <c r="T19" s="67">
        <v>572</v>
      </c>
      <c r="U19" s="67">
        <v>139</v>
      </c>
      <c r="V19" s="67">
        <v>219</v>
      </c>
      <c r="W19" s="67">
        <v>9</v>
      </c>
      <c r="X19" s="68">
        <v>71</v>
      </c>
    </row>
    <row r="20" spans="1:24" ht="13.5" customHeight="1">
      <c r="A20" s="30"/>
      <c r="B20" s="41" t="s">
        <v>765</v>
      </c>
      <c r="C20" s="1118">
        <v>21</v>
      </c>
      <c r="D20" s="67">
        <v>1</v>
      </c>
      <c r="E20" s="67">
        <v>252</v>
      </c>
      <c r="F20" s="253">
        <f t="shared" si="8"/>
        <v>7332</v>
      </c>
      <c r="G20" s="253">
        <f t="shared" si="9"/>
        <v>3717</v>
      </c>
      <c r="H20" s="253">
        <f t="shared" si="10"/>
        <v>3615</v>
      </c>
      <c r="I20" s="67">
        <v>588</v>
      </c>
      <c r="J20" s="67">
        <v>568</v>
      </c>
      <c r="K20" s="67">
        <v>622</v>
      </c>
      <c r="L20" s="67">
        <v>573</v>
      </c>
      <c r="M20" s="67">
        <v>602</v>
      </c>
      <c r="N20" s="67">
        <v>619</v>
      </c>
      <c r="O20" s="67">
        <v>619</v>
      </c>
      <c r="P20" s="67">
        <v>623</v>
      </c>
      <c r="Q20" s="67">
        <v>647</v>
      </c>
      <c r="R20" s="67">
        <v>629</v>
      </c>
      <c r="S20" s="67">
        <v>639</v>
      </c>
      <c r="T20" s="67">
        <v>603</v>
      </c>
      <c r="U20" s="67">
        <v>153</v>
      </c>
      <c r="V20" s="67">
        <v>207</v>
      </c>
      <c r="W20" s="67">
        <v>33</v>
      </c>
      <c r="X20" s="68">
        <v>28</v>
      </c>
    </row>
    <row r="21" spans="1:24" ht="13.5" customHeight="1">
      <c r="A21" s="30"/>
      <c r="B21" s="41" t="s">
        <v>767</v>
      </c>
      <c r="C21" s="1118">
        <v>23</v>
      </c>
      <c r="D21" s="276">
        <v>0</v>
      </c>
      <c r="E21" s="67">
        <v>247</v>
      </c>
      <c r="F21" s="253">
        <f t="shared" si="8"/>
        <v>7413</v>
      </c>
      <c r="G21" s="253">
        <f t="shared" si="9"/>
        <v>3750</v>
      </c>
      <c r="H21" s="253">
        <f t="shared" si="10"/>
        <v>3663</v>
      </c>
      <c r="I21" s="67">
        <v>559</v>
      </c>
      <c r="J21" s="67">
        <v>555</v>
      </c>
      <c r="K21" s="67">
        <v>632</v>
      </c>
      <c r="L21" s="67">
        <v>599</v>
      </c>
      <c r="M21" s="67">
        <v>623</v>
      </c>
      <c r="N21" s="67">
        <v>600</v>
      </c>
      <c r="O21" s="67">
        <v>632</v>
      </c>
      <c r="P21" s="67">
        <v>590</v>
      </c>
      <c r="Q21" s="67">
        <v>648</v>
      </c>
      <c r="R21" s="67">
        <v>631</v>
      </c>
      <c r="S21" s="67">
        <v>656</v>
      </c>
      <c r="T21" s="67">
        <v>688</v>
      </c>
      <c r="U21" s="67">
        <v>146</v>
      </c>
      <c r="V21" s="67">
        <v>218</v>
      </c>
      <c r="W21" s="67">
        <v>42</v>
      </c>
      <c r="X21" s="68">
        <v>53</v>
      </c>
    </row>
    <row r="22" spans="1:24" ht="13.5" customHeight="1">
      <c r="A22" s="30"/>
      <c r="B22" s="41" t="s">
        <v>770</v>
      </c>
      <c r="C22" s="1118">
        <v>11</v>
      </c>
      <c r="D22" s="67">
        <v>3</v>
      </c>
      <c r="E22" s="67">
        <v>128</v>
      </c>
      <c r="F22" s="253">
        <f t="shared" si="8"/>
        <v>3308</v>
      </c>
      <c r="G22" s="253">
        <f t="shared" si="9"/>
        <v>1702</v>
      </c>
      <c r="H22" s="253">
        <f t="shared" si="10"/>
        <v>1606</v>
      </c>
      <c r="I22" s="67">
        <v>263</v>
      </c>
      <c r="J22" s="67">
        <v>267</v>
      </c>
      <c r="K22" s="67">
        <v>275</v>
      </c>
      <c r="L22" s="67">
        <v>257</v>
      </c>
      <c r="M22" s="67">
        <v>266</v>
      </c>
      <c r="N22" s="67">
        <v>260</v>
      </c>
      <c r="O22" s="67">
        <v>319</v>
      </c>
      <c r="P22" s="67">
        <v>259</v>
      </c>
      <c r="Q22" s="67">
        <v>311</v>
      </c>
      <c r="R22" s="67">
        <v>260</v>
      </c>
      <c r="S22" s="67">
        <v>268</v>
      </c>
      <c r="T22" s="67">
        <v>303</v>
      </c>
      <c r="U22" s="67">
        <v>78</v>
      </c>
      <c r="V22" s="67">
        <v>104</v>
      </c>
      <c r="W22" s="67">
        <v>20</v>
      </c>
      <c r="X22" s="68">
        <v>34</v>
      </c>
    </row>
    <row r="23" spans="1:24" ht="13.5" customHeight="1">
      <c r="A23" s="30"/>
      <c r="B23" s="41" t="s">
        <v>772</v>
      </c>
      <c r="C23" s="1118">
        <v>11</v>
      </c>
      <c r="D23" s="276">
        <v>0</v>
      </c>
      <c r="E23" s="67">
        <v>118</v>
      </c>
      <c r="F23" s="253">
        <f t="shared" si="8"/>
        <v>3276</v>
      </c>
      <c r="G23" s="253">
        <f t="shared" si="9"/>
        <v>1673</v>
      </c>
      <c r="H23" s="253">
        <f t="shared" si="10"/>
        <v>1603</v>
      </c>
      <c r="I23" s="67">
        <v>273</v>
      </c>
      <c r="J23" s="67">
        <v>234</v>
      </c>
      <c r="K23" s="67">
        <v>253</v>
      </c>
      <c r="L23" s="67">
        <v>274</v>
      </c>
      <c r="M23" s="67">
        <v>290</v>
      </c>
      <c r="N23" s="67">
        <v>271</v>
      </c>
      <c r="O23" s="67">
        <v>279</v>
      </c>
      <c r="P23" s="67">
        <v>276</v>
      </c>
      <c r="Q23" s="67">
        <v>283</v>
      </c>
      <c r="R23" s="67">
        <v>277</v>
      </c>
      <c r="S23" s="67">
        <v>295</v>
      </c>
      <c r="T23" s="67">
        <v>271</v>
      </c>
      <c r="U23" s="67">
        <v>63</v>
      </c>
      <c r="V23" s="67">
        <v>108</v>
      </c>
      <c r="W23" s="67">
        <v>13</v>
      </c>
      <c r="X23" s="68">
        <v>44</v>
      </c>
    </row>
    <row r="24" spans="1:24" ht="13.5" customHeight="1">
      <c r="A24" s="30"/>
      <c r="B24" s="41" t="s">
        <v>774</v>
      </c>
      <c r="C24" s="1118">
        <v>10</v>
      </c>
      <c r="D24" s="67">
        <v>4</v>
      </c>
      <c r="E24" s="67">
        <v>99</v>
      </c>
      <c r="F24" s="253">
        <f t="shared" si="8"/>
        <v>2509</v>
      </c>
      <c r="G24" s="253">
        <f t="shared" si="9"/>
        <v>1245</v>
      </c>
      <c r="H24" s="253">
        <f t="shared" si="10"/>
        <v>1264</v>
      </c>
      <c r="I24" s="67">
        <v>184</v>
      </c>
      <c r="J24" s="67">
        <v>188</v>
      </c>
      <c r="K24" s="67">
        <v>242</v>
      </c>
      <c r="L24" s="67">
        <v>202</v>
      </c>
      <c r="M24" s="67">
        <v>184</v>
      </c>
      <c r="N24" s="67">
        <v>194</v>
      </c>
      <c r="O24" s="67">
        <v>208</v>
      </c>
      <c r="P24" s="67">
        <v>215</v>
      </c>
      <c r="Q24" s="67">
        <v>216</v>
      </c>
      <c r="R24" s="67">
        <v>251</v>
      </c>
      <c r="S24" s="67">
        <v>211</v>
      </c>
      <c r="T24" s="67">
        <v>214</v>
      </c>
      <c r="U24" s="67">
        <v>58</v>
      </c>
      <c r="V24" s="67">
        <v>90</v>
      </c>
      <c r="W24" s="67">
        <v>15</v>
      </c>
      <c r="X24" s="68">
        <v>23</v>
      </c>
    </row>
    <row r="25" spans="1:24" ht="13.5" customHeight="1">
      <c r="A25" s="30"/>
      <c r="B25" s="41" t="s">
        <v>775</v>
      </c>
      <c r="C25" s="1118">
        <v>9</v>
      </c>
      <c r="D25" s="276">
        <v>0</v>
      </c>
      <c r="E25" s="67">
        <v>92</v>
      </c>
      <c r="F25" s="253">
        <f t="shared" si="8"/>
        <v>2360</v>
      </c>
      <c r="G25" s="253">
        <f t="shared" si="9"/>
        <v>1241</v>
      </c>
      <c r="H25" s="253">
        <f t="shared" si="10"/>
        <v>1119</v>
      </c>
      <c r="I25" s="67">
        <v>208</v>
      </c>
      <c r="J25" s="67">
        <v>177</v>
      </c>
      <c r="K25" s="67">
        <v>212</v>
      </c>
      <c r="L25" s="67">
        <v>169</v>
      </c>
      <c r="M25" s="67">
        <v>182</v>
      </c>
      <c r="N25" s="67">
        <v>171</v>
      </c>
      <c r="O25" s="67">
        <v>225</v>
      </c>
      <c r="P25" s="67">
        <v>169</v>
      </c>
      <c r="Q25" s="67">
        <v>204</v>
      </c>
      <c r="R25" s="67">
        <v>193</v>
      </c>
      <c r="S25" s="67">
        <v>210</v>
      </c>
      <c r="T25" s="67">
        <v>240</v>
      </c>
      <c r="U25" s="67">
        <v>56</v>
      </c>
      <c r="V25" s="67">
        <v>79</v>
      </c>
      <c r="W25" s="67">
        <v>7</v>
      </c>
      <c r="X25" s="68">
        <v>16</v>
      </c>
    </row>
    <row r="26" spans="1:24" ht="13.5" customHeight="1">
      <c r="A26" s="30"/>
      <c r="B26" s="41" t="s">
        <v>778</v>
      </c>
      <c r="C26" s="1118">
        <v>6</v>
      </c>
      <c r="D26" s="276">
        <v>0</v>
      </c>
      <c r="E26" s="67">
        <v>88</v>
      </c>
      <c r="F26" s="253">
        <f t="shared" si="8"/>
        <v>2455</v>
      </c>
      <c r="G26" s="253">
        <f t="shared" si="9"/>
        <v>1279</v>
      </c>
      <c r="H26" s="253">
        <f t="shared" si="10"/>
        <v>1176</v>
      </c>
      <c r="I26" s="67">
        <v>194</v>
      </c>
      <c r="J26" s="67">
        <v>171</v>
      </c>
      <c r="K26" s="67">
        <v>209</v>
      </c>
      <c r="L26" s="67">
        <v>205</v>
      </c>
      <c r="M26" s="67">
        <v>209</v>
      </c>
      <c r="N26" s="67">
        <v>183</v>
      </c>
      <c r="O26" s="67">
        <v>223</v>
      </c>
      <c r="P26" s="67">
        <v>206</v>
      </c>
      <c r="Q26" s="67">
        <v>219</v>
      </c>
      <c r="R26" s="67">
        <v>199</v>
      </c>
      <c r="S26" s="67">
        <v>225</v>
      </c>
      <c r="T26" s="67">
        <v>212</v>
      </c>
      <c r="U26" s="67">
        <v>49</v>
      </c>
      <c r="V26" s="67">
        <v>72</v>
      </c>
      <c r="W26" s="67">
        <v>8</v>
      </c>
      <c r="X26" s="68">
        <v>11</v>
      </c>
    </row>
    <row r="27" spans="1:24" ht="13.5" customHeight="1">
      <c r="A27" s="30"/>
      <c r="B27" s="41" t="s">
        <v>780</v>
      </c>
      <c r="C27" s="1118">
        <v>13</v>
      </c>
      <c r="D27" s="276">
        <v>0</v>
      </c>
      <c r="E27" s="67">
        <v>158</v>
      </c>
      <c r="F27" s="253">
        <f t="shared" si="8"/>
        <v>4454</v>
      </c>
      <c r="G27" s="253">
        <f t="shared" si="9"/>
        <v>2313</v>
      </c>
      <c r="H27" s="253">
        <f t="shared" si="10"/>
        <v>2141</v>
      </c>
      <c r="I27" s="67">
        <v>347</v>
      </c>
      <c r="J27" s="67">
        <v>340</v>
      </c>
      <c r="K27" s="67">
        <v>404</v>
      </c>
      <c r="L27" s="67">
        <v>385</v>
      </c>
      <c r="M27" s="67">
        <v>378</v>
      </c>
      <c r="N27" s="67">
        <v>361</v>
      </c>
      <c r="O27" s="67">
        <v>373</v>
      </c>
      <c r="P27" s="67">
        <v>353</v>
      </c>
      <c r="Q27" s="67">
        <v>407</v>
      </c>
      <c r="R27" s="67">
        <v>335</v>
      </c>
      <c r="S27" s="67">
        <v>404</v>
      </c>
      <c r="T27" s="67">
        <v>367</v>
      </c>
      <c r="U27" s="67">
        <v>82</v>
      </c>
      <c r="V27" s="67">
        <v>145</v>
      </c>
      <c r="W27" s="67">
        <v>23</v>
      </c>
      <c r="X27" s="68">
        <v>14</v>
      </c>
    </row>
    <row r="28" spans="1:24" ht="13.5" customHeight="1">
      <c r="A28" s="30"/>
      <c r="B28" s="41" t="s">
        <v>782</v>
      </c>
      <c r="C28" s="1118">
        <v>7</v>
      </c>
      <c r="D28" s="276">
        <v>0</v>
      </c>
      <c r="E28" s="67">
        <v>112</v>
      </c>
      <c r="F28" s="253">
        <f t="shared" si="8"/>
        <v>3269</v>
      </c>
      <c r="G28" s="253">
        <f t="shared" si="9"/>
        <v>1671</v>
      </c>
      <c r="H28" s="253">
        <f t="shared" si="10"/>
        <v>1598</v>
      </c>
      <c r="I28" s="67">
        <v>272</v>
      </c>
      <c r="J28" s="67">
        <v>245</v>
      </c>
      <c r="K28" s="67">
        <v>277</v>
      </c>
      <c r="L28" s="67">
        <v>271</v>
      </c>
      <c r="M28" s="67">
        <v>297</v>
      </c>
      <c r="N28" s="67">
        <v>263</v>
      </c>
      <c r="O28" s="67">
        <v>257</v>
      </c>
      <c r="P28" s="67">
        <v>288</v>
      </c>
      <c r="Q28" s="67">
        <v>291</v>
      </c>
      <c r="R28" s="67">
        <v>249</v>
      </c>
      <c r="S28" s="67">
        <v>277</v>
      </c>
      <c r="T28" s="67">
        <v>282</v>
      </c>
      <c r="U28" s="67">
        <v>54</v>
      </c>
      <c r="V28" s="67">
        <v>96</v>
      </c>
      <c r="W28" s="67">
        <v>10</v>
      </c>
      <c r="X28" s="68">
        <v>14</v>
      </c>
    </row>
    <row r="29" spans="1:24" ht="13.5" customHeight="1">
      <c r="A29" s="30"/>
      <c r="B29" s="41" t="s">
        <v>784</v>
      </c>
      <c r="C29" s="1118">
        <v>12</v>
      </c>
      <c r="D29" s="276">
        <v>0</v>
      </c>
      <c r="E29" s="67">
        <v>81</v>
      </c>
      <c r="F29" s="253">
        <f t="shared" si="8"/>
        <v>1853</v>
      </c>
      <c r="G29" s="253">
        <f t="shared" si="9"/>
        <v>958</v>
      </c>
      <c r="H29" s="253">
        <f t="shared" si="10"/>
        <v>895</v>
      </c>
      <c r="I29" s="67">
        <v>141</v>
      </c>
      <c r="J29" s="67">
        <v>160</v>
      </c>
      <c r="K29" s="67">
        <v>156</v>
      </c>
      <c r="L29" s="67">
        <v>133</v>
      </c>
      <c r="M29" s="67">
        <v>166</v>
      </c>
      <c r="N29" s="67">
        <v>137</v>
      </c>
      <c r="O29" s="67">
        <v>177</v>
      </c>
      <c r="P29" s="67">
        <v>156</v>
      </c>
      <c r="Q29" s="67">
        <v>146</v>
      </c>
      <c r="R29" s="67">
        <v>149</v>
      </c>
      <c r="S29" s="67">
        <v>172</v>
      </c>
      <c r="T29" s="67">
        <v>160</v>
      </c>
      <c r="U29" s="67">
        <v>57</v>
      </c>
      <c r="V29" s="67">
        <v>72</v>
      </c>
      <c r="W29" s="67">
        <v>4</v>
      </c>
      <c r="X29" s="68">
        <v>26</v>
      </c>
    </row>
    <row r="30" spans="1:24" ht="13.5" customHeight="1">
      <c r="A30" s="30"/>
      <c r="B30" s="41" t="s">
        <v>786</v>
      </c>
      <c r="C30" s="1118">
        <v>8</v>
      </c>
      <c r="D30" s="67">
        <v>1</v>
      </c>
      <c r="E30" s="67">
        <v>98</v>
      </c>
      <c r="F30" s="253">
        <f t="shared" si="8"/>
        <v>2835</v>
      </c>
      <c r="G30" s="253">
        <f t="shared" si="9"/>
        <v>1445</v>
      </c>
      <c r="H30" s="253">
        <f t="shared" si="10"/>
        <v>1390</v>
      </c>
      <c r="I30" s="67">
        <v>213</v>
      </c>
      <c r="J30" s="67">
        <v>217</v>
      </c>
      <c r="K30" s="67">
        <v>223</v>
      </c>
      <c r="L30" s="67">
        <v>249</v>
      </c>
      <c r="M30" s="67">
        <v>254</v>
      </c>
      <c r="N30" s="67">
        <v>196</v>
      </c>
      <c r="O30" s="67">
        <v>227</v>
      </c>
      <c r="P30" s="67">
        <v>228</v>
      </c>
      <c r="Q30" s="67">
        <v>263</v>
      </c>
      <c r="R30" s="67">
        <v>247</v>
      </c>
      <c r="S30" s="67">
        <v>265</v>
      </c>
      <c r="T30" s="67">
        <v>253</v>
      </c>
      <c r="U30" s="67">
        <v>58</v>
      </c>
      <c r="V30" s="67">
        <v>85</v>
      </c>
      <c r="W30" s="67">
        <v>8</v>
      </c>
      <c r="X30" s="68">
        <v>40</v>
      </c>
    </row>
    <row r="31" spans="1:24" ht="13.5" customHeight="1">
      <c r="A31" s="30"/>
      <c r="B31" s="41" t="s">
        <v>789</v>
      </c>
      <c r="C31" s="1118">
        <v>5</v>
      </c>
      <c r="D31" s="276">
        <v>0</v>
      </c>
      <c r="E31" s="67">
        <v>46</v>
      </c>
      <c r="F31" s="253">
        <f t="shared" si="8"/>
        <v>1172</v>
      </c>
      <c r="G31" s="253">
        <f t="shared" si="9"/>
        <v>610</v>
      </c>
      <c r="H31" s="253">
        <f t="shared" si="10"/>
        <v>562</v>
      </c>
      <c r="I31" s="67">
        <v>87</v>
      </c>
      <c r="J31" s="67">
        <v>98</v>
      </c>
      <c r="K31" s="67">
        <v>113</v>
      </c>
      <c r="L31" s="67">
        <v>82</v>
      </c>
      <c r="M31" s="67">
        <v>95</v>
      </c>
      <c r="N31" s="67">
        <v>93</v>
      </c>
      <c r="O31" s="67">
        <v>91</v>
      </c>
      <c r="P31" s="67">
        <v>94</v>
      </c>
      <c r="Q31" s="67">
        <v>110</v>
      </c>
      <c r="R31" s="67">
        <v>94</v>
      </c>
      <c r="S31" s="67">
        <v>114</v>
      </c>
      <c r="T31" s="67">
        <v>101</v>
      </c>
      <c r="U31" s="67">
        <v>29</v>
      </c>
      <c r="V31" s="67">
        <v>42</v>
      </c>
      <c r="W31" s="67">
        <v>6</v>
      </c>
      <c r="X31" s="68">
        <v>4</v>
      </c>
    </row>
    <row r="32" spans="1:24" ht="13.5" customHeight="1">
      <c r="A32" s="30"/>
      <c r="B32" s="41" t="s">
        <v>791</v>
      </c>
      <c r="C32" s="1118">
        <v>2</v>
      </c>
      <c r="D32" s="276">
        <v>0</v>
      </c>
      <c r="E32" s="67">
        <v>31</v>
      </c>
      <c r="F32" s="253">
        <f t="shared" si="8"/>
        <v>955</v>
      </c>
      <c r="G32" s="253">
        <f t="shared" si="9"/>
        <v>485</v>
      </c>
      <c r="H32" s="253">
        <f t="shared" si="10"/>
        <v>470</v>
      </c>
      <c r="I32" s="67">
        <v>82</v>
      </c>
      <c r="J32" s="67">
        <v>62</v>
      </c>
      <c r="K32" s="67">
        <v>80</v>
      </c>
      <c r="L32" s="67">
        <v>83</v>
      </c>
      <c r="M32" s="67">
        <v>86</v>
      </c>
      <c r="N32" s="67">
        <v>82</v>
      </c>
      <c r="O32" s="67">
        <v>76</v>
      </c>
      <c r="P32" s="67">
        <v>83</v>
      </c>
      <c r="Q32" s="67">
        <v>76</v>
      </c>
      <c r="R32" s="67">
        <v>76</v>
      </c>
      <c r="S32" s="67">
        <v>85</v>
      </c>
      <c r="T32" s="67">
        <v>84</v>
      </c>
      <c r="U32" s="67">
        <v>15</v>
      </c>
      <c r="V32" s="67">
        <v>26</v>
      </c>
      <c r="W32" s="67">
        <v>4</v>
      </c>
      <c r="X32" s="68">
        <v>3</v>
      </c>
    </row>
    <row r="33" spans="1:24" ht="13.5" customHeight="1">
      <c r="A33" s="30"/>
      <c r="B33" s="41" t="s">
        <v>745</v>
      </c>
      <c r="C33" s="1118">
        <v>6</v>
      </c>
      <c r="D33" s="276">
        <v>0</v>
      </c>
      <c r="E33" s="67">
        <v>68</v>
      </c>
      <c r="F33" s="253">
        <f t="shared" si="8"/>
        <v>1797</v>
      </c>
      <c r="G33" s="253">
        <f t="shared" si="9"/>
        <v>900</v>
      </c>
      <c r="H33" s="253">
        <f t="shared" si="10"/>
        <v>897</v>
      </c>
      <c r="I33" s="67">
        <v>131</v>
      </c>
      <c r="J33" s="67">
        <v>143</v>
      </c>
      <c r="K33" s="67">
        <v>164</v>
      </c>
      <c r="L33" s="67">
        <v>152</v>
      </c>
      <c r="M33" s="67">
        <v>155</v>
      </c>
      <c r="N33" s="67">
        <v>148</v>
      </c>
      <c r="O33" s="67">
        <v>150</v>
      </c>
      <c r="P33" s="67">
        <v>149</v>
      </c>
      <c r="Q33" s="67">
        <v>157</v>
      </c>
      <c r="R33" s="67">
        <v>143</v>
      </c>
      <c r="S33" s="67">
        <v>143</v>
      </c>
      <c r="T33" s="67">
        <v>162</v>
      </c>
      <c r="U33" s="67">
        <v>42</v>
      </c>
      <c r="V33" s="67">
        <v>59</v>
      </c>
      <c r="W33" s="67">
        <v>6</v>
      </c>
      <c r="X33" s="68">
        <v>9</v>
      </c>
    </row>
    <row r="34" spans="1:24" ht="13.5" customHeight="1">
      <c r="A34" s="30"/>
      <c r="B34" s="41" t="s">
        <v>746</v>
      </c>
      <c r="C34" s="1118">
        <v>8</v>
      </c>
      <c r="D34" s="67">
        <v>2</v>
      </c>
      <c r="E34" s="67">
        <v>43</v>
      </c>
      <c r="F34" s="253">
        <f t="shared" si="8"/>
        <v>615</v>
      </c>
      <c r="G34" s="253">
        <f t="shared" si="9"/>
        <v>318</v>
      </c>
      <c r="H34" s="253">
        <f t="shared" si="10"/>
        <v>297</v>
      </c>
      <c r="I34" s="67">
        <v>50</v>
      </c>
      <c r="J34" s="67">
        <v>51</v>
      </c>
      <c r="K34" s="67">
        <v>46</v>
      </c>
      <c r="L34" s="67">
        <v>44</v>
      </c>
      <c r="M34" s="67">
        <v>59</v>
      </c>
      <c r="N34" s="67">
        <v>52</v>
      </c>
      <c r="O34" s="67">
        <v>43</v>
      </c>
      <c r="P34" s="67">
        <v>54</v>
      </c>
      <c r="Q34" s="67">
        <v>61</v>
      </c>
      <c r="R34" s="67">
        <v>42</v>
      </c>
      <c r="S34" s="67">
        <v>59</v>
      </c>
      <c r="T34" s="67">
        <v>54</v>
      </c>
      <c r="U34" s="67">
        <v>30</v>
      </c>
      <c r="V34" s="67">
        <v>45</v>
      </c>
      <c r="W34" s="67">
        <v>3</v>
      </c>
      <c r="X34" s="68">
        <v>17</v>
      </c>
    </row>
    <row r="35" spans="1:24" ht="13.5" customHeight="1">
      <c r="A35" s="30"/>
      <c r="B35" s="41" t="s">
        <v>747</v>
      </c>
      <c r="C35" s="1118">
        <v>8</v>
      </c>
      <c r="D35" s="67">
        <v>6</v>
      </c>
      <c r="E35" s="67">
        <v>50</v>
      </c>
      <c r="F35" s="253">
        <f t="shared" si="8"/>
        <v>758</v>
      </c>
      <c r="G35" s="253">
        <f t="shared" si="9"/>
        <v>385</v>
      </c>
      <c r="H35" s="253">
        <f t="shared" si="10"/>
        <v>373</v>
      </c>
      <c r="I35" s="67">
        <v>58</v>
      </c>
      <c r="J35" s="67">
        <v>59</v>
      </c>
      <c r="K35" s="67">
        <v>74</v>
      </c>
      <c r="L35" s="67">
        <v>68</v>
      </c>
      <c r="M35" s="67">
        <v>59</v>
      </c>
      <c r="N35" s="67">
        <v>63</v>
      </c>
      <c r="O35" s="67">
        <v>70</v>
      </c>
      <c r="P35" s="67">
        <v>67</v>
      </c>
      <c r="Q35" s="67">
        <v>59</v>
      </c>
      <c r="R35" s="67">
        <v>57</v>
      </c>
      <c r="S35" s="67">
        <v>65</v>
      </c>
      <c r="T35" s="67">
        <v>59</v>
      </c>
      <c r="U35" s="67">
        <v>40</v>
      </c>
      <c r="V35" s="67">
        <v>43</v>
      </c>
      <c r="W35" s="67">
        <v>5</v>
      </c>
      <c r="X35" s="68">
        <v>26</v>
      </c>
    </row>
    <row r="36" spans="1:24" ht="13.5" customHeight="1">
      <c r="A36" s="30"/>
      <c r="B36" s="41" t="s">
        <v>749</v>
      </c>
      <c r="C36" s="1118">
        <v>6</v>
      </c>
      <c r="D36" s="276">
        <v>1</v>
      </c>
      <c r="E36" s="67">
        <v>42</v>
      </c>
      <c r="F36" s="253">
        <f t="shared" si="8"/>
        <v>752</v>
      </c>
      <c r="G36" s="253">
        <f t="shared" si="9"/>
        <v>371</v>
      </c>
      <c r="H36" s="253">
        <f t="shared" si="10"/>
        <v>381</v>
      </c>
      <c r="I36" s="67">
        <v>70</v>
      </c>
      <c r="J36" s="67">
        <v>65</v>
      </c>
      <c r="K36" s="67">
        <v>57</v>
      </c>
      <c r="L36" s="67">
        <v>63</v>
      </c>
      <c r="M36" s="67">
        <v>58</v>
      </c>
      <c r="N36" s="67">
        <v>66</v>
      </c>
      <c r="O36" s="67">
        <v>59</v>
      </c>
      <c r="P36" s="67">
        <v>64</v>
      </c>
      <c r="Q36" s="67">
        <v>54</v>
      </c>
      <c r="R36" s="67">
        <v>58</v>
      </c>
      <c r="S36" s="67">
        <v>73</v>
      </c>
      <c r="T36" s="67">
        <v>65</v>
      </c>
      <c r="U36" s="67">
        <v>33</v>
      </c>
      <c r="V36" s="67">
        <v>39</v>
      </c>
      <c r="W36" s="67">
        <v>9</v>
      </c>
      <c r="X36" s="68">
        <v>14</v>
      </c>
    </row>
    <row r="37" spans="1:24" ht="13.5" customHeight="1">
      <c r="A37" s="30"/>
      <c r="B37" s="41" t="s">
        <v>751</v>
      </c>
      <c r="C37" s="1118">
        <v>8</v>
      </c>
      <c r="D37" s="276">
        <v>0</v>
      </c>
      <c r="E37" s="67">
        <v>52</v>
      </c>
      <c r="F37" s="253">
        <f t="shared" si="8"/>
        <v>834</v>
      </c>
      <c r="G37" s="253">
        <f t="shared" si="9"/>
        <v>419</v>
      </c>
      <c r="H37" s="253">
        <f t="shared" si="10"/>
        <v>415</v>
      </c>
      <c r="I37" s="67">
        <v>62</v>
      </c>
      <c r="J37" s="67">
        <v>60</v>
      </c>
      <c r="K37" s="67">
        <v>62</v>
      </c>
      <c r="L37" s="67">
        <v>80</v>
      </c>
      <c r="M37" s="67">
        <v>55</v>
      </c>
      <c r="N37" s="67">
        <v>71</v>
      </c>
      <c r="O37" s="67">
        <v>80</v>
      </c>
      <c r="P37" s="67">
        <v>73</v>
      </c>
      <c r="Q37" s="67">
        <v>83</v>
      </c>
      <c r="R37" s="67">
        <v>58</v>
      </c>
      <c r="S37" s="67">
        <v>77</v>
      </c>
      <c r="T37" s="67">
        <v>73</v>
      </c>
      <c r="U37" s="67">
        <v>43</v>
      </c>
      <c r="V37" s="67">
        <v>45</v>
      </c>
      <c r="W37" s="67">
        <v>4</v>
      </c>
      <c r="X37" s="68">
        <v>16</v>
      </c>
    </row>
    <row r="38" spans="1:24" ht="13.5" customHeight="1">
      <c r="A38" s="30"/>
      <c r="B38" s="41" t="s">
        <v>752</v>
      </c>
      <c r="C38" s="1118">
        <v>4</v>
      </c>
      <c r="D38" s="67">
        <v>4</v>
      </c>
      <c r="E38" s="67">
        <v>40</v>
      </c>
      <c r="F38" s="253">
        <f t="shared" si="8"/>
        <v>603</v>
      </c>
      <c r="G38" s="253">
        <f t="shared" si="9"/>
        <v>321</v>
      </c>
      <c r="H38" s="253">
        <f t="shared" si="10"/>
        <v>282</v>
      </c>
      <c r="I38" s="67">
        <v>55</v>
      </c>
      <c r="J38" s="67">
        <v>41</v>
      </c>
      <c r="K38" s="67">
        <v>48</v>
      </c>
      <c r="L38" s="67">
        <v>41</v>
      </c>
      <c r="M38" s="67">
        <v>61</v>
      </c>
      <c r="N38" s="67">
        <v>48</v>
      </c>
      <c r="O38" s="67">
        <v>42</v>
      </c>
      <c r="P38" s="67">
        <v>44</v>
      </c>
      <c r="Q38" s="67">
        <v>57</v>
      </c>
      <c r="R38" s="67">
        <v>45</v>
      </c>
      <c r="S38" s="67">
        <v>58</v>
      </c>
      <c r="T38" s="67">
        <v>63</v>
      </c>
      <c r="U38" s="67">
        <v>27</v>
      </c>
      <c r="V38" s="67">
        <v>34</v>
      </c>
      <c r="W38" s="67">
        <v>2</v>
      </c>
      <c r="X38" s="68">
        <v>7</v>
      </c>
    </row>
    <row r="39" spans="1:24" ht="13.5" customHeight="1">
      <c r="A39" s="30"/>
      <c r="B39" s="41" t="s">
        <v>754</v>
      </c>
      <c r="C39" s="1118">
        <v>8</v>
      </c>
      <c r="D39" s="276">
        <v>1</v>
      </c>
      <c r="E39" s="67">
        <v>57</v>
      </c>
      <c r="F39" s="253">
        <f t="shared" si="8"/>
        <v>1031</v>
      </c>
      <c r="G39" s="253">
        <f t="shared" si="9"/>
        <v>532</v>
      </c>
      <c r="H39" s="253">
        <f t="shared" si="10"/>
        <v>499</v>
      </c>
      <c r="I39" s="67">
        <v>76</v>
      </c>
      <c r="J39" s="67">
        <v>82</v>
      </c>
      <c r="K39" s="67">
        <v>84</v>
      </c>
      <c r="L39" s="67">
        <v>74</v>
      </c>
      <c r="M39" s="67">
        <v>92</v>
      </c>
      <c r="N39" s="67">
        <v>76</v>
      </c>
      <c r="O39" s="67">
        <v>81</v>
      </c>
      <c r="P39" s="67">
        <v>90</v>
      </c>
      <c r="Q39" s="67">
        <v>90</v>
      </c>
      <c r="R39" s="67">
        <v>82</v>
      </c>
      <c r="S39" s="67">
        <v>109</v>
      </c>
      <c r="T39" s="67">
        <v>95</v>
      </c>
      <c r="U39" s="67">
        <v>42</v>
      </c>
      <c r="V39" s="67">
        <v>45</v>
      </c>
      <c r="W39" s="67">
        <v>7</v>
      </c>
      <c r="X39" s="68">
        <v>7</v>
      </c>
    </row>
    <row r="40" spans="1:24" ht="13.5" customHeight="1">
      <c r="A40" s="30"/>
      <c r="B40" s="41" t="s">
        <v>756</v>
      </c>
      <c r="C40" s="1118">
        <v>4</v>
      </c>
      <c r="D40" s="276">
        <v>0</v>
      </c>
      <c r="E40" s="67">
        <v>32</v>
      </c>
      <c r="F40" s="253">
        <f t="shared" si="8"/>
        <v>638</v>
      </c>
      <c r="G40" s="253">
        <f t="shared" si="9"/>
        <v>365</v>
      </c>
      <c r="H40" s="253">
        <f t="shared" si="10"/>
        <v>273</v>
      </c>
      <c r="I40" s="67">
        <v>52</v>
      </c>
      <c r="J40" s="67">
        <v>49</v>
      </c>
      <c r="K40" s="67">
        <v>61</v>
      </c>
      <c r="L40" s="67">
        <v>45</v>
      </c>
      <c r="M40" s="67">
        <v>69</v>
      </c>
      <c r="N40" s="67">
        <v>42</v>
      </c>
      <c r="O40" s="67">
        <v>57</v>
      </c>
      <c r="P40" s="67">
        <v>55</v>
      </c>
      <c r="Q40" s="67">
        <v>66</v>
      </c>
      <c r="R40" s="67">
        <v>38</v>
      </c>
      <c r="S40" s="67">
        <v>60</v>
      </c>
      <c r="T40" s="67">
        <v>44</v>
      </c>
      <c r="U40" s="67">
        <v>24</v>
      </c>
      <c r="V40" s="67">
        <v>27</v>
      </c>
      <c r="W40" s="67">
        <v>3</v>
      </c>
      <c r="X40" s="68">
        <v>8</v>
      </c>
    </row>
    <row r="41" spans="1:24" ht="13.5" customHeight="1">
      <c r="A41" s="30"/>
      <c r="B41" s="41" t="s">
        <v>758</v>
      </c>
      <c r="C41" s="1118">
        <v>8</v>
      </c>
      <c r="D41" s="67">
        <v>1</v>
      </c>
      <c r="E41" s="67">
        <v>49</v>
      </c>
      <c r="F41" s="253">
        <f t="shared" si="8"/>
        <v>889</v>
      </c>
      <c r="G41" s="253">
        <f t="shared" si="9"/>
        <v>446</v>
      </c>
      <c r="H41" s="253">
        <f t="shared" si="10"/>
        <v>443</v>
      </c>
      <c r="I41" s="67">
        <v>72</v>
      </c>
      <c r="J41" s="67">
        <v>62</v>
      </c>
      <c r="K41" s="67">
        <v>67</v>
      </c>
      <c r="L41" s="67">
        <v>65</v>
      </c>
      <c r="M41" s="67">
        <v>73</v>
      </c>
      <c r="N41" s="67">
        <v>68</v>
      </c>
      <c r="O41" s="67">
        <v>64</v>
      </c>
      <c r="P41" s="67">
        <v>79</v>
      </c>
      <c r="Q41" s="67">
        <v>87</v>
      </c>
      <c r="R41" s="67">
        <v>73</v>
      </c>
      <c r="S41" s="67">
        <v>83</v>
      </c>
      <c r="T41" s="67">
        <v>96</v>
      </c>
      <c r="U41" s="67">
        <v>40</v>
      </c>
      <c r="V41" s="67">
        <v>41</v>
      </c>
      <c r="W41" s="67">
        <v>9</v>
      </c>
      <c r="X41" s="68">
        <v>22</v>
      </c>
    </row>
    <row r="42" spans="1:24" ht="13.5" customHeight="1">
      <c r="A42" s="30"/>
      <c r="B42" s="41" t="s">
        <v>760</v>
      </c>
      <c r="C42" s="1118">
        <v>5</v>
      </c>
      <c r="D42" s="276">
        <v>1</v>
      </c>
      <c r="E42" s="67">
        <v>29</v>
      </c>
      <c r="F42" s="253">
        <f t="shared" si="8"/>
        <v>383</v>
      </c>
      <c r="G42" s="253">
        <f t="shared" si="9"/>
        <v>193</v>
      </c>
      <c r="H42" s="253">
        <f t="shared" si="10"/>
        <v>190</v>
      </c>
      <c r="I42" s="67">
        <v>31</v>
      </c>
      <c r="J42" s="67">
        <v>29</v>
      </c>
      <c r="K42" s="67">
        <v>30</v>
      </c>
      <c r="L42" s="67">
        <v>28</v>
      </c>
      <c r="M42" s="67">
        <v>27</v>
      </c>
      <c r="N42" s="67">
        <v>28</v>
      </c>
      <c r="O42" s="67">
        <v>32</v>
      </c>
      <c r="P42" s="67">
        <v>31</v>
      </c>
      <c r="Q42" s="67">
        <v>45</v>
      </c>
      <c r="R42" s="67">
        <v>35</v>
      </c>
      <c r="S42" s="67">
        <v>28</v>
      </c>
      <c r="T42" s="67">
        <v>39</v>
      </c>
      <c r="U42" s="67">
        <v>23</v>
      </c>
      <c r="V42" s="67">
        <v>25</v>
      </c>
      <c r="W42" s="67">
        <v>3</v>
      </c>
      <c r="X42" s="68">
        <v>14</v>
      </c>
    </row>
    <row r="43" spans="1:24" ht="13.5" customHeight="1">
      <c r="A43" s="30"/>
      <c r="B43" s="41" t="s">
        <v>761</v>
      </c>
      <c r="C43" s="1118">
        <v>4</v>
      </c>
      <c r="D43" s="67">
        <v>2</v>
      </c>
      <c r="E43" s="67">
        <v>29</v>
      </c>
      <c r="F43" s="253">
        <f t="shared" si="8"/>
        <v>486</v>
      </c>
      <c r="G43" s="253">
        <f t="shared" si="9"/>
        <v>262</v>
      </c>
      <c r="H43" s="253">
        <f t="shared" si="10"/>
        <v>224</v>
      </c>
      <c r="I43" s="67">
        <v>41</v>
      </c>
      <c r="J43" s="67">
        <v>32</v>
      </c>
      <c r="K43" s="67">
        <v>42</v>
      </c>
      <c r="L43" s="67">
        <v>32</v>
      </c>
      <c r="M43" s="67">
        <v>41</v>
      </c>
      <c r="N43" s="67">
        <v>42</v>
      </c>
      <c r="O43" s="67">
        <v>33</v>
      </c>
      <c r="P43" s="67">
        <v>42</v>
      </c>
      <c r="Q43" s="67">
        <v>53</v>
      </c>
      <c r="R43" s="67">
        <v>48</v>
      </c>
      <c r="S43" s="67">
        <v>52</v>
      </c>
      <c r="T43" s="67">
        <v>28</v>
      </c>
      <c r="U43" s="67">
        <v>25</v>
      </c>
      <c r="V43" s="67">
        <v>22</v>
      </c>
      <c r="W43" s="67">
        <v>2</v>
      </c>
      <c r="X43" s="68">
        <v>15</v>
      </c>
    </row>
    <row r="44" spans="1:24" ht="13.5" customHeight="1">
      <c r="A44" s="30"/>
      <c r="B44" s="41" t="s">
        <v>763</v>
      </c>
      <c r="C44" s="1118">
        <v>4</v>
      </c>
      <c r="D44" s="276">
        <v>3</v>
      </c>
      <c r="E44" s="67">
        <v>29</v>
      </c>
      <c r="F44" s="253">
        <f t="shared" si="8"/>
        <v>566</v>
      </c>
      <c r="G44" s="253">
        <f t="shared" si="9"/>
        <v>282</v>
      </c>
      <c r="H44" s="253">
        <f t="shared" si="10"/>
        <v>284</v>
      </c>
      <c r="I44" s="67">
        <v>40</v>
      </c>
      <c r="J44" s="67">
        <v>51</v>
      </c>
      <c r="K44" s="67">
        <v>50</v>
      </c>
      <c r="L44" s="67">
        <v>59</v>
      </c>
      <c r="M44" s="67">
        <v>41</v>
      </c>
      <c r="N44" s="67">
        <v>50</v>
      </c>
      <c r="O44" s="67">
        <v>52</v>
      </c>
      <c r="P44" s="67">
        <v>43</v>
      </c>
      <c r="Q44" s="67">
        <v>51</v>
      </c>
      <c r="R44" s="67">
        <v>40</v>
      </c>
      <c r="S44" s="67">
        <v>48</v>
      </c>
      <c r="T44" s="67">
        <v>41</v>
      </c>
      <c r="U44" s="67">
        <v>21</v>
      </c>
      <c r="V44" s="67">
        <v>25</v>
      </c>
      <c r="W44" s="67">
        <v>4</v>
      </c>
      <c r="X44" s="68">
        <v>12</v>
      </c>
    </row>
    <row r="45" spans="1:24" ht="13.5" customHeight="1">
      <c r="A45" s="30"/>
      <c r="B45" s="41" t="s">
        <v>766</v>
      </c>
      <c r="C45" s="1118">
        <v>7</v>
      </c>
      <c r="D45" s="67">
        <v>1</v>
      </c>
      <c r="E45" s="67">
        <v>80</v>
      </c>
      <c r="F45" s="253">
        <f t="shared" si="8"/>
        <v>2228</v>
      </c>
      <c r="G45" s="253">
        <f t="shared" si="9"/>
        <v>1137</v>
      </c>
      <c r="H45" s="253">
        <f t="shared" si="10"/>
        <v>1091</v>
      </c>
      <c r="I45" s="67">
        <v>187</v>
      </c>
      <c r="J45" s="67">
        <v>156</v>
      </c>
      <c r="K45" s="67">
        <v>194</v>
      </c>
      <c r="L45" s="67">
        <v>176</v>
      </c>
      <c r="M45" s="67">
        <v>184</v>
      </c>
      <c r="N45" s="67">
        <v>187</v>
      </c>
      <c r="O45" s="67">
        <v>189</v>
      </c>
      <c r="P45" s="67">
        <v>177</v>
      </c>
      <c r="Q45" s="67">
        <v>200</v>
      </c>
      <c r="R45" s="67">
        <v>185</v>
      </c>
      <c r="S45" s="67">
        <v>183</v>
      </c>
      <c r="T45" s="67">
        <v>210</v>
      </c>
      <c r="U45" s="67">
        <v>48</v>
      </c>
      <c r="V45" s="67">
        <v>68</v>
      </c>
      <c r="W45" s="67">
        <v>8</v>
      </c>
      <c r="X45" s="68">
        <v>27</v>
      </c>
    </row>
    <row r="46" spans="1:24" ht="13.5" customHeight="1">
      <c r="A46" s="30"/>
      <c r="B46" s="41" t="s">
        <v>768</v>
      </c>
      <c r="C46" s="1118">
        <v>8</v>
      </c>
      <c r="D46" s="276">
        <v>0</v>
      </c>
      <c r="E46" s="67">
        <v>71</v>
      </c>
      <c r="F46" s="253">
        <f t="shared" si="8"/>
        <v>1627</v>
      </c>
      <c r="G46" s="253">
        <f t="shared" si="9"/>
        <v>843</v>
      </c>
      <c r="H46" s="253">
        <f t="shared" si="10"/>
        <v>784</v>
      </c>
      <c r="I46" s="67">
        <v>119</v>
      </c>
      <c r="J46" s="67">
        <v>108</v>
      </c>
      <c r="K46" s="67">
        <v>144</v>
      </c>
      <c r="L46" s="67">
        <v>135</v>
      </c>
      <c r="M46" s="67">
        <v>129</v>
      </c>
      <c r="N46" s="67">
        <v>117</v>
      </c>
      <c r="O46" s="67">
        <v>155</v>
      </c>
      <c r="P46" s="67">
        <v>160</v>
      </c>
      <c r="Q46" s="67">
        <v>142</v>
      </c>
      <c r="R46" s="67">
        <v>135</v>
      </c>
      <c r="S46" s="67">
        <v>154</v>
      </c>
      <c r="T46" s="67">
        <v>129</v>
      </c>
      <c r="U46" s="67">
        <v>48</v>
      </c>
      <c r="V46" s="67">
        <v>59</v>
      </c>
      <c r="W46" s="67">
        <v>9</v>
      </c>
      <c r="X46" s="68">
        <v>23</v>
      </c>
    </row>
    <row r="47" spans="1:24" ht="13.5" customHeight="1">
      <c r="A47" s="30"/>
      <c r="B47" s="41" t="s">
        <v>769</v>
      </c>
      <c r="C47" s="1118">
        <v>8</v>
      </c>
      <c r="D47" s="67">
        <v>1</v>
      </c>
      <c r="E47" s="67">
        <v>50</v>
      </c>
      <c r="F47" s="253">
        <f t="shared" si="8"/>
        <v>792</v>
      </c>
      <c r="G47" s="253">
        <f t="shared" si="9"/>
        <v>390</v>
      </c>
      <c r="H47" s="253">
        <f t="shared" si="10"/>
        <v>402</v>
      </c>
      <c r="I47" s="67">
        <v>69</v>
      </c>
      <c r="J47" s="67">
        <v>63</v>
      </c>
      <c r="K47" s="67">
        <v>66</v>
      </c>
      <c r="L47" s="67">
        <v>68</v>
      </c>
      <c r="M47" s="67">
        <v>73</v>
      </c>
      <c r="N47" s="67">
        <v>59</v>
      </c>
      <c r="O47" s="67">
        <v>72</v>
      </c>
      <c r="P47" s="67">
        <v>63</v>
      </c>
      <c r="Q47" s="67">
        <v>61</v>
      </c>
      <c r="R47" s="67">
        <v>64</v>
      </c>
      <c r="S47" s="67">
        <v>49</v>
      </c>
      <c r="T47" s="67">
        <v>85</v>
      </c>
      <c r="U47" s="67">
        <v>37</v>
      </c>
      <c r="V47" s="67">
        <v>44</v>
      </c>
      <c r="W47" s="276">
        <v>1</v>
      </c>
      <c r="X47" s="68">
        <v>21</v>
      </c>
    </row>
    <row r="48" spans="1:24" ht="13.5" customHeight="1">
      <c r="A48" s="30"/>
      <c r="B48" s="41" t="s">
        <v>771</v>
      </c>
      <c r="C48" s="1118">
        <v>8</v>
      </c>
      <c r="D48" s="276">
        <v>0</v>
      </c>
      <c r="E48" s="67">
        <v>71</v>
      </c>
      <c r="F48" s="253">
        <f t="shared" si="8"/>
        <v>1377</v>
      </c>
      <c r="G48" s="253">
        <f t="shared" si="9"/>
        <v>688</v>
      </c>
      <c r="H48" s="253">
        <f t="shared" si="10"/>
        <v>689</v>
      </c>
      <c r="I48" s="67">
        <v>117</v>
      </c>
      <c r="J48" s="67">
        <v>103</v>
      </c>
      <c r="K48" s="67">
        <v>110</v>
      </c>
      <c r="L48" s="67">
        <v>109</v>
      </c>
      <c r="M48" s="67">
        <v>108</v>
      </c>
      <c r="N48" s="67">
        <v>128</v>
      </c>
      <c r="O48" s="67">
        <v>133</v>
      </c>
      <c r="P48" s="67">
        <v>114</v>
      </c>
      <c r="Q48" s="67">
        <v>107</v>
      </c>
      <c r="R48" s="67">
        <v>118</v>
      </c>
      <c r="S48" s="67">
        <v>113</v>
      </c>
      <c r="T48" s="67">
        <v>117</v>
      </c>
      <c r="U48" s="67">
        <v>46</v>
      </c>
      <c r="V48" s="67">
        <v>63</v>
      </c>
      <c r="W48" s="67">
        <v>7</v>
      </c>
      <c r="X48" s="68">
        <v>12</v>
      </c>
    </row>
    <row r="49" spans="1:24" ht="13.5" customHeight="1">
      <c r="A49" s="30"/>
      <c r="B49" s="41" t="s">
        <v>773</v>
      </c>
      <c r="C49" s="1118">
        <v>5</v>
      </c>
      <c r="D49" s="67">
        <v>2</v>
      </c>
      <c r="E49" s="67">
        <v>40</v>
      </c>
      <c r="F49" s="253">
        <f t="shared" si="8"/>
        <v>848</v>
      </c>
      <c r="G49" s="253">
        <f t="shared" si="9"/>
        <v>425</v>
      </c>
      <c r="H49" s="253">
        <f t="shared" si="10"/>
        <v>423</v>
      </c>
      <c r="I49" s="67">
        <v>63</v>
      </c>
      <c r="J49" s="67">
        <v>64</v>
      </c>
      <c r="K49" s="67">
        <v>79</v>
      </c>
      <c r="L49" s="67">
        <v>64</v>
      </c>
      <c r="M49" s="67">
        <v>75</v>
      </c>
      <c r="N49" s="67">
        <v>76</v>
      </c>
      <c r="O49" s="67">
        <v>50</v>
      </c>
      <c r="P49" s="67">
        <v>73</v>
      </c>
      <c r="Q49" s="67">
        <v>86</v>
      </c>
      <c r="R49" s="67">
        <v>73</v>
      </c>
      <c r="S49" s="67">
        <v>72</v>
      </c>
      <c r="T49" s="67">
        <v>73</v>
      </c>
      <c r="U49" s="67">
        <v>32</v>
      </c>
      <c r="V49" s="67">
        <v>33</v>
      </c>
      <c r="W49" s="67">
        <v>5</v>
      </c>
      <c r="X49" s="68">
        <v>8</v>
      </c>
    </row>
    <row r="50" spans="1:24" ht="13.5" customHeight="1">
      <c r="A50" s="30"/>
      <c r="B50" s="41" t="s">
        <v>776</v>
      </c>
      <c r="C50" s="1118">
        <v>4</v>
      </c>
      <c r="D50" s="276">
        <v>0</v>
      </c>
      <c r="E50" s="67">
        <v>26</v>
      </c>
      <c r="F50" s="253">
        <f t="shared" si="8"/>
        <v>548</v>
      </c>
      <c r="G50" s="253">
        <f t="shared" si="9"/>
        <v>272</v>
      </c>
      <c r="H50" s="253">
        <f t="shared" si="10"/>
        <v>276</v>
      </c>
      <c r="I50" s="67">
        <v>53</v>
      </c>
      <c r="J50" s="67">
        <v>47</v>
      </c>
      <c r="K50" s="67">
        <v>41</v>
      </c>
      <c r="L50" s="67">
        <v>40</v>
      </c>
      <c r="M50" s="67">
        <v>32</v>
      </c>
      <c r="N50" s="67">
        <v>46</v>
      </c>
      <c r="O50" s="67">
        <v>46</v>
      </c>
      <c r="P50" s="67">
        <v>44</v>
      </c>
      <c r="Q50" s="67">
        <v>51</v>
      </c>
      <c r="R50" s="67">
        <v>43</v>
      </c>
      <c r="S50" s="67">
        <v>49</v>
      </c>
      <c r="T50" s="67">
        <v>56</v>
      </c>
      <c r="U50" s="67">
        <v>20</v>
      </c>
      <c r="V50" s="67">
        <v>22</v>
      </c>
      <c r="W50" s="67">
        <v>4</v>
      </c>
      <c r="X50" s="68">
        <v>6</v>
      </c>
    </row>
    <row r="51" spans="1:24" ht="13.5" customHeight="1">
      <c r="A51" s="30"/>
      <c r="B51" s="41" t="s">
        <v>777</v>
      </c>
      <c r="C51" s="1118">
        <v>4</v>
      </c>
      <c r="D51" s="276">
        <v>0</v>
      </c>
      <c r="E51" s="67">
        <v>49</v>
      </c>
      <c r="F51" s="253">
        <f t="shared" si="8"/>
        <v>1390</v>
      </c>
      <c r="G51" s="253">
        <f t="shared" si="9"/>
        <v>731</v>
      </c>
      <c r="H51" s="253">
        <f t="shared" si="10"/>
        <v>659</v>
      </c>
      <c r="I51" s="67">
        <v>111</v>
      </c>
      <c r="J51" s="67">
        <v>102</v>
      </c>
      <c r="K51" s="67">
        <v>108</v>
      </c>
      <c r="L51" s="67">
        <v>106</v>
      </c>
      <c r="M51" s="67">
        <v>121</v>
      </c>
      <c r="N51" s="67">
        <v>110</v>
      </c>
      <c r="O51" s="67">
        <v>115</v>
      </c>
      <c r="P51" s="67">
        <v>105</v>
      </c>
      <c r="Q51" s="67">
        <v>140</v>
      </c>
      <c r="R51" s="67">
        <v>111</v>
      </c>
      <c r="S51" s="67">
        <v>136</v>
      </c>
      <c r="T51" s="67">
        <v>125</v>
      </c>
      <c r="U51" s="67">
        <v>30</v>
      </c>
      <c r="V51" s="67">
        <v>37</v>
      </c>
      <c r="W51" s="67">
        <v>5</v>
      </c>
      <c r="X51" s="68">
        <v>16</v>
      </c>
    </row>
    <row r="52" spans="1:24" ht="13.5" customHeight="1">
      <c r="A52" s="30"/>
      <c r="B52" s="41" t="s">
        <v>779</v>
      </c>
      <c r="C52" s="1118">
        <v>4</v>
      </c>
      <c r="D52" s="276">
        <v>0</v>
      </c>
      <c r="E52" s="67">
        <v>35</v>
      </c>
      <c r="F52" s="253">
        <f t="shared" si="8"/>
        <v>992</v>
      </c>
      <c r="G52" s="253">
        <f t="shared" si="9"/>
        <v>526</v>
      </c>
      <c r="H52" s="253">
        <f t="shared" si="10"/>
        <v>466</v>
      </c>
      <c r="I52" s="67">
        <v>74</v>
      </c>
      <c r="J52" s="67">
        <v>69</v>
      </c>
      <c r="K52" s="67">
        <v>105</v>
      </c>
      <c r="L52" s="67">
        <v>61</v>
      </c>
      <c r="M52" s="67">
        <v>78</v>
      </c>
      <c r="N52" s="67">
        <v>83</v>
      </c>
      <c r="O52" s="67">
        <v>85</v>
      </c>
      <c r="P52" s="67">
        <v>80</v>
      </c>
      <c r="Q52" s="67">
        <v>86</v>
      </c>
      <c r="R52" s="67">
        <v>86</v>
      </c>
      <c r="S52" s="67">
        <v>98</v>
      </c>
      <c r="T52" s="67">
        <v>87</v>
      </c>
      <c r="U52" s="67">
        <v>26</v>
      </c>
      <c r="V52" s="67">
        <v>31</v>
      </c>
      <c r="W52" s="67">
        <v>5</v>
      </c>
      <c r="X52" s="68">
        <v>5</v>
      </c>
    </row>
    <row r="53" spans="1:24" ht="13.5" customHeight="1">
      <c r="A53" s="30"/>
      <c r="B53" s="41" t="s">
        <v>781</v>
      </c>
      <c r="C53" s="1118">
        <v>4</v>
      </c>
      <c r="D53" s="276">
        <v>0</v>
      </c>
      <c r="E53" s="67">
        <v>33</v>
      </c>
      <c r="F53" s="253">
        <f t="shared" si="8"/>
        <v>799</v>
      </c>
      <c r="G53" s="253">
        <f t="shared" si="9"/>
        <v>405</v>
      </c>
      <c r="H53" s="253">
        <f t="shared" si="10"/>
        <v>394</v>
      </c>
      <c r="I53" s="67">
        <v>70</v>
      </c>
      <c r="J53" s="67">
        <v>58</v>
      </c>
      <c r="K53" s="67">
        <v>67</v>
      </c>
      <c r="L53" s="67">
        <v>62</v>
      </c>
      <c r="M53" s="67">
        <v>80</v>
      </c>
      <c r="N53" s="67">
        <v>67</v>
      </c>
      <c r="O53" s="67">
        <v>56</v>
      </c>
      <c r="P53" s="67">
        <v>60</v>
      </c>
      <c r="Q53" s="67">
        <v>63</v>
      </c>
      <c r="R53" s="67">
        <v>65</v>
      </c>
      <c r="S53" s="67">
        <v>69</v>
      </c>
      <c r="T53" s="67">
        <v>82</v>
      </c>
      <c r="U53" s="67">
        <v>22</v>
      </c>
      <c r="V53" s="67">
        <v>26</v>
      </c>
      <c r="W53" s="67">
        <v>4</v>
      </c>
      <c r="X53" s="68">
        <v>19</v>
      </c>
    </row>
    <row r="54" spans="1:24" ht="13.5" customHeight="1">
      <c r="A54" s="30"/>
      <c r="B54" s="41" t="s">
        <v>783</v>
      </c>
      <c r="C54" s="1118">
        <v>3</v>
      </c>
      <c r="D54" s="67">
        <v>1</v>
      </c>
      <c r="E54" s="67">
        <v>29</v>
      </c>
      <c r="F54" s="253">
        <f t="shared" si="8"/>
        <v>707</v>
      </c>
      <c r="G54" s="253">
        <f t="shared" si="9"/>
        <v>349</v>
      </c>
      <c r="H54" s="253">
        <f t="shared" si="10"/>
        <v>358</v>
      </c>
      <c r="I54" s="67">
        <v>61</v>
      </c>
      <c r="J54" s="67">
        <v>55</v>
      </c>
      <c r="K54" s="67">
        <v>40</v>
      </c>
      <c r="L54" s="67">
        <v>52</v>
      </c>
      <c r="M54" s="67">
        <v>59</v>
      </c>
      <c r="N54" s="67">
        <v>63</v>
      </c>
      <c r="O54" s="67">
        <v>60</v>
      </c>
      <c r="P54" s="67">
        <v>56</v>
      </c>
      <c r="Q54" s="67">
        <v>64</v>
      </c>
      <c r="R54" s="67">
        <v>78</v>
      </c>
      <c r="S54" s="67">
        <v>65</v>
      </c>
      <c r="T54" s="67">
        <v>54</v>
      </c>
      <c r="U54" s="67">
        <v>18</v>
      </c>
      <c r="V54" s="67">
        <v>24</v>
      </c>
      <c r="W54" s="67">
        <v>3</v>
      </c>
      <c r="X54" s="68">
        <v>4</v>
      </c>
    </row>
    <row r="55" spans="1:24" ht="13.5" customHeight="1">
      <c r="A55" s="30"/>
      <c r="B55" s="41" t="s">
        <v>785</v>
      </c>
      <c r="C55" s="1118">
        <v>3</v>
      </c>
      <c r="D55" s="276">
        <v>0</v>
      </c>
      <c r="E55" s="67">
        <v>21</v>
      </c>
      <c r="F55" s="253">
        <f t="shared" si="8"/>
        <v>594</v>
      </c>
      <c r="G55" s="253">
        <f t="shared" si="9"/>
        <v>302</v>
      </c>
      <c r="H55" s="253">
        <f t="shared" si="10"/>
        <v>292</v>
      </c>
      <c r="I55" s="67">
        <v>42</v>
      </c>
      <c r="J55" s="67">
        <v>50</v>
      </c>
      <c r="K55" s="67">
        <v>42</v>
      </c>
      <c r="L55" s="67">
        <v>44</v>
      </c>
      <c r="M55" s="67">
        <v>53</v>
      </c>
      <c r="N55" s="67">
        <v>49</v>
      </c>
      <c r="O55" s="67">
        <v>60</v>
      </c>
      <c r="P55" s="67">
        <v>41</v>
      </c>
      <c r="Q55" s="67">
        <v>46</v>
      </c>
      <c r="R55" s="67">
        <v>53</v>
      </c>
      <c r="S55" s="67">
        <v>59</v>
      </c>
      <c r="T55" s="67">
        <v>55</v>
      </c>
      <c r="U55" s="67">
        <v>14</v>
      </c>
      <c r="V55" s="67">
        <v>19</v>
      </c>
      <c r="W55" s="67">
        <v>3</v>
      </c>
      <c r="X55" s="68">
        <v>12</v>
      </c>
    </row>
    <row r="56" spans="1:24" ht="13.5" customHeight="1">
      <c r="A56" s="30"/>
      <c r="B56" s="41" t="s">
        <v>787</v>
      </c>
      <c r="C56" s="1118">
        <v>3</v>
      </c>
      <c r="D56" s="67">
        <v>1</v>
      </c>
      <c r="E56" s="67">
        <v>26</v>
      </c>
      <c r="F56" s="253">
        <f t="shared" si="8"/>
        <v>535</v>
      </c>
      <c r="G56" s="253">
        <f t="shared" si="9"/>
        <v>272</v>
      </c>
      <c r="H56" s="253">
        <f t="shared" si="10"/>
        <v>263</v>
      </c>
      <c r="I56" s="67">
        <v>50</v>
      </c>
      <c r="J56" s="67">
        <v>44</v>
      </c>
      <c r="K56" s="67">
        <v>49</v>
      </c>
      <c r="L56" s="67">
        <v>35</v>
      </c>
      <c r="M56" s="67">
        <v>42</v>
      </c>
      <c r="N56" s="67">
        <v>46</v>
      </c>
      <c r="O56" s="67">
        <v>46</v>
      </c>
      <c r="P56" s="67">
        <v>48</v>
      </c>
      <c r="Q56" s="67">
        <v>43</v>
      </c>
      <c r="R56" s="67">
        <v>43</v>
      </c>
      <c r="S56" s="67">
        <v>42</v>
      </c>
      <c r="T56" s="67">
        <v>47</v>
      </c>
      <c r="U56" s="67">
        <v>17</v>
      </c>
      <c r="V56" s="67">
        <v>23</v>
      </c>
      <c r="W56" s="67">
        <v>3</v>
      </c>
      <c r="X56" s="68">
        <v>11</v>
      </c>
    </row>
    <row r="57" spans="1:24" ht="13.5" customHeight="1">
      <c r="A57" s="30"/>
      <c r="B57" s="41" t="s">
        <v>788</v>
      </c>
      <c r="C57" s="1118">
        <v>6</v>
      </c>
      <c r="D57" s="276">
        <v>0</v>
      </c>
      <c r="E57" s="67">
        <v>41</v>
      </c>
      <c r="F57" s="253">
        <f t="shared" si="8"/>
        <v>835</v>
      </c>
      <c r="G57" s="253">
        <f t="shared" si="9"/>
        <v>435</v>
      </c>
      <c r="H57" s="253">
        <f t="shared" si="10"/>
        <v>400</v>
      </c>
      <c r="I57" s="67">
        <v>66</v>
      </c>
      <c r="J57" s="67">
        <v>69</v>
      </c>
      <c r="K57" s="67">
        <v>60</v>
      </c>
      <c r="L57" s="67">
        <v>65</v>
      </c>
      <c r="M57" s="67">
        <v>76</v>
      </c>
      <c r="N57" s="67">
        <v>62</v>
      </c>
      <c r="O57" s="67">
        <v>67</v>
      </c>
      <c r="P57" s="67">
        <v>71</v>
      </c>
      <c r="Q57" s="67">
        <v>77</v>
      </c>
      <c r="R57" s="67">
        <v>68</v>
      </c>
      <c r="S57" s="67">
        <v>89</v>
      </c>
      <c r="T57" s="67">
        <v>65</v>
      </c>
      <c r="U57" s="67">
        <v>31</v>
      </c>
      <c r="V57" s="67">
        <v>33</v>
      </c>
      <c r="W57" s="67">
        <v>2</v>
      </c>
      <c r="X57" s="68">
        <v>15</v>
      </c>
    </row>
    <row r="58" spans="1:24" ht="13.5" customHeight="1">
      <c r="A58" s="30"/>
      <c r="B58" s="41" t="s">
        <v>790</v>
      </c>
      <c r="C58" s="1118">
        <v>6</v>
      </c>
      <c r="D58" s="276">
        <v>0</v>
      </c>
      <c r="E58" s="67">
        <v>51</v>
      </c>
      <c r="F58" s="253">
        <f t="shared" si="8"/>
        <v>1439</v>
      </c>
      <c r="G58" s="253">
        <f t="shared" si="9"/>
        <v>748</v>
      </c>
      <c r="H58" s="253">
        <f t="shared" si="10"/>
        <v>691</v>
      </c>
      <c r="I58" s="67">
        <v>127</v>
      </c>
      <c r="J58" s="67">
        <v>117</v>
      </c>
      <c r="K58" s="67">
        <v>112</v>
      </c>
      <c r="L58" s="67">
        <v>110</v>
      </c>
      <c r="M58" s="67">
        <v>135</v>
      </c>
      <c r="N58" s="67">
        <v>118</v>
      </c>
      <c r="O58" s="67">
        <v>122</v>
      </c>
      <c r="P58" s="67">
        <v>113</v>
      </c>
      <c r="Q58" s="67">
        <v>129</v>
      </c>
      <c r="R58" s="67">
        <v>112</v>
      </c>
      <c r="S58" s="67">
        <v>123</v>
      </c>
      <c r="T58" s="67">
        <v>121</v>
      </c>
      <c r="U58" s="67">
        <v>32</v>
      </c>
      <c r="V58" s="67">
        <v>45</v>
      </c>
      <c r="W58" s="67">
        <v>6</v>
      </c>
      <c r="X58" s="68">
        <v>18</v>
      </c>
    </row>
    <row r="59" spans="1:24" ht="13.5" customHeight="1">
      <c r="A59" s="30"/>
      <c r="B59" s="41" t="s">
        <v>792</v>
      </c>
      <c r="C59" s="1118">
        <v>4</v>
      </c>
      <c r="D59" s="276">
        <v>0</v>
      </c>
      <c r="E59" s="67">
        <v>31</v>
      </c>
      <c r="F59" s="253">
        <f t="shared" si="8"/>
        <v>576</v>
      </c>
      <c r="G59" s="253">
        <f t="shared" si="9"/>
        <v>283</v>
      </c>
      <c r="H59" s="253">
        <f t="shared" si="10"/>
        <v>293</v>
      </c>
      <c r="I59" s="67">
        <v>42</v>
      </c>
      <c r="J59" s="67">
        <v>56</v>
      </c>
      <c r="K59" s="67">
        <v>53</v>
      </c>
      <c r="L59" s="67">
        <v>42</v>
      </c>
      <c r="M59" s="67">
        <v>47</v>
      </c>
      <c r="N59" s="67">
        <v>50</v>
      </c>
      <c r="O59" s="67">
        <v>35</v>
      </c>
      <c r="P59" s="67">
        <v>52</v>
      </c>
      <c r="Q59" s="67">
        <v>56</v>
      </c>
      <c r="R59" s="67">
        <v>42</v>
      </c>
      <c r="S59" s="67">
        <v>50</v>
      </c>
      <c r="T59" s="67">
        <v>51</v>
      </c>
      <c r="U59" s="67">
        <v>22</v>
      </c>
      <c r="V59" s="67">
        <v>28</v>
      </c>
      <c r="W59" s="67">
        <v>4</v>
      </c>
      <c r="X59" s="68">
        <v>11</v>
      </c>
    </row>
    <row r="60" spans="1:24" ht="13.5" customHeight="1">
      <c r="A60" s="30"/>
      <c r="B60" s="41" t="s">
        <v>793</v>
      </c>
      <c r="C60" s="1118">
        <v>3</v>
      </c>
      <c r="D60" s="276">
        <v>0</v>
      </c>
      <c r="E60" s="67">
        <v>20</v>
      </c>
      <c r="F60" s="253">
        <f t="shared" si="8"/>
        <v>447</v>
      </c>
      <c r="G60" s="253">
        <f t="shared" si="9"/>
        <v>226</v>
      </c>
      <c r="H60" s="253">
        <f t="shared" si="10"/>
        <v>221</v>
      </c>
      <c r="I60" s="67">
        <v>29</v>
      </c>
      <c r="J60" s="67">
        <v>37</v>
      </c>
      <c r="K60" s="67">
        <v>33</v>
      </c>
      <c r="L60" s="67">
        <v>35</v>
      </c>
      <c r="M60" s="67">
        <v>39</v>
      </c>
      <c r="N60" s="67">
        <v>33</v>
      </c>
      <c r="O60" s="67">
        <v>46</v>
      </c>
      <c r="P60" s="67">
        <v>41</v>
      </c>
      <c r="Q60" s="67">
        <v>35</v>
      </c>
      <c r="R60" s="67">
        <v>34</v>
      </c>
      <c r="S60" s="67">
        <v>44</v>
      </c>
      <c r="T60" s="67">
        <v>41</v>
      </c>
      <c r="U60" s="67">
        <v>14</v>
      </c>
      <c r="V60" s="67">
        <v>19</v>
      </c>
      <c r="W60" s="67">
        <v>3</v>
      </c>
      <c r="X60" s="68">
        <v>6</v>
      </c>
    </row>
    <row r="61" spans="1:24" ht="13.5" customHeight="1">
      <c r="A61" s="51"/>
      <c r="B61" s="54" t="s">
        <v>794</v>
      </c>
      <c r="C61" s="1119">
        <v>3</v>
      </c>
      <c r="D61" s="437">
        <v>0</v>
      </c>
      <c r="E61" s="72">
        <v>24</v>
      </c>
      <c r="F61" s="848">
        <f t="shared" si="8"/>
        <v>584</v>
      </c>
      <c r="G61" s="848">
        <f t="shared" si="9"/>
        <v>281</v>
      </c>
      <c r="H61" s="848">
        <f t="shared" si="10"/>
        <v>303</v>
      </c>
      <c r="I61" s="72">
        <v>45</v>
      </c>
      <c r="J61" s="72">
        <v>52</v>
      </c>
      <c r="K61" s="72">
        <v>40</v>
      </c>
      <c r="L61" s="72">
        <v>44</v>
      </c>
      <c r="M61" s="72">
        <v>48</v>
      </c>
      <c r="N61" s="72">
        <v>49</v>
      </c>
      <c r="O61" s="72">
        <v>48</v>
      </c>
      <c r="P61" s="72">
        <v>47</v>
      </c>
      <c r="Q61" s="72">
        <v>47</v>
      </c>
      <c r="R61" s="72">
        <v>53</v>
      </c>
      <c r="S61" s="72">
        <v>53</v>
      </c>
      <c r="T61" s="72">
        <v>58</v>
      </c>
      <c r="U61" s="72">
        <v>17</v>
      </c>
      <c r="V61" s="72">
        <v>21</v>
      </c>
      <c r="W61" s="72">
        <v>2</v>
      </c>
      <c r="X61" s="489">
        <v>5</v>
      </c>
    </row>
    <row r="62" spans="1:14" ht="12" customHeight="1">
      <c r="A62" s="17" t="s">
        <v>599</v>
      </c>
      <c r="E62" s="1113"/>
      <c r="F62" s="1113"/>
      <c r="I62" s="1120"/>
      <c r="J62" s="1120"/>
      <c r="K62" s="1120"/>
      <c r="L62" s="1120"/>
      <c r="M62" s="1120"/>
      <c r="N62" s="1120"/>
    </row>
    <row r="63" spans="1:14" ht="12">
      <c r="A63" s="326"/>
      <c r="E63" s="1113"/>
      <c r="F63" s="1113"/>
      <c r="I63" s="1120"/>
      <c r="J63" s="1120"/>
      <c r="K63" s="1120"/>
      <c r="L63" s="1120"/>
      <c r="M63" s="1120"/>
      <c r="N63" s="1120"/>
    </row>
    <row r="64" spans="9:14" ht="12">
      <c r="I64" s="1120"/>
      <c r="J64" s="1120"/>
      <c r="K64" s="1120"/>
      <c r="L64" s="1120"/>
      <c r="M64" s="1120"/>
      <c r="N64" s="1120"/>
    </row>
    <row r="65" spans="9:14" ht="12">
      <c r="I65" s="1120"/>
      <c r="J65" s="1120"/>
      <c r="K65" s="1120"/>
      <c r="L65" s="1120"/>
      <c r="M65" s="1120"/>
      <c r="N65" s="1120"/>
    </row>
    <row r="66" spans="9:14" ht="12">
      <c r="I66" s="1120"/>
      <c r="J66" s="1120"/>
      <c r="K66" s="1120"/>
      <c r="L66" s="1120"/>
      <c r="M66" s="1120"/>
      <c r="N66" s="1120"/>
    </row>
    <row r="67" spans="9:14" ht="12">
      <c r="I67" s="1120"/>
      <c r="J67" s="1120"/>
      <c r="K67" s="1120"/>
      <c r="L67" s="1120"/>
      <c r="M67" s="1120"/>
      <c r="N67" s="1120"/>
    </row>
    <row r="68" spans="9:14" ht="12">
      <c r="I68" s="1120"/>
      <c r="J68" s="1120"/>
      <c r="K68" s="1120"/>
      <c r="L68" s="1120"/>
      <c r="M68" s="1120"/>
      <c r="N68" s="1120"/>
    </row>
    <row r="69" spans="9:14" ht="12">
      <c r="I69" s="1120"/>
      <c r="J69" s="1120"/>
      <c r="K69" s="1120"/>
      <c r="L69" s="1120"/>
      <c r="M69" s="1120"/>
      <c r="N69" s="1120"/>
    </row>
    <row r="70" spans="9:14" ht="12">
      <c r="I70" s="1120"/>
      <c r="J70" s="1120"/>
      <c r="K70" s="1120"/>
      <c r="L70" s="1120"/>
      <c r="M70" s="1120"/>
      <c r="N70" s="1120"/>
    </row>
    <row r="71" spans="9:14" ht="12">
      <c r="I71" s="1120"/>
      <c r="J71" s="1120"/>
      <c r="K71" s="1120"/>
      <c r="L71" s="1120"/>
      <c r="M71" s="1120"/>
      <c r="N71" s="1120"/>
    </row>
    <row r="72" spans="9:14" ht="12">
      <c r="I72" s="1120"/>
      <c r="J72" s="1120"/>
      <c r="K72" s="1120"/>
      <c r="L72" s="1120"/>
      <c r="M72" s="1120"/>
      <c r="N72" s="1120"/>
    </row>
    <row r="73" spans="9:14" ht="12">
      <c r="I73" s="1120"/>
      <c r="J73" s="1120"/>
      <c r="K73" s="1120"/>
      <c r="L73" s="1120"/>
      <c r="M73" s="1120"/>
      <c r="N73" s="1120"/>
    </row>
    <row r="74" spans="9:14" ht="12">
      <c r="I74" s="1120"/>
      <c r="J74" s="1120"/>
      <c r="K74" s="1120"/>
      <c r="L74" s="1120"/>
      <c r="M74" s="1120"/>
      <c r="N74" s="1120"/>
    </row>
    <row r="75" spans="9:14" ht="12">
      <c r="I75" s="1120"/>
      <c r="J75" s="1120"/>
      <c r="K75" s="1120"/>
      <c r="L75" s="1120"/>
      <c r="M75" s="1120"/>
      <c r="N75" s="1120"/>
    </row>
    <row r="76" spans="9:14" ht="12">
      <c r="I76" s="1120"/>
      <c r="J76" s="1120"/>
      <c r="K76" s="1120"/>
      <c r="L76" s="1120"/>
      <c r="M76" s="1120"/>
      <c r="N76" s="1120"/>
    </row>
    <row r="77" spans="9:14" ht="12">
      <c r="I77" s="1120"/>
      <c r="J77" s="1120"/>
      <c r="K77" s="1120"/>
      <c r="L77" s="1120"/>
      <c r="M77" s="1120"/>
      <c r="N77" s="1120"/>
    </row>
    <row r="78" spans="9:14" ht="12">
      <c r="I78" s="1120"/>
      <c r="J78" s="1120"/>
      <c r="K78" s="1120"/>
      <c r="L78" s="1120"/>
      <c r="M78" s="1120"/>
      <c r="N78" s="1120"/>
    </row>
    <row r="79" spans="9:14" ht="12">
      <c r="I79" s="1120"/>
      <c r="J79" s="1120"/>
      <c r="K79" s="1120"/>
      <c r="L79" s="1120"/>
      <c r="M79" s="1120"/>
      <c r="N79" s="1120"/>
    </row>
    <row r="80" spans="9:14" ht="12">
      <c r="I80" s="1120"/>
      <c r="J80" s="1120"/>
      <c r="K80" s="1120"/>
      <c r="L80" s="1120"/>
      <c r="M80" s="1120"/>
      <c r="N80" s="1120"/>
    </row>
    <row r="81" spans="9:14" ht="12">
      <c r="I81" s="1120"/>
      <c r="J81" s="1120"/>
      <c r="K81" s="1120"/>
      <c r="L81" s="1120"/>
      <c r="M81" s="1120"/>
      <c r="N81" s="1120"/>
    </row>
    <row r="82" spans="9:14" ht="12">
      <c r="I82" s="1120"/>
      <c r="J82" s="1120"/>
      <c r="K82" s="1120"/>
      <c r="L82" s="1120"/>
      <c r="M82" s="1120"/>
      <c r="N82" s="1120"/>
    </row>
    <row r="83" spans="9:14" ht="12">
      <c r="I83" s="1120"/>
      <c r="J83" s="1120"/>
      <c r="K83" s="1120"/>
      <c r="L83" s="1120"/>
      <c r="M83" s="1120"/>
      <c r="N83" s="1120"/>
    </row>
    <row r="84" spans="9:14" ht="12">
      <c r="I84" s="1120"/>
      <c r="J84" s="1120"/>
      <c r="K84" s="1120"/>
      <c r="L84" s="1120"/>
      <c r="M84" s="1120"/>
      <c r="N84" s="1120"/>
    </row>
    <row r="85" spans="9:14" ht="12">
      <c r="I85" s="1120"/>
      <c r="J85" s="1120"/>
      <c r="K85" s="1120"/>
      <c r="L85" s="1120"/>
      <c r="M85" s="1120"/>
      <c r="N85" s="1120"/>
    </row>
    <row r="86" spans="9:14" ht="12">
      <c r="I86" s="1120"/>
      <c r="J86" s="1120"/>
      <c r="K86" s="1120"/>
      <c r="L86" s="1120"/>
      <c r="M86" s="1120"/>
      <c r="N86" s="1120"/>
    </row>
    <row r="87" spans="9:14" ht="12">
      <c r="I87" s="1120"/>
      <c r="J87" s="1120"/>
      <c r="K87" s="1120"/>
      <c r="L87" s="1120"/>
      <c r="M87" s="1120"/>
      <c r="N87" s="1120"/>
    </row>
    <row r="88" spans="9:14" ht="12">
      <c r="I88" s="1120"/>
      <c r="J88" s="1120"/>
      <c r="K88" s="1120"/>
      <c r="L88" s="1120"/>
      <c r="M88" s="1120"/>
      <c r="N88" s="1120"/>
    </row>
    <row r="89" spans="9:14" ht="12">
      <c r="I89" s="1120"/>
      <c r="J89" s="1120"/>
      <c r="K89" s="1120"/>
      <c r="L89" s="1120"/>
      <c r="M89" s="1120"/>
      <c r="N89" s="1120"/>
    </row>
    <row r="90" spans="9:14" ht="12">
      <c r="I90" s="1120"/>
      <c r="J90" s="1120"/>
      <c r="K90" s="1120"/>
      <c r="L90" s="1120"/>
      <c r="M90" s="1120"/>
      <c r="N90" s="1120"/>
    </row>
    <row r="91" spans="9:14" ht="12">
      <c r="I91" s="1120"/>
      <c r="J91" s="1120"/>
      <c r="K91" s="1120"/>
      <c r="L91" s="1120"/>
      <c r="M91" s="1120"/>
      <c r="N91" s="1120"/>
    </row>
    <row r="92" spans="9:14" ht="12">
      <c r="I92" s="1120"/>
      <c r="J92" s="1120"/>
      <c r="K92" s="1120"/>
      <c r="L92" s="1120"/>
      <c r="M92" s="1120"/>
      <c r="N92" s="1120"/>
    </row>
    <row r="93" spans="9:14" ht="12">
      <c r="I93" s="1120"/>
      <c r="J93" s="1120"/>
      <c r="K93" s="1120"/>
      <c r="L93" s="1120"/>
      <c r="M93" s="1120"/>
      <c r="N93" s="1120"/>
    </row>
    <row r="94" spans="9:14" ht="12">
      <c r="I94" s="1120"/>
      <c r="J94" s="1120"/>
      <c r="K94" s="1120"/>
      <c r="L94" s="1120"/>
      <c r="M94" s="1120"/>
      <c r="N94" s="1120"/>
    </row>
    <row r="95" spans="9:14" ht="12">
      <c r="I95" s="1120"/>
      <c r="J95" s="1120"/>
      <c r="K95" s="1120"/>
      <c r="L95" s="1120"/>
      <c r="M95" s="1120"/>
      <c r="N95" s="1120"/>
    </row>
    <row r="96" spans="9:14" ht="12">
      <c r="I96" s="1120"/>
      <c r="J96" s="1120"/>
      <c r="K96" s="1120"/>
      <c r="L96" s="1120"/>
      <c r="M96" s="1120"/>
      <c r="N96" s="1120"/>
    </row>
    <row r="97" spans="9:14" ht="12">
      <c r="I97" s="1120"/>
      <c r="J97" s="1120"/>
      <c r="K97" s="1120"/>
      <c r="L97" s="1120"/>
      <c r="M97" s="1120"/>
      <c r="N97" s="1120"/>
    </row>
    <row r="98" spans="9:14" ht="12">
      <c r="I98" s="1120"/>
      <c r="J98" s="1120"/>
      <c r="K98" s="1120"/>
      <c r="L98" s="1120"/>
      <c r="M98" s="1120"/>
      <c r="N98" s="1120"/>
    </row>
    <row r="99" spans="9:14" ht="12">
      <c r="I99" s="1120"/>
      <c r="J99" s="1120"/>
      <c r="K99" s="1120"/>
      <c r="L99" s="1120"/>
      <c r="M99" s="1120"/>
      <c r="N99" s="1120"/>
    </row>
    <row r="100" spans="9:14" ht="12">
      <c r="I100" s="1120"/>
      <c r="J100" s="1120"/>
      <c r="K100" s="1120"/>
      <c r="L100" s="1120"/>
      <c r="M100" s="1120"/>
      <c r="N100" s="1120"/>
    </row>
    <row r="101" spans="9:14" ht="12">
      <c r="I101" s="1120"/>
      <c r="J101" s="1120"/>
      <c r="K101" s="1120"/>
      <c r="L101" s="1120"/>
      <c r="M101" s="1120"/>
      <c r="N101" s="1120"/>
    </row>
    <row r="102" spans="9:14" ht="12">
      <c r="I102" s="1120"/>
      <c r="J102" s="1120"/>
      <c r="K102" s="1120"/>
      <c r="L102" s="1120"/>
      <c r="M102" s="1120"/>
      <c r="N102" s="1120"/>
    </row>
    <row r="103" spans="9:14" ht="12">
      <c r="I103" s="1120"/>
      <c r="J103" s="1120"/>
      <c r="K103" s="1120"/>
      <c r="L103" s="1120"/>
      <c r="M103" s="1120"/>
      <c r="N103" s="1120"/>
    </row>
    <row r="104" spans="9:14" ht="12">
      <c r="I104" s="1120"/>
      <c r="J104" s="1120"/>
      <c r="K104" s="1120"/>
      <c r="L104" s="1120"/>
      <c r="M104" s="1120"/>
      <c r="N104" s="1120"/>
    </row>
    <row r="105" spans="9:14" ht="12">
      <c r="I105" s="1120"/>
      <c r="J105" s="1120"/>
      <c r="K105" s="1120"/>
      <c r="L105" s="1120"/>
      <c r="M105" s="1120"/>
      <c r="N105" s="1120"/>
    </row>
    <row r="106" spans="9:14" ht="12">
      <c r="I106" s="1120"/>
      <c r="J106" s="1120"/>
      <c r="K106" s="1120"/>
      <c r="L106" s="1120"/>
      <c r="M106" s="1120"/>
      <c r="N106" s="1120"/>
    </row>
    <row r="107" spans="9:14" ht="12">
      <c r="I107" s="1120"/>
      <c r="J107" s="1120"/>
      <c r="K107" s="1120"/>
      <c r="L107" s="1120"/>
      <c r="M107" s="1120"/>
      <c r="N107" s="1120"/>
    </row>
    <row r="108" spans="9:14" ht="12">
      <c r="I108" s="1120"/>
      <c r="J108" s="1120"/>
      <c r="K108" s="1120"/>
      <c r="L108" s="1120"/>
      <c r="M108" s="1120"/>
      <c r="N108" s="1120"/>
    </row>
    <row r="109" spans="9:14" ht="12">
      <c r="I109" s="1120"/>
      <c r="J109" s="1120"/>
      <c r="K109" s="1120"/>
      <c r="L109" s="1120"/>
      <c r="M109" s="1120"/>
      <c r="N109" s="1120"/>
    </row>
    <row r="110" spans="9:14" ht="12">
      <c r="I110" s="1120"/>
      <c r="J110" s="1120"/>
      <c r="K110" s="1120"/>
      <c r="L110" s="1120"/>
      <c r="M110" s="1120"/>
      <c r="N110" s="1120"/>
    </row>
    <row r="111" spans="9:14" ht="12">
      <c r="I111" s="1120"/>
      <c r="J111" s="1120"/>
      <c r="K111" s="1120"/>
      <c r="L111" s="1120"/>
      <c r="M111" s="1120"/>
      <c r="N111" s="1120"/>
    </row>
    <row r="112" spans="9:14" ht="12">
      <c r="I112" s="1120"/>
      <c r="J112" s="1120"/>
      <c r="K112" s="1120"/>
      <c r="L112" s="1120"/>
      <c r="M112" s="1120"/>
      <c r="N112" s="1120"/>
    </row>
    <row r="113" spans="9:14" ht="12">
      <c r="I113" s="1120"/>
      <c r="J113" s="1120"/>
      <c r="K113" s="1120"/>
      <c r="L113" s="1120"/>
      <c r="M113" s="1120"/>
      <c r="N113" s="1120"/>
    </row>
    <row r="114" spans="9:14" ht="12">
      <c r="I114" s="1120"/>
      <c r="J114" s="1120"/>
      <c r="K114" s="1120"/>
      <c r="L114" s="1120"/>
      <c r="M114" s="1120"/>
      <c r="N114" s="1120"/>
    </row>
    <row r="115" spans="9:14" ht="12">
      <c r="I115" s="1120"/>
      <c r="J115" s="1120"/>
      <c r="K115" s="1120"/>
      <c r="L115" s="1120"/>
      <c r="M115" s="1120"/>
      <c r="N115" s="1120"/>
    </row>
    <row r="116" spans="9:14" ht="12">
      <c r="I116" s="1120"/>
      <c r="J116" s="1120"/>
      <c r="K116" s="1120"/>
      <c r="L116" s="1120"/>
      <c r="M116" s="1120"/>
      <c r="N116" s="1120"/>
    </row>
    <row r="117" spans="9:14" ht="12">
      <c r="I117" s="1120"/>
      <c r="J117" s="1120"/>
      <c r="K117" s="1120"/>
      <c r="L117" s="1120"/>
      <c r="M117" s="1120"/>
      <c r="N117" s="1120"/>
    </row>
    <row r="118" spans="9:14" ht="12">
      <c r="I118" s="1120"/>
      <c r="J118" s="1120"/>
      <c r="K118" s="1120"/>
      <c r="L118" s="1120"/>
      <c r="M118" s="1120"/>
      <c r="N118" s="1120"/>
    </row>
    <row r="119" spans="9:14" ht="12">
      <c r="I119" s="1120"/>
      <c r="J119" s="1120"/>
      <c r="K119" s="1120"/>
      <c r="L119" s="1120"/>
      <c r="M119" s="1120"/>
      <c r="N119" s="1120"/>
    </row>
    <row r="120" spans="9:14" ht="12">
      <c r="I120" s="1120"/>
      <c r="J120" s="1120"/>
      <c r="K120" s="1120"/>
      <c r="L120" s="1120"/>
      <c r="M120" s="1120"/>
      <c r="N120" s="1120"/>
    </row>
    <row r="121" spans="9:14" ht="12">
      <c r="I121" s="1120"/>
      <c r="J121" s="1120"/>
      <c r="K121" s="1120"/>
      <c r="L121" s="1120"/>
      <c r="M121" s="1120"/>
      <c r="N121" s="1120"/>
    </row>
    <row r="122" spans="9:14" ht="12">
      <c r="I122" s="1120"/>
      <c r="J122" s="1120"/>
      <c r="K122" s="1120"/>
      <c r="L122" s="1120"/>
      <c r="M122" s="1120"/>
      <c r="N122" s="1120"/>
    </row>
    <row r="123" spans="9:14" ht="12">
      <c r="I123" s="1120"/>
      <c r="J123" s="1120"/>
      <c r="K123" s="1120"/>
      <c r="L123" s="1120"/>
      <c r="M123" s="1120"/>
      <c r="N123" s="1120"/>
    </row>
    <row r="124" spans="9:14" ht="12">
      <c r="I124" s="1120"/>
      <c r="J124" s="1120"/>
      <c r="K124" s="1120"/>
      <c r="L124" s="1120"/>
      <c r="M124" s="1120"/>
      <c r="N124" s="1120"/>
    </row>
    <row r="125" spans="9:14" ht="12">
      <c r="I125" s="1120"/>
      <c r="J125" s="1120"/>
      <c r="K125" s="1120"/>
      <c r="L125" s="1120"/>
      <c r="M125" s="1120"/>
      <c r="N125" s="1120"/>
    </row>
    <row r="126" spans="9:14" ht="12">
      <c r="I126" s="1120"/>
      <c r="J126" s="1120"/>
      <c r="K126" s="1120"/>
      <c r="L126" s="1120"/>
      <c r="M126" s="1120"/>
      <c r="N126" s="1120"/>
    </row>
    <row r="127" spans="9:14" ht="12">
      <c r="I127" s="1120"/>
      <c r="J127" s="1120"/>
      <c r="K127" s="1120"/>
      <c r="L127" s="1120"/>
      <c r="M127" s="1120"/>
      <c r="N127" s="1120"/>
    </row>
    <row r="128" spans="9:14" ht="12">
      <c r="I128" s="1120"/>
      <c r="J128" s="1120"/>
      <c r="K128" s="1120"/>
      <c r="L128" s="1120"/>
      <c r="M128" s="1120"/>
      <c r="N128" s="1120"/>
    </row>
    <row r="129" spans="9:14" ht="12">
      <c r="I129" s="1120"/>
      <c r="J129" s="1120"/>
      <c r="K129" s="1120"/>
      <c r="L129" s="1120"/>
      <c r="M129" s="1120"/>
      <c r="N129" s="1120"/>
    </row>
    <row r="130" spans="9:14" ht="12">
      <c r="I130" s="1120"/>
      <c r="J130" s="1120"/>
      <c r="K130" s="1120"/>
      <c r="L130" s="1120"/>
      <c r="M130" s="1120"/>
      <c r="N130" s="1120"/>
    </row>
    <row r="131" spans="9:14" ht="12">
      <c r="I131" s="1120"/>
      <c r="J131" s="1120"/>
      <c r="K131" s="1120"/>
      <c r="L131" s="1120"/>
      <c r="M131" s="1120"/>
      <c r="N131" s="1120"/>
    </row>
    <row r="132" spans="9:14" ht="12">
      <c r="I132" s="1120"/>
      <c r="J132" s="1120"/>
      <c r="K132" s="1120"/>
      <c r="L132" s="1120"/>
      <c r="M132" s="1120"/>
      <c r="N132" s="1120"/>
    </row>
    <row r="133" spans="9:14" ht="12">
      <c r="I133" s="1120"/>
      <c r="J133" s="1120"/>
      <c r="K133" s="1120"/>
      <c r="L133" s="1120"/>
      <c r="M133" s="1120"/>
      <c r="N133" s="1120"/>
    </row>
    <row r="134" spans="9:14" ht="12">
      <c r="I134" s="1120"/>
      <c r="J134" s="1120"/>
      <c r="K134" s="1120"/>
      <c r="L134" s="1120"/>
      <c r="M134" s="1120"/>
      <c r="N134" s="1120"/>
    </row>
    <row r="135" spans="9:14" ht="12">
      <c r="I135" s="1120"/>
      <c r="J135" s="1120"/>
      <c r="K135" s="1120"/>
      <c r="L135" s="1120"/>
      <c r="M135" s="1120"/>
      <c r="N135" s="1120"/>
    </row>
    <row r="136" spans="9:14" ht="12">
      <c r="I136" s="1120"/>
      <c r="J136" s="1120"/>
      <c r="K136" s="1120"/>
      <c r="L136" s="1120"/>
      <c r="M136" s="1120"/>
      <c r="N136" s="1120"/>
    </row>
    <row r="137" spans="9:14" ht="12">
      <c r="I137" s="1120"/>
      <c r="J137" s="1120"/>
      <c r="K137" s="1120"/>
      <c r="L137" s="1120"/>
      <c r="M137" s="1120"/>
      <c r="N137" s="1120"/>
    </row>
    <row r="138" spans="9:14" ht="12">
      <c r="I138" s="1120"/>
      <c r="J138" s="1120"/>
      <c r="K138" s="1120"/>
      <c r="L138" s="1120"/>
      <c r="M138" s="1120"/>
      <c r="N138" s="1120"/>
    </row>
    <row r="139" spans="9:14" ht="12">
      <c r="I139" s="1120"/>
      <c r="J139" s="1120"/>
      <c r="K139" s="1120"/>
      <c r="L139" s="1120"/>
      <c r="M139" s="1120"/>
      <c r="N139" s="1120"/>
    </row>
    <row r="140" spans="9:14" ht="12">
      <c r="I140" s="1120"/>
      <c r="J140" s="1120"/>
      <c r="K140" s="1120"/>
      <c r="L140" s="1120"/>
      <c r="M140" s="1120"/>
      <c r="N140" s="1120"/>
    </row>
    <row r="141" spans="9:14" ht="12">
      <c r="I141" s="1120"/>
      <c r="J141" s="1120"/>
      <c r="K141" s="1120"/>
      <c r="L141" s="1120"/>
      <c r="M141" s="1120"/>
      <c r="N141" s="1120"/>
    </row>
    <row r="142" spans="9:14" ht="12">
      <c r="I142" s="1120"/>
      <c r="J142" s="1120"/>
      <c r="K142" s="1120"/>
      <c r="L142" s="1120"/>
      <c r="M142" s="1120"/>
      <c r="N142" s="1120"/>
    </row>
    <row r="143" spans="9:14" ht="12">
      <c r="I143" s="1120"/>
      <c r="J143" s="1120"/>
      <c r="K143" s="1120"/>
      <c r="L143" s="1120"/>
      <c r="M143" s="1120"/>
      <c r="N143" s="1120"/>
    </row>
    <row r="144" spans="9:14" ht="12">
      <c r="I144" s="1120"/>
      <c r="J144" s="1120"/>
      <c r="K144" s="1120"/>
      <c r="L144" s="1120"/>
      <c r="M144" s="1120"/>
      <c r="N144" s="1120"/>
    </row>
    <row r="145" spans="9:14" ht="12">
      <c r="I145" s="1120"/>
      <c r="J145" s="1120"/>
      <c r="K145" s="1120"/>
      <c r="L145" s="1120"/>
      <c r="M145" s="1120"/>
      <c r="N145" s="1120"/>
    </row>
    <row r="146" spans="9:14" ht="12">
      <c r="I146" s="1120"/>
      <c r="J146" s="1120"/>
      <c r="K146" s="1120"/>
      <c r="L146" s="1120"/>
      <c r="M146" s="1120"/>
      <c r="N146" s="1120"/>
    </row>
    <row r="147" spans="9:14" ht="12">
      <c r="I147" s="1120"/>
      <c r="J147" s="1120"/>
      <c r="K147" s="1120"/>
      <c r="L147" s="1120"/>
      <c r="M147" s="1120"/>
      <c r="N147" s="1120"/>
    </row>
    <row r="148" spans="9:14" ht="12">
      <c r="I148" s="1120"/>
      <c r="J148" s="1120"/>
      <c r="K148" s="1120"/>
      <c r="L148" s="1120"/>
      <c r="M148" s="1120"/>
      <c r="N148" s="1120"/>
    </row>
  </sheetData>
  <mergeCells count="23">
    <mergeCell ref="W4:X4"/>
    <mergeCell ref="U3:V3"/>
    <mergeCell ref="W3:X3"/>
    <mergeCell ref="S4:T4"/>
    <mergeCell ref="U4:V4"/>
    <mergeCell ref="F3:T3"/>
    <mergeCell ref="O4:P4"/>
    <mergeCell ref="Q4:R4"/>
    <mergeCell ref="C3:D4"/>
    <mergeCell ref="K4:L4"/>
    <mergeCell ref="F4:H4"/>
    <mergeCell ref="A13:B13"/>
    <mergeCell ref="I4:J4"/>
    <mergeCell ref="A14:B14"/>
    <mergeCell ref="A15:B15"/>
    <mergeCell ref="M4:N4"/>
    <mergeCell ref="A7:B7"/>
    <mergeCell ref="A12:B12"/>
    <mergeCell ref="A9:B9"/>
    <mergeCell ref="A10:B10"/>
    <mergeCell ref="A6:B6"/>
    <mergeCell ref="E3:E5"/>
    <mergeCell ref="A3:B5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scale="90" r:id="rId1"/>
  <colBreaks count="1" manualBreakCount="1">
    <brk id="24" max="6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00390625" defaultRowHeight="13.5"/>
  <cols>
    <col min="1" max="1" width="10.125" style="1126" customWidth="1"/>
    <col min="2" max="2" width="6.375" style="1126" customWidth="1"/>
    <col min="3" max="3" width="4.75390625" style="1126" customWidth="1"/>
    <col min="4" max="4" width="8.375" style="1126" customWidth="1"/>
    <col min="5" max="7" width="8.125" style="1140" customWidth="1"/>
    <col min="8" max="13" width="7.625" style="1140" customWidth="1"/>
    <col min="14" max="15" width="7.625" style="1126" customWidth="1"/>
    <col min="16" max="16384" width="9.00390625" style="1126" customWidth="1"/>
  </cols>
  <sheetData>
    <row r="1" spans="1:13" s="326" customFormat="1" ht="14.25">
      <c r="A1" s="18" t="s">
        <v>613</v>
      </c>
      <c r="B1" s="1121"/>
      <c r="E1" s="1122"/>
      <c r="F1" s="1122"/>
      <c r="G1" s="1122"/>
      <c r="H1" s="1122"/>
      <c r="I1" s="1122"/>
      <c r="J1" s="1123"/>
      <c r="K1" s="1122"/>
      <c r="L1" s="1122"/>
      <c r="M1" s="1122"/>
    </row>
    <row r="2" spans="1:15" s="326" customFormat="1" ht="12" thickBot="1">
      <c r="A2" s="39"/>
      <c r="B2" s="39"/>
      <c r="C2" s="39"/>
      <c r="D2" s="39"/>
      <c r="E2" s="1123"/>
      <c r="F2" s="1123"/>
      <c r="G2" s="1123"/>
      <c r="H2" s="1123"/>
      <c r="I2" s="1123"/>
      <c r="J2" s="1123"/>
      <c r="K2" s="1123"/>
      <c r="L2" s="1123"/>
      <c r="M2" s="1123"/>
      <c r="N2" s="1124"/>
      <c r="O2" s="1125" t="s">
        <v>608</v>
      </c>
    </row>
    <row r="3" spans="1:15" ht="13.5" customHeight="1" thickTop="1">
      <c r="A3" s="1593" t="s">
        <v>796</v>
      </c>
      <c r="B3" s="1596" t="s">
        <v>601</v>
      </c>
      <c r="C3" s="1597"/>
      <c r="D3" s="1234" t="s">
        <v>602</v>
      </c>
      <c r="E3" s="1401" t="s">
        <v>609</v>
      </c>
      <c r="F3" s="1602"/>
      <c r="G3" s="1602"/>
      <c r="H3" s="1602"/>
      <c r="I3" s="1602"/>
      <c r="J3" s="1602"/>
      <c r="K3" s="1602"/>
      <c r="L3" s="1602"/>
      <c r="M3" s="1603"/>
      <c r="N3" s="113" t="s">
        <v>603</v>
      </c>
      <c r="O3" s="113" t="s">
        <v>604</v>
      </c>
    </row>
    <row r="4" spans="1:15" ht="13.5" customHeight="1">
      <c r="A4" s="1594"/>
      <c r="B4" s="1237" t="s">
        <v>605</v>
      </c>
      <c r="C4" s="1237" t="s">
        <v>606</v>
      </c>
      <c r="D4" s="1235"/>
      <c r="E4" s="1599" t="s">
        <v>610</v>
      </c>
      <c r="F4" s="1600"/>
      <c r="G4" s="1601"/>
      <c r="H4" s="1591" t="s">
        <v>594</v>
      </c>
      <c r="I4" s="1592"/>
      <c r="J4" s="1599">
        <v>2</v>
      </c>
      <c r="K4" s="1604"/>
      <c r="L4" s="1599">
        <v>3</v>
      </c>
      <c r="M4" s="1604"/>
      <c r="N4" s="1127" t="s">
        <v>607</v>
      </c>
      <c r="O4" s="1127" t="s">
        <v>607</v>
      </c>
    </row>
    <row r="5" spans="1:15" ht="13.5" customHeight="1">
      <c r="A5" s="1595"/>
      <c r="B5" s="1598"/>
      <c r="C5" s="1598"/>
      <c r="D5" s="1236"/>
      <c r="E5" s="1128" t="s">
        <v>819</v>
      </c>
      <c r="F5" s="1129" t="s">
        <v>454</v>
      </c>
      <c r="G5" s="1129" t="s">
        <v>455</v>
      </c>
      <c r="H5" s="1129" t="s">
        <v>454</v>
      </c>
      <c r="I5" s="1129" t="s">
        <v>455</v>
      </c>
      <c r="J5" s="1129" t="s">
        <v>454</v>
      </c>
      <c r="K5" s="1129" t="s">
        <v>455</v>
      </c>
      <c r="L5" s="1129" t="s">
        <v>454</v>
      </c>
      <c r="M5" s="1129" t="s">
        <v>455</v>
      </c>
      <c r="N5" s="1130"/>
      <c r="O5" s="1130"/>
    </row>
    <row r="6" spans="1:15" s="1134" customFormat="1" ht="15" customHeight="1">
      <c r="A6" s="1132" t="s">
        <v>611</v>
      </c>
      <c r="B6" s="250">
        <v>145</v>
      </c>
      <c r="C6" s="251">
        <v>3</v>
      </c>
      <c r="D6" s="251">
        <v>1600</v>
      </c>
      <c r="E6" s="1133">
        <f>SUM(F6:G6)</f>
        <v>51440</v>
      </c>
      <c r="F6" s="67">
        <v>25953</v>
      </c>
      <c r="G6" s="67">
        <f>SUM(I6,K6,M6)</f>
        <v>25487</v>
      </c>
      <c r="H6" s="1133">
        <v>8859</v>
      </c>
      <c r="I6" s="1133">
        <v>8417</v>
      </c>
      <c r="J6" s="1133">
        <v>9020</v>
      </c>
      <c r="K6" s="1133">
        <v>8549</v>
      </c>
      <c r="L6" s="1133">
        <v>9074</v>
      </c>
      <c r="M6" s="1133">
        <v>8521</v>
      </c>
      <c r="N6" s="251">
        <v>3112</v>
      </c>
      <c r="O6" s="252">
        <v>424</v>
      </c>
    </row>
    <row r="7" spans="1:15" s="1136" customFormat="1" ht="15" customHeight="1">
      <c r="A7" s="1135">
        <v>4</v>
      </c>
      <c r="B7" s="466">
        <f aca="true" t="shared" si="0" ref="B7:O7">SUM(B12:B15)</f>
        <v>146</v>
      </c>
      <c r="C7" s="467">
        <f t="shared" si="0"/>
        <v>3</v>
      </c>
      <c r="D7" s="467">
        <f t="shared" si="0"/>
        <v>1593</v>
      </c>
      <c r="E7" s="467">
        <f t="shared" si="0"/>
        <v>51984</v>
      </c>
      <c r="F7" s="467">
        <f t="shared" si="0"/>
        <v>26646</v>
      </c>
      <c r="G7" s="467">
        <f t="shared" si="0"/>
        <v>25338</v>
      </c>
      <c r="H7" s="467">
        <f t="shared" si="0"/>
        <v>8753</v>
      </c>
      <c r="I7" s="467">
        <f t="shared" si="0"/>
        <v>8373</v>
      </c>
      <c r="J7" s="467">
        <f t="shared" si="0"/>
        <v>8869</v>
      </c>
      <c r="K7" s="467">
        <f t="shared" si="0"/>
        <v>8416</v>
      </c>
      <c r="L7" s="467">
        <f t="shared" si="0"/>
        <v>9024</v>
      </c>
      <c r="M7" s="467">
        <f t="shared" si="0"/>
        <v>8549</v>
      </c>
      <c r="N7" s="467">
        <f t="shared" si="0"/>
        <v>3114</v>
      </c>
      <c r="O7" s="468">
        <f t="shared" si="0"/>
        <v>421</v>
      </c>
    </row>
    <row r="8" spans="1:15" ht="15" customHeight="1">
      <c r="A8" s="1131"/>
      <c r="B8" s="113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/>
    </row>
    <row r="9" spans="1:15" ht="15" customHeight="1">
      <c r="A9" s="1135" t="s">
        <v>820</v>
      </c>
      <c r="B9" s="466">
        <f>SUM(B18:B30)</f>
        <v>83</v>
      </c>
      <c r="C9" s="467">
        <f>SUM(C18:C30)</f>
        <v>3</v>
      </c>
      <c r="D9" s="467">
        <f>SUM(D18:D30)</f>
        <v>1077</v>
      </c>
      <c r="E9" s="467">
        <f>SUM(E18:E30)</f>
        <v>36631</v>
      </c>
      <c r="F9" s="467">
        <f>SUM(H9,J9,L9)</f>
        <v>18823</v>
      </c>
      <c r="G9" s="467">
        <f>SUM(I9,K9,M9)</f>
        <v>17808</v>
      </c>
      <c r="H9" s="467">
        <f aca="true" t="shared" si="1" ref="H9:O9">SUM(H18:H30)</f>
        <v>6212</v>
      </c>
      <c r="I9" s="467">
        <f t="shared" si="1"/>
        <v>5875</v>
      </c>
      <c r="J9" s="467">
        <f t="shared" si="1"/>
        <v>6258</v>
      </c>
      <c r="K9" s="467">
        <f t="shared" si="1"/>
        <v>5865</v>
      </c>
      <c r="L9" s="467">
        <f t="shared" si="1"/>
        <v>6353</v>
      </c>
      <c r="M9" s="467">
        <f t="shared" si="1"/>
        <v>6068</v>
      </c>
      <c r="N9" s="467">
        <f t="shared" si="1"/>
        <v>2053</v>
      </c>
      <c r="O9" s="468">
        <f t="shared" si="1"/>
        <v>243</v>
      </c>
    </row>
    <row r="10" spans="1:15" ht="15" customHeight="1">
      <c r="A10" s="1135" t="s">
        <v>450</v>
      </c>
      <c r="B10" s="466">
        <f>SUM(B31:B61)</f>
        <v>63</v>
      </c>
      <c r="C10" s="467">
        <f>SUM(C31:C61)</f>
        <v>0</v>
      </c>
      <c r="D10" s="467">
        <f>SUM(D31:D61)</f>
        <v>516</v>
      </c>
      <c r="E10" s="467">
        <f>SUM(E31:E61)</f>
        <v>15353</v>
      </c>
      <c r="F10" s="467">
        <f>SUM(H10,J10,L10)</f>
        <v>7823</v>
      </c>
      <c r="G10" s="467">
        <f>SUM(I10,K10,M10)</f>
        <v>7530</v>
      </c>
      <c r="H10" s="467">
        <f aca="true" t="shared" si="2" ref="H10:O10">SUM(H31:H61)</f>
        <v>2541</v>
      </c>
      <c r="I10" s="467">
        <f t="shared" si="2"/>
        <v>2498</v>
      </c>
      <c r="J10" s="467">
        <f t="shared" si="2"/>
        <v>2611</v>
      </c>
      <c r="K10" s="467">
        <f t="shared" si="2"/>
        <v>2551</v>
      </c>
      <c r="L10" s="467">
        <f t="shared" si="2"/>
        <v>2671</v>
      </c>
      <c r="M10" s="467">
        <f t="shared" si="2"/>
        <v>2481</v>
      </c>
      <c r="N10" s="467">
        <f t="shared" si="2"/>
        <v>1061</v>
      </c>
      <c r="O10" s="468">
        <f t="shared" si="2"/>
        <v>178</v>
      </c>
    </row>
    <row r="11" spans="1:15" ht="15" customHeight="1">
      <c r="A11" s="1131"/>
      <c r="B11" s="113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8"/>
    </row>
    <row r="12" spans="1:15" s="1136" customFormat="1" ht="15" customHeight="1">
      <c r="A12" s="1135" t="s">
        <v>753</v>
      </c>
      <c r="B12" s="466">
        <f aca="true" t="shared" si="3" ref="B12:O12">SUM(B18,B23:B25,B27:B29,B31:B37)</f>
        <v>56</v>
      </c>
      <c r="C12" s="467">
        <f t="shared" si="3"/>
        <v>0</v>
      </c>
      <c r="D12" s="467">
        <f t="shared" si="3"/>
        <v>701</v>
      </c>
      <c r="E12" s="467">
        <f t="shared" si="3"/>
        <v>23953</v>
      </c>
      <c r="F12" s="467">
        <f t="shared" si="3"/>
        <v>12297</v>
      </c>
      <c r="G12" s="467">
        <f t="shared" si="3"/>
        <v>11656</v>
      </c>
      <c r="H12" s="467">
        <f t="shared" si="3"/>
        <v>4020</v>
      </c>
      <c r="I12" s="467">
        <f t="shared" si="3"/>
        <v>3914</v>
      </c>
      <c r="J12" s="467">
        <f t="shared" si="3"/>
        <v>4062</v>
      </c>
      <c r="K12" s="467">
        <f t="shared" si="3"/>
        <v>3842</v>
      </c>
      <c r="L12" s="467">
        <f t="shared" si="3"/>
        <v>4215</v>
      </c>
      <c r="M12" s="467">
        <f t="shared" si="3"/>
        <v>3900</v>
      </c>
      <c r="N12" s="467">
        <f t="shared" si="3"/>
        <v>1346</v>
      </c>
      <c r="O12" s="468">
        <f t="shared" si="3"/>
        <v>150</v>
      </c>
    </row>
    <row r="13" spans="1:15" s="1136" customFormat="1" ht="15" customHeight="1">
      <c r="A13" s="1135" t="s">
        <v>755</v>
      </c>
      <c r="B13" s="466">
        <f aca="true" t="shared" si="4" ref="B13:O13">SUM(B22,B38:B44)</f>
        <v>18</v>
      </c>
      <c r="C13" s="467">
        <f t="shared" si="4"/>
        <v>0</v>
      </c>
      <c r="D13" s="467">
        <f t="shared" si="4"/>
        <v>150</v>
      </c>
      <c r="E13" s="467">
        <f t="shared" si="4"/>
        <v>4434</v>
      </c>
      <c r="F13" s="467">
        <f t="shared" si="4"/>
        <v>2217</v>
      </c>
      <c r="G13" s="467">
        <f t="shared" si="4"/>
        <v>2217</v>
      </c>
      <c r="H13" s="467">
        <f t="shared" si="4"/>
        <v>724</v>
      </c>
      <c r="I13" s="467">
        <f t="shared" si="4"/>
        <v>702</v>
      </c>
      <c r="J13" s="467">
        <f t="shared" si="4"/>
        <v>772</v>
      </c>
      <c r="K13" s="467">
        <f t="shared" si="4"/>
        <v>758</v>
      </c>
      <c r="L13" s="467">
        <f t="shared" si="4"/>
        <v>721</v>
      </c>
      <c r="M13" s="467">
        <f t="shared" si="4"/>
        <v>757</v>
      </c>
      <c r="N13" s="467">
        <f t="shared" si="4"/>
        <v>311</v>
      </c>
      <c r="O13" s="468">
        <f t="shared" si="4"/>
        <v>52</v>
      </c>
    </row>
    <row r="14" spans="1:15" s="1136" customFormat="1" ht="15" customHeight="1">
      <c r="A14" s="1135" t="s">
        <v>757</v>
      </c>
      <c r="B14" s="466">
        <f aca="true" t="shared" si="5" ref="B14:O14">SUM(B19,B26,B30,B45:B49)</f>
        <v>36</v>
      </c>
      <c r="C14" s="467">
        <f t="shared" si="5"/>
        <v>2</v>
      </c>
      <c r="D14" s="467">
        <f t="shared" si="5"/>
        <v>332</v>
      </c>
      <c r="E14" s="467">
        <f t="shared" si="5"/>
        <v>10068</v>
      </c>
      <c r="F14" s="467">
        <f t="shared" si="5"/>
        <v>5217</v>
      </c>
      <c r="G14" s="467">
        <f t="shared" si="5"/>
        <v>4851</v>
      </c>
      <c r="H14" s="467">
        <f t="shared" si="5"/>
        <v>1741</v>
      </c>
      <c r="I14" s="467">
        <f t="shared" si="5"/>
        <v>1656</v>
      </c>
      <c r="J14" s="467">
        <f t="shared" si="5"/>
        <v>1752</v>
      </c>
      <c r="K14" s="467">
        <f t="shared" si="5"/>
        <v>1568</v>
      </c>
      <c r="L14" s="467">
        <f t="shared" si="5"/>
        <v>1724</v>
      </c>
      <c r="M14" s="467">
        <f t="shared" si="5"/>
        <v>1627</v>
      </c>
      <c r="N14" s="467">
        <f t="shared" si="5"/>
        <v>673</v>
      </c>
      <c r="O14" s="468">
        <f t="shared" si="5"/>
        <v>82</v>
      </c>
    </row>
    <row r="15" spans="1:15" s="1136" customFormat="1" ht="15" customHeight="1">
      <c r="A15" s="1135" t="s">
        <v>759</v>
      </c>
      <c r="B15" s="466">
        <f aca="true" t="shared" si="6" ref="B15:O15">SUM(B20:B21,B50:B61)</f>
        <v>36</v>
      </c>
      <c r="C15" s="467">
        <f t="shared" si="6"/>
        <v>1</v>
      </c>
      <c r="D15" s="467">
        <f t="shared" si="6"/>
        <v>410</v>
      </c>
      <c r="E15" s="467">
        <f t="shared" si="6"/>
        <v>13529</v>
      </c>
      <c r="F15" s="467">
        <f t="shared" si="6"/>
        <v>6915</v>
      </c>
      <c r="G15" s="467">
        <f t="shared" si="6"/>
        <v>6614</v>
      </c>
      <c r="H15" s="467">
        <f t="shared" si="6"/>
        <v>2268</v>
      </c>
      <c r="I15" s="467">
        <f t="shared" si="6"/>
        <v>2101</v>
      </c>
      <c r="J15" s="467">
        <f t="shared" si="6"/>
        <v>2283</v>
      </c>
      <c r="K15" s="467">
        <f t="shared" si="6"/>
        <v>2248</v>
      </c>
      <c r="L15" s="467">
        <f t="shared" si="6"/>
        <v>2364</v>
      </c>
      <c r="M15" s="467">
        <f t="shared" si="6"/>
        <v>2265</v>
      </c>
      <c r="N15" s="467">
        <f t="shared" si="6"/>
        <v>784</v>
      </c>
      <c r="O15" s="468">
        <f t="shared" si="6"/>
        <v>137</v>
      </c>
    </row>
    <row r="16" spans="1:15" ht="6" customHeight="1">
      <c r="A16" s="1138"/>
      <c r="B16" s="113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8"/>
    </row>
    <row r="17" spans="1:15" s="1136" customFormat="1" ht="6" customHeight="1">
      <c r="A17" s="1138"/>
      <c r="B17" s="466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33"/>
    </row>
    <row r="18" spans="1:15" s="1134" customFormat="1" ht="12" customHeight="1">
      <c r="A18" s="1132" t="s">
        <v>762</v>
      </c>
      <c r="B18" s="1118">
        <v>17</v>
      </c>
      <c r="C18" s="67">
        <v>0</v>
      </c>
      <c r="D18" s="276">
        <v>286</v>
      </c>
      <c r="E18" s="67">
        <f aca="true" t="shared" si="7" ref="E18:E61">SUM(F18:G18)</f>
        <v>10278</v>
      </c>
      <c r="F18" s="67">
        <f aca="true" t="shared" si="8" ref="F18:F61">SUM(H18,J18,L18)</f>
        <v>5299</v>
      </c>
      <c r="G18" s="67">
        <f aca="true" t="shared" si="9" ref="G18:G61">SUM(I18,K18,M18)</f>
        <v>4979</v>
      </c>
      <c r="H18" s="67">
        <v>1768</v>
      </c>
      <c r="I18" s="67">
        <v>1639</v>
      </c>
      <c r="J18" s="67">
        <v>1777</v>
      </c>
      <c r="K18" s="67">
        <v>1629</v>
      </c>
      <c r="L18" s="67">
        <v>1754</v>
      </c>
      <c r="M18" s="67">
        <v>1711</v>
      </c>
      <c r="N18" s="67">
        <v>523</v>
      </c>
      <c r="O18" s="68">
        <v>49</v>
      </c>
    </row>
    <row r="19" spans="1:15" s="1134" customFormat="1" ht="12" customHeight="1">
      <c r="A19" s="1132" t="s">
        <v>764</v>
      </c>
      <c r="B19" s="1118">
        <v>8</v>
      </c>
      <c r="C19" s="67">
        <v>2</v>
      </c>
      <c r="D19" s="67">
        <v>111</v>
      </c>
      <c r="E19" s="67">
        <f t="shared" si="7"/>
        <v>3729</v>
      </c>
      <c r="F19" s="67">
        <f t="shared" si="8"/>
        <v>1921</v>
      </c>
      <c r="G19" s="67">
        <f t="shared" si="9"/>
        <v>1808</v>
      </c>
      <c r="H19" s="67">
        <v>648</v>
      </c>
      <c r="I19" s="67">
        <v>591</v>
      </c>
      <c r="J19" s="67">
        <v>619</v>
      </c>
      <c r="K19" s="67">
        <v>577</v>
      </c>
      <c r="L19" s="67">
        <v>654</v>
      </c>
      <c r="M19" s="67">
        <v>640</v>
      </c>
      <c r="N19" s="67">
        <v>210</v>
      </c>
      <c r="O19" s="68">
        <v>24</v>
      </c>
    </row>
    <row r="20" spans="1:15" s="1134" customFormat="1" ht="12" customHeight="1">
      <c r="A20" s="1132" t="s">
        <v>765</v>
      </c>
      <c r="B20" s="1118">
        <v>8</v>
      </c>
      <c r="C20" s="67">
        <v>1</v>
      </c>
      <c r="D20" s="67">
        <v>114</v>
      </c>
      <c r="E20" s="67">
        <f t="shared" si="7"/>
        <v>3985</v>
      </c>
      <c r="F20" s="67">
        <f t="shared" si="8"/>
        <v>2040</v>
      </c>
      <c r="G20" s="67">
        <f t="shared" si="9"/>
        <v>1945</v>
      </c>
      <c r="H20" s="67">
        <v>691</v>
      </c>
      <c r="I20" s="67">
        <v>632</v>
      </c>
      <c r="J20" s="67">
        <v>691</v>
      </c>
      <c r="K20" s="67">
        <v>665</v>
      </c>
      <c r="L20" s="67">
        <v>658</v>
      </c>
      <c r="M20" s="67">
        <v>648</v>
      </c>
      <c r="N20" s="67">
        <v>206</v>
      </c>
      <c r="O20" s="68">
        <v>35</v>
      </c>
    </row>
    <row r="21" spans="1:15" s="1134" customFormat="1" ht="12" customHeight="1">
      <c r="A21" s="1132" t="s">
        <v>767</v>
      </c>
      <c r="B21" s="1118">
        <v>9</v>
      </c>
      <c r="C21" s="67">
        <v>0</v>
      </c>
      <c r="D21" s="276">
        <v>125</v>
      </c>
      <c r="E21" s="67">
        <f t="shared" si="7"/>
        <v>4236</v>
      </c>
      <c r="F21" s="67">
        <f t="shared" si="8"/>
        <v>2192</v>
      </c>
      <c r="G21" s="67">
        <f t="shared" si="9"/>
        <v>2044</v>
      </c>
      <c r="H21" s="67">
        <v>704</v>
      </c>
      <c r="I21" s="67">
        <v>617</v>
      </c>
      <c r="J21" s="67">
        <v>691</v>
      </c>
      <c r="K21" s="67">
        <v>683</v>
      </c>
      <c r="L21" s="67">
        <v>797</v>
      </c>
      <c r="M21" s="67">
        <v>744</v>
      </c>
      <c r="N21" s="67">
        <v>227</v>
      </c>
      <c r="O21" s="68">
        <v>25</v>
      </c>
    </row>
    <row r="22" spans="1:15" s="1134" customFormat="1" ht="12" customHeight="1">
      <c r="A22" s="1132" t="s">
        <v>770</v>
      </c>
      <c r="B22" s="1118">
        <v>5</v>
      </c>
      <c r="C22" s="67">
        <v>0</v>
      </c>
      <c r="D22" s="276">
        <v>56</v>
      </c>
      <c r="E22" s="67">
        <f t="shared" si="7"/>
        <v>1825</v>
      </c>
      <c r="F22" s="67">
        <f t="shared" si="8"/>
        <v>931</v>
      </c>
      <c r="G22" s="67">
        <f t="shared" si="9"/>
        <v>894</v>
      </c>
      <c r="H22" s="67">
        <v>294</v>
      </c>
      <c r="I22" s="67">
        <v>285</v>
      </c>
      <c r="J22" s="67">
        <v>322</v>
      </c>
      <c r="K22" s="67">
        <v>312</v>
      </c>
      <c r="L22" s="67">
        <v>315</v>
      </c>
      <c r="M22" s="67">
        <v>297</v>
      </c>
      <c r="N22" s="67">
        <v>112</v>
      </c>
      <c r="O22" s="68">
        <v>13</v>
      </c>
    </row>
    <row r="23" spans="1:15" s="1134" customFormat="1" ht="12" customHeight="1">
      <c r="A23" s="1132" t="s">
        <v>772</v>
      </c>
      <c r="B23" s="1118">
        <v>3</v>
      </c>
      <c r="C23" s="67">
        <v>0</v>
      </c>
      <c r="D23" s="276">
        <v>50</v>
      </c>
      <c r="E23" s="67">
        <f t="shared" si="7"/>
        <v>1767</v>
      </c>
      <c r="F23" s="67">
        <f t="shared" si="8"/>
        <v>907</v>
      </c>
      <c r="G23" s="67">
        <f t="shared" si="9"/>
        <v>860</v>
      </c>
      <c r="H23" s="67">
        <v>292</v>
      </c>
      <c r="I23" s="67">
        <v>295</v>
      </c>
      <c r="J23" s="67">
        <v>298</v>
      </c>
      <c r="K23" s="67">
        <v>273</v>
      </c>
      <c r="L23" s="67">
        <v>317</v>
      </c>
      <c r="M23" s="67">
        <v>292</v>
      </c>
      <c r="N23" s="67">
        <v>94</v>
      </c>
      <c r="O23" s="68">
        <v>9</v>
      </c>
    </row>
    <row r="24" spans="1:15" s="1134" customFormat="1" ht="12" customHeight="1">
      <c r="A24" s="1132" t="s">
        <v>774</v>
      </c>
      <c r="B24" s="1118">
        <v>4</v>
      </c>
      <c r="C24" s="67">
        <v>0</v>
      </c>
      <c r="D24" s="276">
        <v>45</v>
      </c>
      <c r="E24" s="67">
        <f t="shared" si="7"/>
        <v>1554</v>
      </c>
      <c r="F24" s="67">
        <f t="shared" si="8"/>
        <v>804</v>
      </c>
      <c r="G24" s="67">
        <f t="shared" si="9"/>
        <v>750</v>
      </c>
      <c r="H24" s="67">
        <v>238</v>
      </c>
      <c r="I24" s="67">
        <v>255</v>
      </c>
      <c r="J24" s="67">
        <v>248</v>
      </c>
      <c r="K24" s="67">
        <v>266</v>
      </c>
      <c r="L24" s="67">
        <v>318</v>
      </c>
      <c r="M24" s="67">
        <v>229</v>
      </c>
      <c r="N24" s="67">
        <v>90</v>
      </c>
      <c r="O24" s="68">
        <v>11</v>
      </c>
    </row>
    <row r="25" spans="1:15" s="1134" customFormat="1" ht="12" customHeight="1">
      <c r="A25" s="1132" t="s">
        <v>775</v>
      </c>
      <c r="B25" s="1118">
        <v>6</v>
      </c>
      <c r="C25" s="67">
        <v>0</v>
      </c>
      <c r="D25" s="276">
        <v>38</v>
      </c>
      <c r="E25" s="67">
        <f t="shared" si="7"/>
        <v>1225</v>
      </c>
      <c r="F25" s="67">
        <f t="shared" si="8"/>
        <v>628</v>
      </c>
      <c r="G25" s="67">
        <f t="shared" si="9"/>
        <v>597</v>
      </c>
      <c r="H25" s="67">
        <v>229</v>
      </c>
      <c r="I25" s="67">
        <v>209</v>
      </c>
      <c r="J25" s="67">
        <v>192</v>
      </c>
      <c r="K25" s="67">
        <v>191</v>
      </c>
      <c r="L25" s="67">
        <v>207</v>
      </c>
      <c r="M25" s="67">
        <v>197</v>
      </c>
      <c r="N25" s="67">
        <v>85</v>
      </c>
      <c r="O25" s="68">
        <v>16</v>
      </c>
    </row>
    <row r="26" spans="1:15" s="1134" customFormat="1" ht="12" customHeight="1">
      <c r="A26" s="1132" t="s">
        <v>778</v>
      </c>
      <c r="B26" s="1118">
        <v>2</v>
      </c>
      <c r="C26" s="67">
        <v>0</v>
      </c>
      <c r="D26" s="276">
        <v>38</v>
      </c>
      <c r="E26" s="67">
        <f t="shared" si="7"/>
        <v>1301</v>
      </c>
      <c r="F26" s="67">
        <f t="shared" si="8"/>
        <v>704</v>
      </c>
      <c r="G26" s="67">
        <f t="shared" si="9"/>
        <v>597</v>
      </c>
      <c r="H26" s="67">
        <v>218</v>
      </c>
      <c r="I26" s="67">
        <v>211</v>
      </c>
      <c r="J26" s="67">
        <v>264</v>
      </c>
      <c r="K26" s="67">
        <v>202</v>
      </c>
      <c r="L26" s="67">
        <v>222</v>
      </c>
      <c r="M26" s="67">
        <v>184</v>
      </c>
      <c r="N26" s="67">
        <v>70</v>
      </c>
      <c r="O26" s="68">
        <v>8</v>
      </c>
    </row>
    <row r="27" spans="1:15" s="1134" customFormat="1" ht="12" customHeight="1">
      <c r="A27" s="1132" t="s">
        <v>780</v>
      </c>
      <c r="B27" s="1118">
        <v>4</v>
      </c>
      <c r="C27" s="67">
        <v>0</v>
      </c>
      <c r="D27" s="276">
        <v>72</v>
      </c>
      <c r="E27" s="67">
        <f t="shared" si="7"/>
        <v>2489</v>
      </c>
      <c r="F27" s="67">
        <f t="shared" si="8"/>
        <v>1265</v>
      </c>
      <c r="G27" s="67">
        <f t="shared" si="9"/>
        <v>1224</v>
      </c>
      <c r="H27" s="67">
        <v>415</v>
      </c>
      <c r="I27" s="67">
        <v>428</v>
      </c>
      <c r="J27" s="67">
        <v>439</v>
      </c>
      <c r="K27" s="67">
        <v>396</v>
      </c>
      <c r="L27" s="67">
        <v>411</v>
      </c>
      <c r="M27" s="67">
        <v>400</v>
      </c>
      <c r="N27" s="67">
        <v>140</v>
      </c>
      <c r="O27" s="68">
        <v>12</v>
      </c>
    </row>
    <row r="28" spans="1:15" s="1134" customFormat="1" ht="12" customHeight="1">
      <c r="A28" s="1132" t="s">
        <v>782</v>
      </c>
      <c r="B28" s="1118">
        <v>4</v>
      </c>
      <c r="C28" s="67">
        <v>0</v>
      </c>
      <c r="D28" s="276">
        <v>54</v>
      </c>
      <c r="E28" s="67">
        <f t="shared" si="7"/>
        <v>1798</v>
      </c>
      <c r="F28" s="67">
        <f t="shared" si="8"/>
        <v>908</v>
      </c>
      <c r="G28" s="67">
        <f t="shared" si="9"/>
        <v>890</v>
      </c>
      <c r="H28" s="67">
        <v>293</v>
      </c>
      <c r="I28" s="67">
        <v>291</v>
      </c>
      <c r="J28" s="67">
        <v>320</v>
      </c>
      <c r="K28" s="67">
        <v>285</v>
      </c>
      <c r="L28" s="67">
        <v>295</v>
      </c>
      <c r="M28" s="67">
        <v>314</v>
      </c>
      <c r="N28" s="67">
        <v>101</v>
      </c>
      <c r="O28" s="68">
        <v>14</v>
      </c>
    </row>
    <row r="29" spans="1:15" s="1134" customFormat="1" ht="12" customHeight="1">
      <c r="A29" s="1132" t="s">
        <v>784</v>
      </c>
      <c r="B29" s="1118">
        <v>6</v>
      </c>
      <c r="C29" s="67">
        <v>0</v>
      </c>
      <c r="D29" s="276">
        <v>36</v>
      </c>
      <c r="E29" s="67">
        <f t="shared" si="7"/>
        <v>999</v>
      </c>
      <c r="F29" s="67">
        <f t="shared" si="8"/>
        <v>494</v>
      </c>
      <c r="G29" s="67">
        <f t="shared" si="9"/>
        <v>505</v>
      </c>
      <c r="H29" s="67">
        <v>160</v>
      </c>
      <c r="I29" s="67">
        <v>179</v>
      </c>
      <c r="J29" s="67">
        <v>145</v>
      </c>
      <c r="K29" s="67">
        <v>165</v>
      </c>
      <c r="L29" s="67">
        <v>189</v>
      </c>
      <c r="M29" s="67">
        <v>161</v>
      </c>
      <c r="N29" s="67">
        <v>83</v>
      </c>
      <c r="O29" s="68">
        <v>9</v>
      </c>
    </row>
    <row r="30" spans="1:15" s="1134" customFormat="1" ht="12" customHeight="1">
      <c r="A30" s="1132" t="s">
        <v>786</v>
      </c>
      <c r="B30" s="1118">
        <v>7</v>
      </c>
      <c r="C30" s="67">
        <v>0</v>
      </c>
      <c r="D30" s="276">
        <v>52</v>
      </c>
      <c r="E30" s="67">
        <f t="shared" si="7"/>
        <v>1445</v>
      </c>
      <c r="F30" s="67">
        <f t="shared" si="8"/>
        <v>730</v>
      </c>
      <c r="G30" s="67">
        <f t="shared" si="9"/>
        <v>715</v>
      </c>
      <c r="H30" s="67">
        <v>262</v>
      </c>
      <c r="I30" s="67">
        <v>243</v>
      </c>
      <c r="J30" s="67">
        <v>252</v>
      </c>
      <c r="K30" s="67">
        <v>221</v>
      </c>
      <c r="L30" s="67">
        <v>216</v>
      </c>
      <c r="M30" s="67">
        <v>251</v>
      </c>
      <c r="N30" s="67">
        <v>112</v>
      </c>
      <c r="O30" s="68">
        <v>18</v>
      </c>
    </row>
    <row r="31" spans="1:15" s="1134" customFormat="1" ht="12" customHeight="1">
      <c r="A31" s="1132" t="s">
        <v>789</v>
      </c>
      <c r="B31" s="1118">
        <v>3</v>
      </c>
      <c r="C31" s="67">
        <v>0</v>
      </c>
      <c r="D31" s="276">
        <v>21</v>
      </c>
      <c r="E31" s="67">
        <f t="shared" si="7"/>
        <v>633</v>
      </c>
      <c r="F31" s="67">
        <f t="shared" si="8"/>
        <v>328</v>
      </c>
      <c r="G31" s="67">
        <f t="shared" si="9"/>
        <v>305</v>
      </c>
      <c r="H31" s="67">
        <v>100</v>
      </c>
      <c r="I31" s="67">
        <v>108</v>
      </c>
      <c r="J31" s="67">
        <v>109</v>
      </c>
      <c r="K31" s="67">
        <v>96</v>
      </c>
      <c r="L31" s="67">
        <v>119</v>
      </c>
      <c r="M31" s="67">
        <v>101</v>
      </c>
      <c r="N31" s="67">
        <v>42</v>
      </c>
      <c r="O31" s="68">
        <v>3</v>
      </c>
    </row>
    <row r="32" spans="1:15" s="1134" customFormat="1" ht="12" customHeight="1">
      <c r="A32" s="1132" t="s">
        <v>791</v>
      </c>
      <c r="B32" s="1118">
        <v>1</v>
      </c>
      <c r="C32" s="67">
        <v>0</v>
      </c>
      <c r="D32" s="276">
        <v>15</v>
      </c>
      <c r="E32" s="67">
        <f t="shared" si="7"/>
        <v>535</v>
      </c>
      <c r="F32" s="67">
        <f t="shared" si="8"/>
        <v>271</v>
      </c>
      <c r="G32" s="67">
        <f t="shared" si="9"/>
        <v>264</v>
      </c>
      <c r="H32" s="67">
        <v>73</v>
      </c>
      <c r="I32" s="67">
        <v>85</v>
      </c>
      <c r="J32" s="67">
        <v>89</v>
      </c>
      <c r="K32" s="67">
        <v>91</v>
      </c>
      <c r="L32" s="67">
        <v>109</v>
      </c>
      <c r="M32" s="67">
        <v>88</v>
      </c>
      <c r="N32" s="67">
        <v>25</v>
      </c>
      <c r="O32" s="68">
        <v>5</v>
      </c>
    </row>
    <row r="33" spans="1:15" s="1134" customFormat="1" ht="12" customHeight="1">
      <c r="A33" s="1132" t="s">
        <v>745</v>
      </c>
      <c r="B33" s="1118">
        <v>1</v>
      </c>
      <c r="C33" s="67">
        <v>0</v>
      </c>
      <c r="D33" s="276">
        <v>27</v>
      </c>
      <c r="E33" s="67">
        <f t="shared" si="7"/>
        <v>964</v>
      </c>
      <c r="F33" s="67">
        <f t="shared" si="8"/>
        <v>505</v>
      </c>
      <c r="G33" s="67">
        <f t="shared" si="9"/>
        <v>459</v>
      </c>
      <c r="H33" s="67">
        <v>175</v>
      </c>
      <c r="I33" s="67">
        <v>151</v>
      </c>
      <c r="J33" s="67">
        <v>161</v>
      </c>
      <c r="K33" s="67">
        <v>164</v>
      </c>
      <c r="L33" s="67">
        <v>169</v>
      </c>
      <c r="M33" s="67">
        <v>144</v>
      </c>
      <c r="N33" s="67">
        <v>46</v>
      </c>
      <c r="O33" s="68">
        <v>4</v>
      </c>
    </row>
    <row r="34" spans="1:15" s="1134" customFormat="1" ht="12" customHeight="1">
      <c r="A34" s="1132" t="s">
        <v>746</v>
      </c>
      <c r="B34" s="1118">
        <v>3</v>
      </c>
      <c r="C34" s="67">
        <v>0</v>
      </c>
      <c r="D34" s="276">
        <v>14</v>
      </c>
      <c r="E34" s="67">
        <f t="shared" si="7"/>
        <v>346</v>
      </c>
      <c r="F34" s="67">
        <f t="shared" si="8"/>
        <v>174</v>
      </c>
      <c r="G34" s="67">
        <f t="shared" si="9"/>
        <v>172</v>
      </c>
      <c r="H34" s="67">
        <v>53</v>
      </c>
      <c r="I34" s="67">
        <v>58</v>
      </c>
      <c r="J34" s="67">
        <v>51</v>
      </c>
      <c r="K34" s="67">
        <v>65</v>
      </c>
      <c r="L34" s="67">
        <v>70</v>
      </c>
      <c r="M34" s="67">
        <v>49</v>
      </c>
      <c r="N34" s="67">
        <v>34</v>
      </c>
      <c r="O34" s="68">
        <v>4</v>
      </c>
    </row>
    <row r="35" spans="1:15" s="1134" customFormat="1" ht="12" customHeight="1">
      <c r="A35" s="1132" t="s">
        <v>747</v>
      </c>
      <c r="B35" s="1118">
        <v>1</v>
      </c>
      <c r="C35" s="67">
        <v>0</v>
      </c>
      <c r="D35" s="276">
        <v>14</v>
      </c>
      <c r="E35" s="67">
        <f t="shared" si="7"/>
        <v>443</v>
      </c>
      <c r="F35" s="67">
        <f t="shared" si="8"/>
        <v>241</v>
      </c>
      <c r="G35" s="67">
        <f t="shared" si="9"/>
        <v>202</v>
      </c>
      <c r="H35" s="67">
        <v>76</v>
      </c>
      <c r="I35" s="67">
        <v>74</v>
      </c>
      <c r="J35" s="67">
        <v>84</v>
      </c>
      <c r="K35" s="67">
        <v>64</v>
      </c>
      <c r="L35" s="67">
        <v>81</v>
      </c>
      <c r="M35" s="67">
        <v>64</v>
      </c>
      <c r="N35" s="67">
        <v>26</v>
      </c>
      <c r="O35" s="68">
        <v>4</v>
      </c>
    </row>
    <row r="36" spans="1:15" s="1134" customFormat="1" ht="12" customHeight="1">
      <c r="A36" s="1132" t="s">
        <v>749</v>
      </c>
      <c r="B36" s="1118">
        <v>1</v>
      </c>
      <c r="C36" s="67">
        <v>0</v>
      </c>
      <c r="D36" s="276">
        <v>13</v>
      </c>
      <c r="E36" s="67">
        <f t="shared" si="7"/>
        <v>444</v>
      </c>
      <c r="F36" s="67">
        <f t="shared" si="8"/>
        <v>223</v>
      </c>
      <c r="G36" s="67">
        <f t="shared" si="9"/>
        <v>221</v>
      </c>
      <c r="H36" s="67">
        <v>67</v>
      </c>
      <c r="I36" s="67">
        <v>70</v>
      </c>
      <c r="J36" s="67">
        <v>72</v>
      </c>
      <c r="K36" s="67">
        <v>78</v>
      </c>
      <c r="L36" s="67">
        <v>84</v>
      </c>
      <c r="M36" s="67">
        <v>73</v>
      </c>
      <c r="N36" s="67">
        <v>27</v>
      </c>
      <c r="O36" s="68">
        <v>4</v>
      </c>
    </row>
    <row r="37" spans="1:15" s="1134" customFormat="1" ht="12" customHeight="1">
      <c r="A37" s="1132" t="s">
        <v>751</v>
      </c>
      <c r="B37" s="1118">
        <v>2</v>
      </c>
      <c r="C37" s="67">
        <v>0</v>
      </c>
      <c r="D37" s="276">
        <v>16</v>
      </c>
      <c r="E37" s="67">
        <f t="shared" si="7"/>
        <v>478</v>
      </c>
      <c r="F37" s="67">
        <f t="shared" si="8"/>
        <v>250</v>
      </c>
      <c r="G37" s="67">
        <f t="shared" si="9"/>
        <v>228</v>
      </c>
      <c r="H37" s="67">
        <v>81</v>
      </c>
      <c r="I37" s="67">
        <v>72</v>
      </c>
      <c r="J37" s="67">
        <v>77</v>
      </c>
      <c r="K37" s="67">
        <v>79</v>
      </c>
      <c r="L37" s="67">
        <v>92</v>
      </c>
      <c r="M37" s="67">
        <v>77</v>
      </c>
      <c r="N37" s="67">
        <v>30</v>
      </c>
      <c r="O37" s="68">
        <v>6</v>
      </c>
    </row>
    <row r="38" spans="1:15" s="1134" customFormat="1" ht="12" customHeight="1">
      <c r="A38" s="1132" t="s">
        <v>752</v>
      </c>
      <c r="B38" s="1118">
        <v>1</v>
      </c>
      <c r="C38" s="67">
        <v>0</v>
      </c>
      <c r="D38" s="276">
        <v>10</v>
      </c>
      <c r="E38" s="67">
        <f t="shared" si="7"/>
        <v>347</v>
      </c>
      <c r="F38" s="67">
        <f t="shared" si="8"/>
        <v>164</v>
      </c>
      <c r="G38" s="67">
        <f t="shared" si="9"/>
        <v>183</v>
      </c>
      <c r="H38" s="67">
        <v>61</v>
      </c>
      <c r="I38" s="67">
        <v>56</v>
      </c>
      <c r="J38" s="67">
        <v>57</v>
      </c>
      <c r="K38" s="67">
        <v>58</v>
      </c>
      <c r="L38" s="67">
        <v>46</v>
      </c>
      <c r="M38" s="67">
        <v>69</v>
      </c>
      <c r="N38" s="67">
        <v>18</v>
      </c>
      <c r="O38" s="68">
        <v>3</v>
      </c>
    </row>
    <row r="39" spans="1:15" s="1134" customFormat="1" ht="12" customHeight="1">
      <c r="A39" s="1132" t="s">
        <v>754</v>
      </c>
      <c r="B39" s="1118">
        <v>1</v>
      </c>
      <c r="C39" s="67">
        <v>0</v>
      </c>
      <c r="D39" s="276">
        <v>16</v>
      </c>
      <c r="E39" s="67">
        <f t="shared" si="7"/>
        <v>549</v>
      </c>
      <c r="F39" s="67">
        <f t="shared" si="8"/>
        <v>282</v>
      </c>
      <c r="G39" s="67">
        <f t="shared" si="9"/>
        <v>267</v>
      </c>
      <c r="H39" s="67">
        <v>90</v>
      </c>
      <c r="I39" s="67">
        <v>86</v>
      </c>
      <c r="J39" s="67">
        <v>96</v>
      </c>
      <c r="K39" s="67">
        <v>93</v>
      </c>
      <c r="L39" s="67">
        <v>96</v>
      </c>
      <c r="M39" s="67">
        <v>88</v>
      </c>
      <c r="N39" s="67">
        <v>29</v>
      </c>
      <c r="O39" s="68">
        <v>4</v>
      </c>
    </row>
    <row r="40" spans="1:15" s="1134" customFormat="1" ht="12" customHeight="1">
      <c r="A40" s="1132" t="s">
        <v>756</v>
      </c>
      <c r="B40" s="1118">
        <v>2</v>
      </c>
      <c r="C40" s="67">
        <v>0</v>
      </c>
      <c r="D40" s="276">
        <v>12</v>
      </c>
      <c r="E40" s="67">
        <f t="shared" si="7"/>
        <v>331</v>
      </c>
      <c r="F40" s="67">
        <f t="shared" si="8"/>
        <v>165</v>
      </c>
      <c r="G40" s="67">
        <f t="shared" si="9"/>
        <v>166</v>
      </c>
      <c r="H40" s="67">
        <v>65</v>
      </c>
      <c r="I40" s="67">
        <v>54</v>
      </c>
      <c r="J40" s="67">
        <v>54</v>
      </c>
      <c r="K40" s="67">
        <v>58</v>
      </c>
      <c r="L40" s="67">
        <v>46</v>
      </c>
      <c r="M40" s="67">
        <v>54</v>
      </c>
      <c r="N40" s="67">
        <v>27</v>
      </c>
      <c r="O40" s="68">
        <v>5</v>
      </c>
    </row>
    <row r="41" spans="1:15" s="1134" customFormat="1" ht="12" customHeight="1">
      <c r="A41" s="1132" t="s">
        <v>758</v>
      </c>
      <c r="B41" s="1118">
        <v>2</v>
      </c>
      <c r="C41" s="67">
        <v>0</v>
      </c>
      <c r="D41" s="276">
        <v>17</v>
      </c>
      <c r="E41" s="67">
        <f t="shared" si="7"/>
        <v>546</v>
      </c>
      <c r="F41" s="67">
        <f t="shared" si="8"/>
        <v>276</v>
      </c>
      <c r="G41" s="67">
        <f t="shared" si="9"/>
        <v>270</v>
      </c>
      <c r="H41" s="67">
        <v>83</v>
      </c>
      <c r="I41" s="67">
        <v>84</v>
      </c>
      <c r="J41" s="67">
        <v>98</v>
      </c>
      <c r="K41" s="67">
        <v>89</v>
      </c>
      <c r="L41" s="67">
        <v>95</v>
      </c>
      <c r="M41" s="67">
        <v>97</v>
      </c>
      <c r="N41" s="67">
        <v>37</v>
      </c>
      <c r="O41" s="68">
        <v>6</v>
      </c>
    </row>
    <row r="42" spans="1:15" s="1134" customFormat="1" ht="12" customHeight="1">
      <c r="A42" s="1132" t="s">
        <v>760</v>
      </c>
      <c r="B42" s="1118">
        <v>3</v>
      </c>
      <c r="C42" s="67">
        <v>0</v>
      </c>
      <c r="D42" s="276">
        <v>13</v>
      </c>
      <c r="E42" s="67">
        <f t="shared" si="7"/>
        <v>225</v>
      </c>
      <c r="F42" s="67">
        <f t="shared" si="8"/>
        <v>107</v>
      </c>
      <c r="G42" s="67">
        <f t="shared" si="9"/>
        <v>118</v>
      </c>
      <c r="H42" s="67">
        <v>32</v>
      </c>
      <c r="I42" s="67">
        <v>40</v>
      </c>
      <c r="J42" s="67">
        <v>44</v>
      </c>
      <c r="K42" s="67">
        <v>40</v>
      </c>
      <c r="L42" s="67">
        <v>31</v>
      </c>
      <c r="M42" s="67">
        <v>38</v>
      </c>
      <c r="N42" s="67">
        <v>34</v>
      </c>
      <c r="O42" s="68">
        <v>5</v>
      </c>
    </row>
    <row r="43" spans="1:15" s="1134" customFormat="1" ht="12" customHeight="1">
      <c r="A43" s="1132" t="s">
        <v>761</v>
      </c>
      <c r="B43" s="1118">
        <v>2</v>
      </c>
      <c r="C43" s="67">
        <v>0</v>
      </c>
      <c r="D43" s="276">
        <v>13</v>
      </c>
      <c r="E43" s="67">
        <f t="shared" si="7"/>
        <v>295</v>
      </c>
      <c r="F43" s="67">
        <f t="shared" si="8"/>
        <v>143</v>
      </c>
      <c r="G43" s="67">
        <f t="shared" si="9"/>
        <v>152</v>
      </c>
      <c r="H43" s="67">
        <v>48</v>
      </c>
      <c r="I43" s="67">
        <v>44</v>
      </c>
      <c r="J43" s="67">
        <v>41</v>
      </c>
      <c r="K43" s="67">
        <v>53</v>
      </c>
      <c r="L43" s="67">
        <v>54</v>
      </c>
      <c r="M43" s="67">
        <v>55</v>
      </c>
      <c r="N43" s="67">
        <v>26</v>
      </c>
      <c r="O43" s="68">
        <v>8</v>
      </c>
    </row>
    <row r="44" spans="1:15" s="1134" customFormat="1" ht="12" customHeight="1">
      <c r="A44" s="1132" t="s">
        <v>763</v>
      </c>
      <c r="B44" s="1118">
        <v>2</v>
      </c>
      <c r="C44" s="67">
        <v>0</v>
      </c>
      <c r="D44" s="276">
        <v>13</v>
      </c>
      <c r="E44" s="67">
        <f t="shared" si="7"/>
        <v>316</v>
      </c>
      <c r="F44" s="67">
        <f t="shared" si="8"/>
        <v>149</v>
      </c>
      <c r="G44" s="67">
        <f t="shared" si="9"/>
        <v>167</v>
      </c>
      <c r="H44" s="67">
        <v>51</v>
      </c>
      <c r="I44" s="67">
        <v>53</v>
      </c>
      <c r="J44" s="67">
        <v>60</v>
      </c>
      <c r="K44" s="67">
        <v>55</v>
      </c>
      <c r="L44" s="67">
        <v>38</v>
      </c>
      <c r="M44" s="67">
        <v>59</v>
      </c>
      <c r="N44" s="67">
        <v>28</v>
      </c>
      <c r="O44" s="68">
        <v>8</v>
      </c>
    </row>
    <row r="45" spans="1:15" s="1134" customFormat="1" ht="12" customHeight="1">
      <c r="A45" s="1132" t="s">
        <v>766</v>
      </c>
      <c r="B45" s="1118">
        <v>4</v>
      </c>
      <c r="C45" s="67">
        <v>0</v>
      </c>
      <c r="D45" s="276">
        <v>40</v>
      </c>
      <c r="E45" s="67">
        <f t="shared" si="7"/>
        <v>1242</v>
      </c>
      <c r="F45" s="67">
        <f t="shared" si="8"/>
        <v>642</v>
      </c>
      <c r="G45" s="67">
        <f t="shared" si="9"/>
        <v>600</v>
      </c>
      <c r="H45" s="67">
        <v>220</v>
      </c>
      <c r="I45" s="67">
        <v>230</v>
      </c>
      <c r="J45" s="67">
        <v>202</v>
      </c>
      <c r="K45" s="67">
        <v>180</v>
      </c>
      <c r="L45" s="67">
        <v>220</v>
      </c>
      <c r="M45" s="67">
        <v>190</v>
      </c>
      <c r="N45" s="67">
        <v>78</v>
      </c>
      <c r="O45" s="68">
        <v>8</v>
      </c>
    </row>
    <row r="46" spans="1:15" s="1134" customFormat="1" ht="12" customHeight="1">
      <c r="A46" s="1132" t="s">
        <v>768</v>
      </c>
      <c r="B46" s="1118">
        <v>5</v>
      </c>
      <c r="C46" s="67">
        <v>0</v>
      </c>
      <c r="D46" s="276">
        <v>33</v>
      </c>
      <c r="E46" s="67">
        <f t="shared" si="7"/>
        <v>868</v>
      </c>
      <c r="F46" s="67">
        <f t="shared" si="8"/>
        <v>456</v>
      </c>
      <c r="G46" s="67">
        <f t="shared" si="9"/>
        <v>412</v>
      </c>
      <c r="H46" s="67">
        <v>128</v>
      </c>
      <c r="I46" s="67">
        <v>143</v>
      </c>
      <c r="J46" s="67">
        <v>159</v>
      </c>
      <c r="K46" s="67">
        <v>134</v>
      </c>
      <c r="L46" s="67">
        <v>169</v>
      </c>
      <c r="M46" s="67">
        <v>135</v>
      </c>
      <c r="N46" s="67">
        <v>74</v>
      </c>
      <c r="O46" s="68">
        <v>11</v>
      </c>
    </row>
    <row r="47" spans="1:15" s="1134" customFormat="1" ht="12" customHeight="1">
      <c r="A47" s="1132" t="s">
        <v>769</v>
      </c>
      <c r="B47" s="1118">
        <v>6</v>
      </c>
      <c r="C47" s="67">
        <v>0</v>
      </c>
      <c r="D47" s="276">
        <v>21</v>
      </c>
      <c r="E47" s="67">
        <f t="shared" si="7"/>
        <v>399</v>
      </c>
      <c r="F47" s="67">
        <f t="shared" si="8"/>
        <v>218</v>
      </c>
      <c r="G47" s="67">
        <f t="shared" si="9"/>
        <v>181</v>
      </c>
      <c r="H47" s="67">
        <v>86</v>
      </c>
      <c r="I47" s="67">
        <v>68</v>
      </c>
      <c r="J47" s="67">
        <v>61</v>
      </c>
      <c r="K47" s="67">
        <v>46</v>
      </c>
      <c r="L47" s="67">
        <v>71</v>
      </c>
      <c r="M47" s="67">
        <v>67</v>
      </c>
      <c r="N47" s="67">
        <v>55</v>
      </c>
      <c r="O47" s="68">
        <v>2</v>
      </c>
    </row>
    <row r="48" spans="1:15" s="1134" customFormat="1" ht="12" customHeight="1">
      <c r="A48" s="1132" t="s">
        <v>771</v>
      </c>
      <c r="B48" s="1118">
        <v>2</v>
      </c>
      <c r="C48" s="67">
        <v>0</v>
      </c>
      <c r="D48" s="276">
        <v>23</v>
      </c>
      <c r="E48" s="67">
        <f t="shared" si="7"/>
        <v>702</v>
      </c>
      <c r="F48" s="67">
        <f t="shared" si="8"/>
        <v>352</v>
      </c>
      <c r="G48" s="67">
        <f t="shared" si="9"/>
        <v>350</v>
      </c>
      <c r="H48" s="67">
        <v>119</v>
      </c>
      <c r="I48" s="67">
        <v>111</v>
      </c>
      <c r="J48" s="67">
        <v>118</v>
      </c>
      <c r="K48" s="67">
        <v>135</v>
      </c>
      <c r="L48" s="67">
        <v>115</v>
      </c>
      <c r="M48" s="67">
        <v>104</v>
      </c>
      <c r="N48" s="67">
        <v>42</v>
      </c>
      <c r="O48" s="68">
        <v>6</v>
      </c>
    </row>
    <row r="49" spans="1:15" s="1134" customFormat="1" ht="12" customHeight="1">
      <c r="A49" s="1132" t="s">
        <v>773</v>
      </c>
      <c r="B49" s="1118">
        <v>2</v>
      </c>
      <c r="C49" s="67">
        <v>0</v>
      </c>
      <c r="D49" s="276">
        <v>14</v>
      </c>
      <c r="E49" s="67">
        <f t="shared" si="7"/>
        <v>382</v>
      </c>
      <c r="F49" s="67">
        <f t="shared" si="8"/>
        <v>194</v>
      </c>
      <c r="G49" s="67">
        <f t="shared" si="9"/>
        <v>188</v>
      </c>
      <c r="H49" s="67">
        <v>60</v>
      </c>
      <c r="I49" s="67">
        <v>59</v>
      </c>
      <c r="J49" s="67">
        <v>77</v>
      </c>
      <c r="K49" s="67">
        <v>73</v>
      </c>
      <c r="L49" s="67">
        <v>57</v>
      </c>
      <c r="M49" s="67">
        <v>56</v>
      </c>
      <c r="N49" s="67">
        <v>32</v>
      </c>
      <c r="O49" s="68">
        <v>5</v>
      </c>
    </row>
    <row r="50" spans="1:15" s="1134" customFormat="1" ht="12" customHeight="1">
      <c r="A50" s="1132" t="s">
        <v>776</v>
      </c>
      <c r="B50" s="1118">
        <v>1</v>
      </c>
      <c r="C50" s="67">
        <v>0</v>
      </c>
      <c r="D50" s="276">
        <v>9</v>
      </c>
      <c r="E50" s="67">
        <f t="shared" si="7"/>
        <v>322</v>
      </c>
      <c r="F50" s="67">
        <f t="shared" si="8"/>
        <v>171</v>
      </c>
      <c r="G50" s="67">
        <f t="shared" si="9"/>
        <v>151</v>
      </c>
      <c r="H50" s="67">
        <v>59</v>
      </c>
      <c r="I50" s="67">
        <v>51</v>
      </c>
      <c r="J50" s="67">
        <v>65</v>
      </c>
      <c r="K50" s="67">
        <v>48</v>
      </c>
      <c r="L50" s="67">
        <v>47</v>
      </c>
      <c r="M50" s="67">
        <v>52</v>
      </c>
      <c r="N50" s="67">
        <v>17</v>
      </c>
      <c r="O50" s="68">
        <v>2</v>
      </c>
    </row>
    <row r="51" spans="1:15" s="1134" customFormat="1" ht="12" customHeight="1">
      <c r="A51" s="1132" t="s">
        <v>777</v>
      </c>
      <c r="B51" s="1118">
        <v>1</v>
      </c>
      <c r="C51" s="67">
        <v>0</v>
      </c>
      <c r="D51" s="276">
        <v>23</v>
      </c>
      <c r="E51" s="67">
        <f t="shared" si="7"/>
        <v>786</v>
      </c>
      <c r="F51" s="67">
        <f t="shared" si="8"/>
        <v>415</v>
      </c>
      <c r="G51" s="67">
        <f t="shared" si="9"/>
        <v>371</v>
      </c>
      <c r="H51" s="67">
        <v>132</v>
      </c>
      <c r="I51" s="67">
        <v>127</v>
      </c>
      <c r="J51" s="67">
        <v>153</v>
      </c>
      <c r="K51" s="67">
        <v>138</v>
      </c>
      <c r="L51" s="67">
        <v>130</v>
      </c>
      <c r="M51" s="67">
        <v>106</v>
      </c>
      <c r="N51" s="67">
        <v>41</v>
      </c>
      <c r="O51" s="68">
        <v>6</v>
      </c>
    </row>
    <row r="52" spans="1:15" s="1134" customFormat="1" ht="12" customHeight="1">
      <c r="A52" s="1132" t="s">
        <v>779</v>
      </c>
      <c r="B52" s="1118">
        <v>1</v>
      </c>
      <c r="C52" s="67">
        <v>0</v>
      </c>
      <c r="D52" s="276">
        <v>17</v>
      </c>
      <c r="E52" s="67">
        <f t="shared" si="7"/>
        <v>570</v>
      </c>
      <c r="F52" s="67">
        <f t="shared" si="8"/>
        <v>297</v>
      </c>
      <c r="G52" s="67">
        <f t="shared" si="9"/>
        <v>273</v>
      </c>
      <c r="H52" s="67">
        <v>91</v>
      </c>
      <c r="I52" s="67">
        <v>96</v>
      </c>
      <c r="J52" s="67">
        <v>106</v>
      </c>
      <c r="K52" s="67">
        <v>89</v>
      </c>
      <c r="L52" s="67">
        <v>100</v>
      </c>
      <c r="M52" s="67">
        <v>88</v>
      </c>
      <c r="N52" s="67">
        <v>33</v>
      </c>
      <c r="O52" s="68">
        <v>5</v>
      </c>
    </row>
    <row r="53" spans="1:15" s="1134" customFormat="1" ht="12" customHeight="1">
      <c r="A53" s="1132" t="s">
        <v>781</v>
      </c>
      <c r="B53" s="1118">
        <v>1</v>
      </c>
      <c r="C53" s="67">
        <v>0</v>
      </c>
      <c r="D53" s="276">
        <v>13</v>
      </c>
      <c r="E53" s="67">
        <f t="shared" si="7"/>
        <v>439</v>
      </c>
      <c r="F53" s="67">
        <f t="shared" si="8"/>
        <v>238</v>
      </c>
      <c r="G53" s="67">
        <f t="shared" si="9"/>
        <v>201</v>
      </c>
      <c r="H53" s="67">
        <v>77</v>
      </c>
      <c r="I53" s="67">
        <v>65</v>
      </c>
      <c r="J53" s="67">
        <v>79</v>
      </c>
      <c r="K53" s="67">
        <v>68</v>
      </c>
      <c r="L53" s="67">
        <v>82</v>
      </c>
      <c r="M53" s="67">
        <v>68</v>
      </c>
      <c r="N53" s="67">
        <v>24</v>
      </c>
      <c r="O53" s="68">
        <v>8</v>
      </c>
    </row>
    <row r="54" spans="1:15" s="1134" customFormat="1" ht="12" customHeight="1">
      <c r="A54" s="1132" t="s">
        <v>783</v>
      </c>
      <c r="B54" s="1118">
        <v>1</v>
      </c>
      <c r="C54" s="67">
        <v>0</v>
      </c>
      <c r="D54" s="276">
        <v>11</v>
      </c>
      <c r="E54" s="67">
        <f t="shared" si="7"/>
        <v>389</v>
      </c>
      <c r="F54" s="67">
        <f t="shared" si="8"/>
        <v>203</v>
      </c>
      <c r="G54" s="67">
        <f t="shared" si="9"/>
        <v>186</v>
      </c>
      <c r="H54" s="67">
        <v>82</v>
      </c>
      <c r="I54" s="67">
        <v>54</v>
      </c>
      <c r="J54" s="67">
        <v>66</v>
      </c>
      <c r="K54" s="67">
        <v>68</v>
      </c>
      <c r="L54" s="67">
        <v>55</v>
      </c>
      <c r="M54" s="67">
        <v>64</v>
      </c>
      <c r="N54" s="67">
        <v>21</v>
      </c>
      <c r="O54" s="68">
        <v>3</v>
      </c>
    </row>
    <row r="55" spans="1:15" s="1134" customFormat="1" ht="12" customHeight="1">
      <c r="A55" s="1132" t="s">
        <v>785</v>
      </c>
      <c r="B55" s="1118">
        <v>1</v>
      </c>
      <c r="C55" s="67">
        <v>0</v>
      </c>
      <c r="D55" s="276">
        <v>11</v>
      </c>
      <c r="E55" s="67">
        <f t="shared" si="7"/>
        <v>341</v>
      </c>
      <c r="F55" s="67">
        <f t="shared" si="8"/>
        <v>158</v>
      </c>
      <c r="G55" s="67">
        <f t="shared" si="9"/>
        <v>183</v>
      </c>
      <c r="H55" s="67">
        <v>46</v>
      </c>
      <c r="I55" s="67">
        <v>66</v>
      </c>
      <c r="J55" s="67">
        <v>48</v>
      </c>
      <c r="K55" s="67">
        <v>60</v>
      </c>
      <c r="L55" s="67">
        <v>64</v>
      </c>
      <c r="M55" s="67">
        <v>57</v>
      </c>
      <c r="N55" s="67">
        <v>26</v>
      </c>
      <c r="O55" s="68">
        <v>8</v>
      </c>
    </row>
    <row r="56" spans="1:15" s="1134" customFormat="1" ht="12" customHeight="1">
      <c r="A56" s="1132" t="s">
        <v>787</v>
      </c>
      <c r="B56" s="1118">
        <v>1</v>
      </c>
      <c r="C56" s="67">
        <v>0</v>
      </c>
      <c r="D56" s="276">
        <v>9</v>
      </c>
      <c r="E56" s="67">
        <f t="shared" si="7"/>
        <v>256</v>
      </c>
      <c r="F56" s="67">
        <f t="shared" si="8"/>
        <v>136</v>
      </c>
      <c r="G56" s="67">
        <f t="shared" si="9"/>
        <v>120</v>
      </c>
      <c r="H56" s="67">
        <v>32</v>
      </c>
      <c r="I56" s="67">
        <v>45</v>
      </c>
      <c r="J56" s="67">
        <v>46</v>
      </c>
      <c r="K56" s="67">
        <v>42</v>
      </c>
      <c r="L56" s="67">
        <v>58</v>
      </c>
      <c r="M56" s="67">
        <v>33</v>
      </c>
      <c r="N56" s="67">
        <v>19</v>
      </c>
      <c r="O56" s="68">
        <v>5</v>
      </c>
    </row>
    <row r="57" spans="1:15" s="1134" customFormat="1" ht="12" customHeight="1">
      <c r="A57" s="1132" t="s">
        <v>788</v>
      </c>
      <c r="B57" s="1118">
        <v>6</v>
      </c>
      <c r="C57" s="67">
        <v>0</v>
      </c>
      <c r="D57" s="276">
        <v>23</v>
      </c>
      <c r="E57" s="67">
        <f t="shared" si="7"/>
        <v>523</v>
      </c>
      <c r="F57" s="67">
        <f t="shared" si="8"/>
        <v>258</v>
      </c>
      <c r="G57" s="67">
        <f t="shared" si="9"/>
        <v>265</v>
      </c>
      <c r="H57" s="67">
        <v>75</v>
      </c>
      <c r="I57" s="67">
        <v>97</v>
      </c>
      <c r="J57" s="67">
        <v>80</v>
      </c>
      <c r="K57" s="67">
        <v>82</v>
      </c>
      <c r="L57" s="67">
        <v>103</v>
      </c>
      <c r="M57" s="67">
        <v>86</v>
      </c>
      <c r="N57" s="67">
        <v>61</v>
      </c>
      <c r="O57" s="68">
        <v>10</v>
      </c>
    </row>
    <row r="58" spans="1:15" s="1134" customFormat="1" ht="12" customHeight="1">
      <c r="A58" s="1132" t="s">
        <v>790</v>
      </c>
      <c r="B58" s="1118">
        <v>3</v>
      </c>
      <c r="C58" s="67">
        <v>0</v>
      </c>
      <c r="D58" s="276">
        <v>26</v>
      </c>
      <c r="E58" s="67">
        <f t="shared" si="7"/>
        <v>789</v>
      </c>
      <c r="F58" s="67">
        <f t="shared" si="8"/>
        <v>382</v>
      </c>
      <c r="G58" s="67">
        <f t="shared" si="9"/>
        <v>407</v>
      </c>
      <c r="H58" s="67">
        <v>134</v>
      </c>
      <c r="I58" s="67">
        <v>117</v>
      </c>
      <c r="J58" s="67">
        <v>108</v>
      </c>
      <c r="K58" s="67">
        <v>140</v>
      </c>
      <c r="L58" s="67">
        <v>140</v>
      </c>
      <c r="M58" s="67">
        <v>150</v>
      </c>
      <c r="N58" s="67">
        <v>51</v>
      </c>
      <c r="O58" s="68">
        <v>16</v>
      </c>
    </row>
    <row r="59" spans="1:15" s="1134" customFormat="1" ht="12" customHeight="1">
      <c r="A59" s="1132" t="s">
        <v>792</v>
      </c>
      <c r="B59" s="1118">
        <v>1</v>
      </c>
      <c r="C59" s="67">
        <v>0</v>
      </c>
      <c r="D59" s="276">
        <v>11</v>
      </c>
      <c r="E59" s="67">
        <f t="shared" si="7"/>
        <v>346</v>
      </c>
      <c r="F59" s="67">
        <f t="shared" si="8"/>
        <v>160</v>
      </c>
      <c r="G59" s="67">
        <f t="shared" si="9"/>
        <v>186</v>
      </c>
      <c r="H59" s="67">
        <v>55</v>
      </c>
      <c r="I59" s="67">
        <v>48</v>
      </c>
      <c r="J59" s="67">
        <v>57</v>
      </c>
      <c r="K59" s="67">
        <v>68</v>
      </c>
      <c r="L59" s="67">
        <v>48</v>
      </c>
      <c r="M59" s="67">
        <v>70</v>
      </c>
      <c r="N59" s="67">
        <v>21</v>
      </c>
      <c r="O59" s="68">
        <v>7</v>
      </c>
    </row>
    <row r="60" spans="1:15" s="1134" customFormat="1" ht="12" customHeight="1">
      <c r="A60" s="1132" t="s">
        <v>793</v>
      </c>
      <c r="B60" s="1118">
        <v>1</v>
      </c>
      <c r="C60" s="67">
        <v>0</v>
      </c>
      <c r="D60" s="276">
        <v>7</v>
      </c>
      <c r="E60" s="67">
        <f t="shared" si="7"/>
        <v>207</v>
      </c>
      <c r="F60" s="67">
        <f t="shared" si="8"/>
        <v>103</v>
      </c>
      <c r="G60" s="67">
        <f t="shared" si="9"/>
        <v>104</v>
      </c>
      <c r="H60" s="67">
        <v>27</v>
      </c>
      <c r="I60" s="67">
        <v>32</v>
      </c>
      <c r="J60" s="67">
        <v>50</v>
      </c>
      <c r="K60" s="67">
        <v>42</v>
      </c>
      <c r="L60" s="67">
        <v>26</v>
      </c>
      <c r="M60" s="67">
        <v>30</v>
      </c>
      <c r="N60" s="67">
        <v>14</v>
      </c>
      <c r="O60" s="68">
        <v>4</v>
      </c>
    </row>
    <row r="61" spans="1:15" s="1134" customFormat="1" ht="12" customHeight="1">
      <c r="A61" s="1139" t="s">
        <v>794</v>
      </c>
      <c r="B61" s="1119">
        <v>1</v>
      </c>
      <c r="C61" s="72">
        <v>0</v>
      </c>
      <c r="D61" s="437">
        <v>11</v>
      </c>
      <c r="E61" s="72">
        <f t="shared" si="7"/>
        <v>340</v>
      </c>
      <c r="F61" s="72">
        <f t="shared" si="8"/>
        <v>162</v>
      </c>
      <c r="G61" s="72">
        <f t="shared" si="9"/>
        <v>178</v>
      </c>
      <c r="H61" s="72">
        <v>63</v>
      </c>
      <c r="I61" s="72">
        <v>54</v>
      </c>
      <c r="J61" s="72">
        <v>43</v>
      </c>
      <c r="K61" s="72">
        <v>55</v>
      </c>
      <c r="L61" s="72">
        <v>56</v>
      </c>
      <c r="M61" s="72">
        <v>69</v>
      </c>
      <c r="N61" s="72">
        <v>23</v>
      </c>
      <c r="O61" s="489">
        <v>3</v>
      </c>
    </row>
    <row r="62" ht="12" customHeight="1">
      <c r="A62" s="326" t="s">
        <v>612</v>
      </c>
    </row>
    <row r="63" ht="12" customHeight="1">
      <c r="A63" s="17"/>
    </row>
  </sheetData>
  <mergeCells count="10">
    <mergeCell ref="D3:D5"/>
    <mergeCell ref="H4:I4"/>
    <mergeCell ref="A3:A5"/>
    <mergeCell ref="B3:C3"/>
    <mergeCell ref="B4:B5"/>
    <mergeCell ref="C4:C5"/>
    <mergeCell ref="E4:G4"/>
    <mergeCell ref="E3:M3"/>
    <mergeCell ref="J4:K4"/>
    <mergeCell ref="L4:M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10.625" style="17" customWidth="1"/>
    <col min="4" max="5" width="9.00390625" style="17" customWidth="1"/>
    <col min="6" max="6" width="10.125" style="17" customWidth="1"/>
    <col min="7" max="8" width="9.00390625" style="17" customWidth="1"/>
    <col min="9" max="9" width="10.125" style="17" customWidth="1"/>
    <col min="10" max="16384" width="9.00390625" style="17" customWidth="1"/>
  </cols>
  <sheetData>
    <row r="1" spans="2:8" ht="18.75">
      <c r="B1" s="1141" t="s">
        <v>628</v>
      </c>
      <c r="G1" s="1142"/>
      <c r="H1" s="1142"/>
    </row>
    <row r="2" spans="2:3" ht="12">
      <c r="B2" s="21" t="s">
        <v>621</v>
      </c>
      <c r="C2" s="21"/>
    </row>
    <row r="3" spans="2:11" ht="12.75" thickBot="1">
      <c r="B3" s="21"/>
      <c r="C3" s="21"/>
      <c r="K3" s="17" t="s">
        <v>622</v>
      </c>
    </row>
    <row r="4" spans="2:11" ht="20.25" customHeight="1" thickTop="1">
      <c r="B4" s="1234" t="s">
        <v>614</v>
      </c>
      <c r="C4" s="1596" t="s">
        <v>615</v>
      </c>
      <c r="D4" s="1596"/>
      <c r="E4" s="1596"/>
      <c r="F4" s="1605" t="s">
        <v>623</v>
      </c>
      <c r="G4" s="1605"/>
      <c r="H4" s="1605"/>
      <c r="I4" s="1605" t="s">
        <v>624</v>
      </c>
      <c r="J4" s="1605"/>
      <c r="K4" s="1605"/>
    </row>
    <row r="5" spans="2:11" ht="22.5" customHeight="1">
      <c r="B5" s="1236"/>
      <c r="C5" s="719" t="s">
        <v>625</v>
      </c>
      <c r="D5" s="719">
        <v>3</v>
      </c>
      <c r="E5" s="719">
        <v>4</v>
      </c>
      <c r="F5" s="719" t="s">
        <v>625</v>
      </c>
      <c r="G5" s="719">
        <v>3</v>
      </c>
      <c r="H5" s="719">
        <v>4</v>
      </c>
      <c r="I5" s="719" t="s">
        <v>625</v>
      </c>
      <c r="J5" s="719">
        <v>3</v>
      </c>
      <c r="K5" s="719">
        <v>4</v>
      </c>
    </row>
    <row r="6" spans="2:11" ht="9" customHeight="1">
      <c r="B6" s="213"/>
      <c r="C6" s="1143"/>
      <c r="D6" s="1144"/>
      <c r="E6" s="1144"/>
      <c r="F6" s="1144"/>
      <c r="G6" s="1144"/>
      <c r="H6" s="1144"/>
      <c r="I6" s="1144"/>
      <c r="J6" s="1144"/>
      <c r="K6" s="1145"/>
    </row>
    <row r="7" spans="2:11" ht="28.5" customHeight="1">
      <c r="B7" s="128" t="s">
        <v>744</v>
      </c>
      <c r="C7" s="1146">
        <f>SUM(C8:C16)</f>
        <v>398106</v>
      </c>
      <c r="D7" s="1147">
        <f aca="true" t="shared" si="0" ref="D7:J7">SUM(D8:D15)</f>
        <v>388042</v>
      </c>
      <c r="E7" s="1147">
        <f t="shared" si="0"/>
        <v>408004</v>
      </c>
      <c r="F7" s="1147">
        <f t="shared" si="0"/>
        <v>206273</v>
      </c>
      <c r="G7" s="1147">
        <f t="shared" si="0"/>
        <v>201552</v>
      </c>
      <c r="H7" s="1147">
        <f t="shared" si="0"/>
        <v>211121</v>
      </c>
      <c r="I7" s="1147">
        <f t="shared" si="0"/>
        <v>191833</v>
      </c>
      <c r="J7" s="1147">
        <f t="shared" si="0"/>
        <v>186490</v>
      </c>
      <c r="K7" s="1148">
        <v>196883</v>
      </c>
    </row>
    <row r="8" spans="2:11" ht="19.5" customHeight="1">
      <c r="B8" s="29" t="s">
        <v>616</v>
      </c>
      <c r="C8" s="47">
        <v>12905</v>
      </c>
      <c r="D8" s="48">
        <v>11896</v>
      </c>
      <c r="E8" s="48">
        <v>13413</v>
      </c>
      <c r="F8" s="48">
        <v>6583</v>
      </c>
      <c r="G8" s="48">
        <v>6233</v>
      </c>
      <c r="H8" s="48">
        <v>6801</v>
      </c>
      <c r="I8" s="48">
        <v>6322</v>
      </c>
      <c r="J8" s="48">
        <v>5663</v>
      </c>
      <c r="K8" s="49">
        <v>6612</v>
      </c>
    </row>
    <row r="9" spans="2:11" ht="19.5" customHeight="1">
      <c r="B9" s="29" t="s">
        <v>617</v>
      </c>
      <c r="C9" s="47">
        <v>108945</v>
      </c>
      <c r="D9" s="48">
        <v>114880</v>
      </c>
      <c r="E9" s="48">
        <v>121828</v>
      </c>
      <c r="F9" s="48">
        <v>54614</v>
      </c>
      <c r="G9" s="48">
        <v>60954</v>
      </c>
      <c r="H9" s="48">
        <v>65273</v>
      </c>
      <c r="I9" s="48">
        <v>54331</v>
      </c>
      <c r="J9" s="48">
        <v>53926</v>
      </c>
      <c r="K9" s="49">
        <v>56555</v>
      </c>
    </row>
    <row r="10" spans="2:11" ht="19.5" customHeight="1">
      <c r="B10" s="29" t="s">
        <v>618</v>
      </c>
      <c r="C10" s="47">
        <v>34686</v>
      </c>
      <c r="D10" s="48">
        <v>33712</v>
      </c>
      <c r="E10" s="48">
        <v>33827</v>
      </c>
      <c r="F10" s="48">
        <v>16160</v>
      </c>
      <c r="G10" s="48">
        <v>13857</v>
      </c>
      <c r="H10" s="48">
        <v>14361</v>
      </c>
      <c r="I10" s="48">
        <v>18526</v>
      </c>
      <c r="J10" s="48">
        <v>19855</v>
      </c>
      <c r="K10" s="49">
        <v>19466</v>
      </c>
    </row>
    <row r="11" spans="2:11" ht="19.5" customHeight="1">
      <c r="B11" s="29" t="s">
        <v>619</v>
      </c>
      <c r="C11" s="47">
        <v>22565</v>
      </c>
      <c r="D11" s="48">
        <v>15932</v>
      </c>
      <c r="E11" s="48">
        <v>17550</v>
      </c>
      <c r="F11" s="48">
        <v>16957</v>
      </c>
      <c r="G11" s="48">
        <v>11954</v>
      </c>
      <c r="H11" s="48">
        <v>13066</v>
      </c>
      <c r="I11" s="48">
        <v>5608</v>
      </c>
      <c r="J11" s="48">
        <v>3978</v>
      </c>
      <c r="K11" s="49">
        <v>4484</v>
      </c>
    </row>
    <row r="12" spans="2:11" ht="9" customHeight="1">
      <c r="B12" s="29"/>
      <c r="E12" s="48"/>
      <c r="F12" s="20"/>
      <c r="G12" s="20"/>
      <c r="H12" s="48"/>
      <c r="I12" s="48"/>
      <c r="J12" s="48"/>
      <c r="K12" s="49"/>
    </row>
    <row r="13" spans="2:11" ht="19.5" customHeight="1">
      <c r="B13" s="29" t="s">
        <v>620</v>
      </c>
      <c r="C13" s="30">
        <v>143232</v>
      </c>
      <c r="D13" s="48">
        <v>132827</v>
      </c>
      <c r="E13" s="48">
        <v>138844</v>
      </c>
      <c r="F13" s="48">
        <v>74522</v>
      </c>
      <c r="G13" s="48">
        <v>70995</v>
      </c>
      <c r="H13" s="48">
        <v>72423</v>
      </c>
      <c r="I13" s="48">
        <v>68710</v>
      </c>
      <c r="J13" s="48">
        <v>61832</v>
      </c>
      <c r="K13" s="49">
        <v>66421</v>
      </c>
    </row>
    <row r="14" spans="2:11" ht="19.5" customHeight="1">
      <c r="B14" s="29" t="s">
        <v>626</v>
      </c>
      <c r="C14" s="47">
        <v>40504</v>
      </c>
      <c r="D14" s="48">
        <v>37593</v>
      </c>
      <c r="E14" s="48">
        <v>37308</v>
      </c>
      <c r="F14" s="48">
        <v>16882</v>
      </c>
      <c r="G14" s="48">
        <v>15193</v>
      </c>
      <c r="H14" s="48">
        <v>15162</v>
      </c>
      <c r="I14" s="48">
        <v>23622</v>
      </c>
      <c r="J14" s="48">
        <v>22400</v>
      </c>
      <c r="K14" s="49">
        <v>22146</v>
      </c>
    </row>
    <row r="15" spans="2:11" ht="19.5" customHeight="1">
      <c r="B15" s="29" t="s">
        <v>381</v>
      </c>
      <c r="C15" s="47">
        <v>35269</v>
      </c>
      <c r="D15" s="48">
        <v>41202</v>
      </c>
      <c r="E15" s="48">
        <v>45234</v>
      </c>
      <c r="F15" s="48">
        <v>20555</v>
      </c>
      <c r="G15" s="48">
        <v>22366</v>
      </c>
      <c r="H15" s="48">
        <v>24035</v>
      </c>
      <c r="I15" s="48">
        <v>14714</v>
      </c>
      <c r="J15" s="48">
        <v>18836</v>
      </c>
      <c r="K15" s="49">
        <v>21999</v>
      </c>
    </row>
    <row r="16" spans="2:11" ht="10.5" customHeight="1">
      <c r="B16" s="116"/>
      <c r="C16" s="639"/>
      <c r="D16" s="52"/>
      <c r="E16" s="52"/>
      <c r="F16" s="52"/>
      <c r="G16" s="52"/>
      <c r="H16" s="52"/>
      <c r="I16" s="1149"/>
      <c r="J16" s="1149"/>
      <c r="K16" s="53"/>
    </row>
    <row r="17" spans="2:8" ht="19.5" customHeight="1">
      <c r="B17" s="17" t="s">
        <v>627</v>
      </c>
      <c r="H17" s="1150"/>
    </row>
  </sheetData>
  <mergeCells count="4">
    <mergeCell ref="I4:K4"/>
    <mergeCell ref="B4:B5"/>
    <mergeCell ref="C4:E4"/>
    <mergeCell ref="F4:H4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00390625" defaultRowHeight="13.5"/>
  <cols>
    <col min="1" max="16" width="6.625" style="326" customWidth="1"/>
    <col min="17" max="17" width="7.125" style="326" customWidth="1"/>
    <col min="18" max="18" width="7.875" style="326" customWidth="1"/>
    <col min="19" max="16384" width="6.625" style="326" customWidth="1"/>
  </cols>
  <sheetData>
    <row r="1" ht="21" customHeight="1">
      <c r="A1" s="18" t="s">
        <v>681</v>
      </c>
    </row>
    <row r="2" spans="1:17" ht="15.75" customHeight="1">
      <c r="A2" s="17" t="s">
        <v>650</v>
      </c>
      <c r="B2" s="18"/>
      <c r="C2" s="18"/>
      <c r="D2" s="18"/>
      <c r="E2" s="18"/>
      <c r="F2" s="18"/>
      <c r="G2" s="18"/>
      <c r="H2" s="1151"/>
      <c r="I2" s="1151"/>
      <c r="J2" s="1151"/>
      <c r="K2" s="1151"/>
      <c r="L2" s="1151"/>
      <c r="O2" s="1647" t="s">
        <v>651</v>
      </c>
      <c r="Q2" s="1152" t="s">
        <v>652</v>
      </c>
    </row>
    <row r="3" spans="1:18" ht="15.75" customHeight="1" thickBot="1">
      <c r="A3" s="1151"/>
      <c r="O3" s="1648"/>
      <c r="P3" s="1649" t="s">
        <v>653</v>
      </c>
      <c r="Q3" s="1649"/>
      <c r="R3" s="1649"/>
    </row>
    <row r="4" spans="1:18" s="17" customFormat="1" ht="15.75" customHeight="1" thickTop="1">
      <c r="A4" s="1377" t="s">
        <v>654</v>
      </c>
      <c r="B4" s="1650" t="s">
        <v>655</v>
      </c>
      <c r="C4" s="1629"/>
      <c r="D4" s="1629"/>
      <c r="E4" s="1629"/>
      <c r="F4" s="1629"/>
      <c r="G4" s="1629"/>
      <c r="H4" s="1630"/>
      <c r="I4" s="1651" t="s">
        <v>656</v>
      </c>
      <c r="J4" s="1629"/>
      <c r="K4" s="1629"/>
      <c r="L4" s="1630"/>
      <c r="M4" s="1651" t="s">
        <v>657</v>
      </c>
      <c r="N4" s="1630"/>
      <c r="O4" s="1631" t="s">
        <v>658</v>
      </c>
      <c r="P4" s="1631" t="s">
        <v>659</v>
      </c>
      <c r="Q4" s="1652" t="s">
        <v>660</v>
      </c>
      <c r="R4" s="1653"/>
    </row>
    <row r="5" spans="1:18" s="17" customFormat="1" ht="15.75" customHeight="1">
      <c r="A5" s="1627"/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4"/>
      <c r="N5" s="1153"/>
      <c r="O5" s="1632"/>
      <c r="P5" s="1632"/>
      <c r="Q5" s="1155"/>
      <c r="R5" s="1156"/>
    </row>
    <row r="6" spans="1:18" s="17" customFormat="1" ht="15.75" customHeight="1">
      <c r="A6" s="1628"/>
      <c r="B6" s="1157" t="s">
        <v>744</v>
      </c>
      <c r="C6" s="1157" t="s">
        <v>629</v>
      </c>
      <c r="D6" s="1157" t="s">
        <v>630</v>
      </c>
      <c r="E6" s="1157" t="s">
        <v>631</v>
      </c>
      <c r="F6" s="1157" t="s">
        <v>632</v>
      </c>
      <c r="G6" s="1157" t="s">
        <v>633</v>
      </c>
      <c r="H6" s="1157" t="s">
        <v>381</v>
      </c>
      <c r="I6" s="1157" t="s">
        <v>744</v>
      </c>
      <c r="J6" s="1157" t="s">
        <v>661</v>
      </c>
      <c r="K6" s="1157" t="s">
        <v>662</v>
      </c>
      <c r="L6" s="1157" t="s">
        <v>663</v>
      </c>
      <c r="M6" s="1158" t="s">
        <v>629</v>
      </c>
      <c r="N6" s="1157" t="s">
        <v>630</v>
      </c>
      <c r="O6" s="1633"/>
      <c r="P6" s="1633"/>
      <c r="Q6" s="1158" t="s">
        <v>664</v>
      </c>
      <c r="R6" s="54" t="s">
        <v>665</v>
      </c>
    </row>
    <row r="7" spans="1:18" s="17" customFormat="1" ht="15.75" customHeight="1">
      <c r="A7" s="29"/>
      <c r="B7" s="1115"/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59"/>
      <c r="R7" s="32"/>
    </row>
    <row r="8" spans="1:18" s="17" customFormat="1" ht="16.5" customHeight="1">
      <c r="A8" s="213" t="s">
        <v>666</v>
      </c>
      <c r="B8" s="1115">
        <f>SUM(C8:H8)</f>
        <v>549</v>
      </c>
      <c r="C8" s="1115">
        <v>378</v>
      </c>
      <c r="D8" s="1115">
        <v>38</v>
      </c>
      <c r="E8" s="1115">
        <v>47</v>
      </c>
      <c r="F8" s="1160" t="s">
        <v>667</v>
      </c>
      <c r="G8" s="1160" t="s">
        <v>667</v>
      </c>
      <c r="H8" s="1115">
        <v>86</v>
      </c>
      <c r="I8" s="1115">
        <f>SUM(J8:L8)</f>
        <v>446</v>
      </c>
      <c r="J8" s="1115">
        <v>153</v>
      </c>
      <c r="K8" s="1115">
        <v>35</v>
      </c>
      <c r="L8" s="1115">
        <v>258</v>
      </c>
      <c r="M8" s="1115">
        <v>26004</v>
      </c>
      <c r="N8" s="1115">
        <v>685</v>
      </c>
      <c r="O8" s="1115">
        <v>73</v>
      </c>
      <c r="P8" s="1160" t="s">
        <v>667</v>
      </c>
      <c r="Q8" s="1159">
        <v>33</v>
      </c>
      <c r="R8" s="32">
        <v>72</v>
      </c>
    </row>
    <row r="9" spans="1:18" s="17" customFormat="1" ht="16.5" customHeight="1">
      <c r="A9" s="29"/>
      <c r="B9" s="1115"/>
      <c r="C9" s="1115"/>
      <c r="D9" s="1115"/>
      <c r="E9" s="1115"/>
      <c r="F9" s="1115"/>
      <c r="G9" s="1160"/>
      <c r="H9" s="1115"/>
      <c r="I9" s="1115"/>
      <c r="J9" s="1115"/>
      <c r="K9" s="1115"/>
      <c r="L9" s="1115"/>
      <c r="M9" s="1115"/>
      <c r="N9" s="1115"/>
      <c r="O9" s="1115"/>
      <c r="P9" s="1115"/>
      <c r="Q9" s="1159"/>
      <c r="R9" s="32"/>
    </row>
    <row r="10" spans="1:18" s="117" customFormat="1" ht="16.5" customHeight="1">
      <c r="A10" s="1161">
        <v>4</v>
      </c>
      <c r="B10" s="1162">
        <f>SUM(C10:H10)</f>
        <v>491</v>
      </c>
      <c r="C10" s="1162">
        <f>SUM(C12:C24)</f>
        <v>358</v>
      </c>
      <c r="D10" s="1162">
        <f>SUM(D12:D24)</f>
        <v>22</v>
      </c>
      <c r="E10" s="1162">
        <f>SUM(E12:E24)</f>
        <v>32</v>
      </c>
      <c r="F10" s="1160" t="s">
        <v>667</v>
      </c>
      <c r="G10" s="1160" t="s">
        <v>667</v>
      </c>
      <c r="H10" s="1162">
        <f>SUM(H12:H24)</f>
        <v>79</v>
      </c>
      <c r="I10" s="1162">
        <f>SUM(J10:L10)</f>
        <v>464</v>
      </c>
      <c r="J10" s="1163">
        <f aca="true" t="shared" si="0" ref="J10:O10">SUM(J12:J24)</f>
        <v>160</v>
      </c>
      <c r="K10" s="1162">
        <f t="shared" si="0"/>
        <v>40</v>
      </c>
      <c r="L10" s="1162">
        <f t="shared" si="0"/>
        <v>264</v>
      </c>
      <c r="M10" s="1162">
        <f t="shared" si="0"/>
        <v>23894</v>
      </c>
      <c r="N10" s="1162">
        <f t="shared" si="0"/>
        <v>376</v>
      </c>
      <c r="O10" s="1162">
        <f t="shared" si="0"/>
        <v>41</v>
      </c>
      <c r="P10" s="1160" t="s">
        <v>667</v>
      </c>
      <c r="Q10" s="1162">
        <f>SUM(Q12:Q24)</f>
        <v>28</v>
      </c>
      <c r="R10" s="527">
        <f>SUM(R12:R24)</f>
        <v>89</v>
      </c>
    </row>
    <row r="11" spans="1:18" s="17" customFormat="1" ht="16.5" customHeight="1">
      <c r="A11" s="29"/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4"/>
      <c r="R11" s="49"/>
    </row>
    <row r="12" spans="1:18" s="17" customFormat="1" ht="16.5" customHeight="1">
      <c r="A12" s="1165" t="s">
        <v>634</v>
      </c>
      <c r="B12" s="1115">
        <v>37</v>
      </c>
      <c r="C12" s="1160">
        <v>33</v>
      </c>
      <c r="D12" s="1160">
        <v>1</v>
      </c>
      <c r="E12" s="1160">
        <v>2</v>
      </c>
      <c r="F12" s="1160" t="s">
        <v>667</v>
      </c>
      <c r="G12" s="1160" t="s">
        <v>667</v>
      </c>
      <c r="H12" s="1160">
        <v>1</v>
      </c>
      <c r="I12" s="1115">
        <f aca="true" t="shared" si="1" ref="I12:I17">SUM(J12:L12)</f>
        <v>57</v>
      </c>
      <c r="J12" s="1160">
        <v>18</v>
      </c>
      <c r="K12" s="1160">
        <v>3</v>
      </c>
      <c r="L12" s="1160">
        <v>36</v>
      </c>
      <c r="M12" s="1160">
        <v>2276</v>
      </c>
      <c r="N12" s="1160" t="s">
        <v>667</v>
      </c>
      <c r="O12" s="1160">
        <v>3</v>
      </c>
      <c r="P12" s="1160" t="s">
        <v>667</v>
      </c>
      <c r="Q12" s="1159">
        <v>2</v>
      </c>
      <c r="R12" s="49">
        <v>10</v>
      </c>
    </row>
    <row r="13" spans="1:18" s="17" customFormat="1" ht="16.5" customHeight="1">
      <c r="A13" s="1166" t="s">
        <v>635</v>
      </c>
      <c r="B13" s="1115">
        <v>37</v>
      </c>
      <c r="C13" s="1160">
        <v>33</v>
      </c>
      <c r="D13" s="1160" t="s">
        <v>667</v>
      </c>
      <c r="E13" s="1160">
        <v>1</v>
      </c>
      <c r="F13" s="1160" t="s">
        <v>667</v>
      </c>
      <c r="G13" s="1160" t="s">
        <v>667</v>
      </c>
      <c r="H13" s="1160">
        <v>3</v>
      </c>
      <c r="I13" s="1115">
        <f t="shared" si="1"/>
        <v>36</v>
      </c>
      <c r="J13" s="1160">
        <v>13</v>
      </c>
      <c r="K13" s="1160">
        <v>2</v>
      </c>
      <c r="L13" s="1160">
        <v>21</v>
      </c>
      <c r="M13" s="1160">
        <v>1983</v>
      </c>
      <c r="N13" s="1160" t="s">
        <v>667</v>
      </c>
      <c r="O13" s="1160">
        <v>3</v>
      </c>
      <c r="P13" s="1160" t="s">
        <v>667</v>
      </c>
      <c r="Q13" s="1159">
        <v>3</v>
      </c>
      <c r="R13" s="49">
        <v>11</v>
      </c>
    </row>
    <row r="14" spans="1:18" s="17" customFormat="1" ht="16.5" customHeight="1">
      <c r="A14" s="1166" t="s">
        <v>636</v>
      </c>
      <c r="B14" s="1115">
        <v>43</v>
      </c>
      <c r="C14" s="1160">
        <v>30</v>
      </c>
      <c r="D14" s="1160" t="s">
        <v>667</v>
      </c>
      <c r="E14" s="1160">
        <v>4</v>
      </c>
      <c r="F14" s="1160" t="s">
        <v>667</v>
      </c>
      <c r="G14" s="1160" t="s">
        <v>667</v>
      </c>
      <c r="H14" s="1160">
        <v>9</v>
      </c>
      <c r="I14" s="1115">
        <f t="shared" si="1"/>
        <v>37</v>
      </c>
      <c r="J14" s="1160">
        <v>11</v>
      </c>
      <c r="K14" s="1160">
        <v>6</v>
      </c>
      <c r="L14" s="1160">
        <v>20</v>
      </c>
      <c r="M14" s="1160">
        <v>1653</v>
      </c>
      <c r="N14" s="1160" t="s">
        <v>667</v>
      </c>
      <c r="O14" s="1160">
        <v>4</v>
      </c>
      <c r="P14" s="1160" t="s">
        <v>667</v>
      </c>
      <c r="Q14" s="1164" t="s">
        <v>667</v>
      </c>
      <c r="R14" s="49">
        <v>11</v>
      </c>
    </row>
    <row r="15" spans="1:18" s="17" customFormat="1" ht="16.5" customHeight="1">
      <c r="A15" s="1166" t="s">
        <v>637</v>
      </c>
      <c r="B15" s="1115">
        <v>65</v>
      </c>
      <c r="C15" s="1160">
        <v>33</v>
      </c>
      <c r="D15" s="1160">
        <v>9</v>
      </c>
      <c r="E15" s="1160">
        <v>4</v>
      </c>
      <c r="F15" s="1160" t="s">
        <v>667</v>
      </c>
      <c r="G15" s="1160" t="s">
        <v>667</v>
      </c>
      <c r="H15" s="1160">
        <v>19</v>
      </c>
      <c r="I15" s="1115">
        <f t="shared" si="1"/>
        <v>44</v>
      </c>
      <c r="J15" s="1160">
        <v>11</v>
      </c>
      <c r="K15" s="1160">
        <v>4</v>
      </c>
      <c r="L15" s="1160">
        <v>29</v>
      </c>
      <c r="M15" s="1160">
        <v>1781</v>
      </c>
      <c r="N15" s="1160">
        <v>194</v>
      </c>
      <c r="O15" s="1160">
        <v>5</v>
      </c>
      <c r="P15" s="1160" t="s">
        <v>667</v>
      </c>
      <c r="Q15" s="1159">
        <v>2</v>
      </c>
      <c r="R15" s="49">
        <v>9</v>
      </c>
    </row>
    <row r="16" spans="1:18" s="17" customFormat="1" ht="16.5" customHeight="1">
      <c r="A16" s="1166" t="s">
        <v>638</v>
      </c>
      <c r="B16" s="1115">
        <v>45</v>
      </c>
      <c r="C16" s="1160">
        <v>26</v>
      </c>
      <c r="D16" s="1160">
        <v>4</v>
      </c>
      <c r="E16" s="1160">
        <v>4</v>
      </c>
      <c r="F16" s="1160" t="s">
        <v>667</v>
      </c>
      <c r="G16" s="1160" t="s">
        <v>667</v>
      </c>
      <c r="H16" s="1160">
        <v>11</v>
      </c>
      <c r="I16" s="1115">
        <f t="shared" si="1"/>
        <v>35</v>
      </c>
      <c r="J16" s="1160">
        <v>8</v>
      </c>
      <c r="K16" s="1160">
        <v>4</v>
      </c>
      <c r="L16" s="1160">
        <v>23</v>
      </c>
      <c r="M16" s="1160">
        <v>1763</v>
      </c>
      <c r="N16" s="1160">
        <v>102</v>
      </c>
      <c r="O16" s="1160">
        <v>3</v>
      </c>
      <c r="P16" s="1160" t="s">
        <v>667</v>
      </c>
      <c r="Q16" s="1159">
        <v>1</v>
      </c>
      <c r="R16" s="49">
        <v>3</v>
      </c>
    </row>
    <row r="17" spans="1:18" s="17" customFormat="1" ht="15.75" customHeight="1">
      <c r="A17" s="1166" t="s">
        <v>639</v>
      </c>
      <c r="B17" s="1115">
        <v>37</v>
      </c>
      <c r="C17" s="1160">
        <v>25</v>
      </c>
      <c r="D17" s="1160">
        <v>3</v>
      </c>
      <c r="E17" s="1160">
        <v>3</v>
      </c>
      <c r="F17" s="1160" t="s">
        <v>667</v>
      </c>
      <c r="G17" s="1160" t="s">
        <v>667</v>
      </c>
      <c r="H17" s="1160">
        <v>6</v>
      </c>
      <c r="I17" s="1115">
        <f t="shared" si="1"/>
        <v>37</v>
      </c>
      <c r="J17" s="1160">
        <v>17</v>
      </c>
      <c r="K17" s="1160">
        <v>4</v>
      </c>
      <c r="L17" s="1160">
        <v>16</v>
      </c>
      <c r="M17" s="1160">
        <v>1982</v>
      </c>
      <c r="N17" s="1160">
        <v>57</v>
      </c>
      <c r="O17" s="1160">
        <v>3</v>
      </c>
      <c r="P17" s="1160" t="s">
        <v>667</v>
      </c>
      <c r="Q17" s="1159">
        <v>3</v>
      </c>
      <c r="R17" s="49">
        <v>8</v>
      </c>
    </row>
    <row r="18" spans="1:18" s="17" customFormat="1" ht="15.75" customHeight="1">
      <c r="A18" s="1165"/>
      <c r="B18" s="1115"/>
      <c r="C18" s="1160"/>
      <c r="D18" s="1160"/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160"/>
      <c r="Q18" s="1159"/>
      <c r="R18" s="49"/>
    </row>
    <row r="19" spans="1:18" s="17" customFormat="1" ht="15.75" customHeight="1">
      <c r="A19" s="1166" t="s">
        <v>640</v>
      </c>
      <c r="B19" s="1115">
        <v>32</v>
      </c>
      <c r="C19" s="1160">
        <v>25</v>
      </c>
      <c r="D19" s="1160">
        <v>1</v>
      </c>
      <c r="E19" s="1160">
        <v>1</v>
      </c>
      <c r="F19" s="1160" t="s">
        <v>667</v>
      </c>
      <c r="G19" s="1160" t="s">
        <v>667</v>
      </c>
      <c r="H19" s="1160">
        <v>5</v>
      </c>
      <c r="I19" s="1115">
        <f aca="true" t="shared" si="2" ref="I19:I24">SUM(J19:L19)</f>
        <v>27</v>
      </c>
      <c r="J19" s="1160">
        <v>6</v>
      </c>
      <c r="K19" s="1160">
        <v>1</v>
      </c>
      <c r="L19" s="1160">
        <v>20</v>
      </c>
      <c r="M19" s="1160">
        <v>869</v>
      </c>
      <c r="N19" s="1160" t="s">
        <v>667</v>
      </c>
      <c r="O19" s="1160">
        <v>1</v>
      </c>
      <c r="P19" s="1160" t="s">
        <v>667</v>
      </c>
      <c r="Q19" s="1164">
        <v>1</v>
      </c>
      <c r="R19" s="49">
        <v>3</v>
      </c>
    </row>
    <row r="20" spans="1:18" s="17" customFormat="1" ht="15.75" customHeight="1">
      <c r="A20" s="1166" t="s">
        <v>641</v>
      </c>
      <c r="B20" s="1115">
        <v>46</v>
      </c>
      <c r="C20" s="1160">
        <v>30</v>
      </c>
      <c r="D20" s="1160">
        <v>1</v>
      </c>
      <c r="E20" s="1160">
        <v>4</v>
      </c>
      <c r="F20" s="1160" t="s">
        <v>667</v>
      </c>
      <c r="G20" s="1160" t="s">
        <v>667</v>
      </c>
      <c r="H20" s="1160">
        <v>11</v>
      </c>
      <c r="I20" s="1115">
        <f t="shared" si="2"/>
        <v>42</v>
      </c>
      <c r="J20" s="1160">
        <v>15</v>
      </c>
      <c r="K20" s="1160">
        <v>5</v>
      </c>
      <c r="L20" s="1160">
        <v>22</v>
      </c>
      <c r="M20" s="1160">
        <v>1518</v>
      </c>
      <c r="N20" s="1160">
        <v>20</v>
      </c>
      <c r="O20" s="1160">
        <v>5</v>
      </c>
      <c r="P20" s="1160" t="s">
        <v>667</v>
      </c>
      <c r="Q20" s="1164">
        <v>3</v>
      </c>
      <c r="R20" s="49">
        <v>9</v>
      </c>
    </row>
    <row r="21" spans="1:18" s="17" customFormat="1" ht="15.75" customHeight="1">
      <c r="A21" s="1166" t="s">
        <v>642</v>
      </c>
      <c r="B21" s="1115">
        <v>36</v>
      </c>
      <c r="C21" s="1160">
        <v>26</v>
      </c>
      <c r="D21" s="1160">
        <v>1</v>
      </c>
      <c r="E21" s="1160">
        <v>4</v>
      </c>
      <c r="F21" s="1160" t="s">
        <v>667</v>
      </c>
      <c r="G21" s="1160" t="s">
        <v>667</v>
      </c>
      <c r="H21" s="1160">
        <v>5</v>
      </c>
      <c r="I21" s="1115">
        <f t="shared" si="2"/>
        <v>27</v>
      </c>
      <c r="J21" s="1160">
        <v>8</v>
      </c>
      <c r="K21" s="1160">
        <v>2</v>
      </c>
      <c r="L21" s="1160">
        <v>17</v>
      </c>
      <c r="M21" s="1160">
        <v>1158</v>
      </c>
      <c r="N21" s="1160">
        <v>2</v>
      </c>
      <c r="O21" s="1160">
        <v>5</v>
      </c>
      <c r="P21" s="1160" t="s">
        <v>667</v>
      </c>
      <c r="Q21" s="1159">
        <v>2</v>
      </c>
      <c r="R21" s="49">
        <v>5</v>
      </c>
    </row>
    <row r="22" spans="1:18" s="17" customFormat="1" ht="15.75" customHeight="1">
      <c r="A22" s="1166" t="s">
        <v>643</v>
      </c>
      <c r="B22" s="1115">
        <v>43</v>
      </c>
      <c r="C22" s="1160">
        <v>34</v>
      </c>
      <c r="D22" s="1160">
        <v>2</v>
      </c>
      <c r="E22" s="1160">
        <v>4</v>
      </c>
      <c r="F22" s="1160" t="s">
        <v>667</v>
      </c>
      <c r="G22" s="1160" t="s">
        <v>667</v>
      </c>
      <c r="H22" s="1160">
        <v>3</v>
      </c>
      <c r="I22" s="1115">
        <f t="shared" si="2"/>
        <v>46</v>
      </c>
      <c r="J22" s="1160">
        <v>24</v>
      </c>
      <c r="K22" s="1160">
        <v>2</v>
      </c>
      <c r="L22" s="1160">
        <v>20</v>
      </c>
      <c r="M22" s="1160">
        <v>3968</v>
      </c>
      <c r="N22" s="1160">
        <v>1</v>
      </c>
      <c r="O22" s="1160">
        <v>7</v>
      </c>
      <c r="P22" s="1160" t="s">
        <v>667</v>
      </c>
      <c r="Q22" s="1159">
        <v>3</v>
      </c>
      <c r="R22" s="49">
        <v>8</v>
      </c>
    </row>
    <row r="23" spans="1:18" s="17" customFormat="1" ht="15.75" customHeight="1">
      <c r="A23" s="1166" t="s">
        <v>644</v>
      </c>
      <c r="B23" s="1115">
        <v>39</v>
      </c>
      <c r="C23" s="1160">
        <v>34</v>
      </c>
      <c r="D23" s="1160" t="s">
        <v>667</v>
      </c>
      <c r="E23" s="1160" t="s">
        <v>667</v>
      </c>
      <c r="F23" s="1160" t="s">
        <v>667</v>
      </c>
      <c r="G23" s="1160" t="s">
        <v>667</v>
      </c>
      <c r="H23" s="1160">
        <v>5</v>
      </c>
      <c r="I23" s="1115">
        <f t="shared" si="2"/>
        <v>42</v>
      </c>
      <c r="J23" s="1160">
        <v>17</v>
      </c>
      <c r="K23" s="1160">
        <v>2</v>
      </c>
      <c r="L23" s="1160">
        <v>23</v>
      </c>
      <c r="M23" s="1160">
        <v>2826</v>
      </c>
      <c r="N23" s="1160" t="s">
        <v>667</v>
      </c>
      <c r="O23" s="1160" t="s">
        <v>667</v>
      </c>
      <c r="P23" s="1160" t="s">
        <v>667</v>
      </c>
      <c r="Q23" s="1159">
        <v>2</v>
      </c>
      <c r="R23" s="49">
        <v>6</v>
      </c>
    </row>
    <row r="24" spans="1:18" s="17" customFormat="1" ht="15.75" customHeight="1">
      <c r="A24" s="1166" t="s">
        <v>645</v>
      </c>
      <c r="B24" s="1115">
        <v>31</v>
      </c>
      <c r="C24" s="1160">
        <v>29</v>
      </c>
      <c r="D24" s="1160" t="s">
        <v>667</v>
      </c>
      <c r="E24" s="1160">
        <v>1</v>
      </c>
      <c r="F24" s="1160" t="s">
        <v>667</v>
      </c>
      <c r="G24" s="1160" t="s">
        <v>667</v>
      </c>
      <c r="H24" s="1160">
        <v>1</v>
      </c>
      <c r="I24" s="1115">
        <f t="shared" si="2"/>
        <v>34</v>
      </c>
      <c r="J24" s="1160">
        <v>12</v>
      </c>
      <c r="K24" s="1160">
        <v>5</v>
      </c>
      <c r="L24" s="1160">
        <v>17</v>
      </c>
      <c r="M24" s="1160">
        <v>2117</v>
      </c>
      <c r="N24" s="1160" t="s">
        <v>667</v>
      </c>
      <c r="O24" s="1160">
        <v>2</v>
      </c>
      <c r="P24" s="1160" t="s">
        <v>667</v>
      </c>
      <c r="Q24" s="1159">
        <v>6</v>
      </c>
      <c r="R24" s="49">
        <v>6</v>
      </c>
    </row>
    <row r="25" spans="1:18" s="17" customFormat="1" ht="15.75" customHeight="1" thickBot="1">
      <c r="A25" s="116"/>
      <c r="B25" s="1167"/>
      <c r="C25" s="1167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8"/>
      <c r="R25" s="1169"/>
    </row>
    <row r="26" spans="1:18" s="17" customFormat="1" ht="15.75" customHeight="1" thickTop="1">
      <c r="A26" s="1377" t="s">
        <v>654</v>
      </c>
      <c r="B26" s="1629" t="s">
        <v>668</v>
      </c>
      <c r="C26" s="1629"/>
      <c r="D26" s="1629"/>
      <c r="E26" s="1630"/>
      <c r="F26" s="1631" t="s">
        <v>669</v>
      </c>
      <c r="G26" s="1634" t="s">
        <v>670</v>
      </c>
      <c r="H26" s="1635"/>
      <c r="I26" s="1635"/>
      <c r="J26" s="1635"/>
      <c r="K26" s="1635"/>
      <c r="L26" s="1635"/>
      <c r="M26" s="1635"/>
      <c r="N26" s="1635"/>
      <c r="O26" s="1635"/>
      <c r="P26" s="1635"/>
      <c r="Q26" s="1635"/>
      <c r="R26" s="1636"/>
    </row>
    <row r="27" spans="1:18" s="17" customFormat="1" ht="15.75" customHeight="1">
      <c r="A27" s="1627"/>
      <c r="B27" s="1170"/>
      <c r="C27" s="1154"/>
      <c r="D27" s="1154"/>
      <c r="E27" s="1153"/>
      <c r="F27" s="1632"/>
      <c r="G27" s="1637" t="s">
        <v>671</v>
      </c>
      <c r="H27" s="1638"/>
      <c r="I27" s="1641" t="s">
        <v>646</v>
      </c>
      <c r="J27" s="1642"/>
      <c r="K27" s="1642"/>
      <c r="L27" s="1642"/>
      <c r="M27" s="1642"/>
      <c r="N27" s="1643"/>
      <c r="O27" s="1171" t="s">
        <v>672</v>
      </c>
      <c r="P27" s="1171" t="s">
        <v>673</v>
      </c>
      <c r="Q27" s="1172" t="s">
        <v>674</v>
      </c>
      <c r="R27" s="1173" t="s">
        <v>931</v>
      </c>
    </row>
    <row r="28" spans="1:18" s="17" customFormat="1" ht="15.75" customHeight="1">
      <c r="A28" s="1628"/>
      <c r="B28" s="1157" t="s">
        <v>819</v>
      </c>
      <c r="C28" s="1157" t="s">
        <v>647</v>
      </c>
      <c r="D28" s="1157" t="s">
        <v>648</v>
      </c>
      <c r="E28" s="1158" t="s">
        <v>675</v>
      </c>
      <c r="F28" s="1633"/>
      <c r="G28" s="1639"/>
      <c r="H28" s="1640"/>
      <c r="I28" s="1644" t="s">
        <v>676</v>
      </c>
      <c r="J28" s="1645"/>
      <c r="K28" s="1644" t="s">
        <v>677</v>
      </c>
      <c r="L28" s="1645"/>
      <c r="M28" s="1644" t="s">
        <v>678</v>
      </c>
      <c r="N28" s="1646"/>
      <c r="O28" s="1157" t="s">
        <v>1728</v>
      </c>
      <c r="P28" s="1157" t="s">
        <v>1728</v>
      </c>
      <c r="Q28" s="1174" t="s">
        <v>679</v>
      </c>
      <c r="R28" s="1054" t="s">
        <v>680</v>
      </c>
    </row>
    <row r="29" spans="1:18" s="17" customFormat="1" ht="15.75" customHeight="1">
      <c r="A29" s="29"/>
      <c r="B29" s="1115"/>
      <c r="C29" s="1160"/>
      <c r="D29" s="1160"/>
      <c r="E29" s="1115"/>
      <c r="F29" s="1115"/>
      <c r="G29" s="1623"/>
      <c r="H29" s="1624"/>
      <c r="I29" s="1625"/>
      <c r="J29" s="1626"/>
      <c r="K29" s="1625"/>
      <c r="L29" s="1626"/>
      <c r="M29" s="1625"/>
      <c r="N29" s="1625"/>
      <c r="O29" s="1115"/>
      <c r="P29" s="1115"/>
      <c r="Q29" s="1160"/>
      <c r="R29" s="49"/>
    </row>
    <row r="30" spans="1:18" s="17" customFormat="1" ht="15.75" customHeight="1">
      <c r="A30" s="213" t="s">
        <v>666</v>
      </c>
      <c r="B30" s="1160">
        <f>SUM(C30:E30)</f>
        <v>262</v>
      </c>
      <c r="C30" s="1160">
        <v>86</v>
      </c>
      <c r="D30" s="1160">
        <v>21</v>
      </c>
      <c r="E30" s="1160">
        <v>155</v>
      </c>
      <c r="F30" s="1160">
        <v>1043</v>
      </c>
      <c r="G30" s="1610">
        <f>SUM(I30,O30:R30)</f>
        <v>1944227</v>
      </c>
      <c r="H30" s="1611"/>
      <c r="I30" s="1612">
        <f>SUM(K30:M30)</f>
        <v>1875810</v>
      </c>
      <c r="J30" s="1620"/>
      <c r="K30" s="1612">
        <v>1197899</v>
      </c>
      <c r="L30" s="1620"/>
      <c r="M30" s="1621">
        <v>677911</v>
      </c>
      <c r="N30" s="1622"/>
      <c r="O30" s="1160">
        <v>2044</v>
      </c>
      <c r="P30" s="1160">
        <v>53918</v>
      </c>
      <c r="Q30" s="332">
        <v>0</v>
      </c>
      <c r="R30" s="49">
        <v>12455</v>
      </c>
    </row>
    <row r="31" spans="1:18" s="17" customFormat="1" ht="15.75" customHeight="1">
      <c r="A31" s="29"/>
      <c r="B31" s="1160"/>
      <c r="C31" s="1160"/>
      <c r="D31" s="1160"/>
      <c r="E31" s="1160"/>
      <c r="F31" s="1160"/>
      <c r="G31" s="1614"/>
      <c r="H31" s="1615"/>
      <c r="I31" s="1612"/>
      <c r="J31" s="1613"/>
      <c r="K31" s="1612"/>
      <c r="L31" s="1613"/>
      <c r="M31" s="1611"/>
      <c r="N31" s="1613"/>
      <c r="O31" s="1160"/>
      <c r="P31" s="1160"/>
      <c r="Q31" s="1160"/>
      <c r="R31" s="49"/>
    </row>
    <row r="32" spans="1:18" s="117" customFormat="1" ht="15.75" customHeight="1">
      <c r="A32" s="1161">
        <v>4</v>
      </c>
      <c r="B32" s="1175">
        <f>SUM(C32:E32)</f>
        <v>306</v>
      </c>
      <c r="C32" s="1175">
        <f>SUM(C34:C46)</f>
        <v>107</v>
      </c>
      <c r="D32" s="1175">
        <f>SUM(D34:D46)</f>
        <v>31</v>
      </c>
      <c r="E32" s="1175">
        <f>SUM(E34:E46)</f>
        <v>168</v>
      </c>
      <c r="F32" s="1175">
        <f>SUM(F34:F46)</f>
        <v>1074</v>
      </c>
      <c r="G32" s="1616">
        <f>SUM(G34:H46)</f>
        <v>1863198</v>
      </c>
      <c r="H32" s="1617"/>
      <c r="I32" s="1618">
        <f>SUM(K32:M32)</f>
        <v>1845409</v>
      </c>
      <c r="J32" s="1619"/>
      <c r="K32" s="1618">
        <f>SUM(K34:L46)</f>
        <v>1271977</v>
      </c>
      <c r="L32" s="1619"/>
      <c r="M32" s="1618">
        <f>SUM(M34:N46)</f>
        <v>573432</v>
      </c>
      <c r="N32" s="1619"/>
      <c r="O32" s="42">
        <f>SUM(O34:O46)</f>
        <v>1615</v>
      </c>
      <c r="P32" s="1176">
        <f>SUM(P34:P46)</f>
        <v>11652</v>
      </c>
      <c r="Q32" s="1177">
        <v>0</v>
      </c>
      <c r="R32" s="1178">
        <f>SUM(R34:R46)</f>
        <v>4522</v>
      </c>
    </row>
    <row r="33" spans="1:18" s="17" customFormat="1" ht="15.75" customHeight="1">
      <c r="A33" s="29"/>
      <c r="B33" s="1160"/>
      <c r="C33" s="1160"/>
      <c r="D33" s="1160"/>
      <c r="E33" s="1160"/>
      <c r="F33" s="1160"/>
      <c r="G33" s="1614"/>
      <c r="H33" s="1615"/>
      <c r="I33" s="1612"/>
      <c r="J33" s="1613"/>
      <c r="K33" s="1612"/>
      <c r="L33" s="1613"/>
      <c r="M33" s="1611"/>
      <c r="N33" s="1613"/>
      <c r="O33" s="1160"/>
      <c r="P33" s="1160"/>
      <c r="Q33" s="1160"/>
      <c r="R33" s="49"/>
    </row>
    <row r="34" spans="1:18" s="17" customFormat="1" ht="15.75" customHeight="1">
      <c r="A34" s="1165" t="s">
        <v>634</v>
      </c>
      <c r="B34" s="1179">
        <v>32</v>
      </c>
      <c r="C34" s="1160">
        <v>9</v>
      </c>
      <c r="D34" s="1160">
        <v>1</v>
      </c>
      <c r="E34" s="1160">
        <v>22</v>
      </c>
      <c r="F34" s="1160">
        <v>121</v>
      </c>
      <c r="G34" s="1610">
        <f aca="true" t="shared" si="3" ref="G34:G39">SUM(I34,O34:R34)</f>
        <v>157202</v>
      </c>
      <c r="H34" s="1611"/>
      <c r="I34" s="1612">
        <f>SUM(K34:N34)</f>
        <v>155376</v>
      </c>
      <c r="J34" s="1613"/>
      <c r="K34" s="1612">
        <v>79558</v>
      </c>
      <c r="L34" s="1613"/>
      <c r="M34" s="1611">
        <v>75818</v>
      </c>
      <c r="N34" s="1613"/>
      <c r="O34" s="1179">
        <v>1000</v>
      </c>
      <c r="P34" s="1179">
        <v>473</v>
      </c>
      <c r="Q34" s="1180">
        <v>0</v>
      </c>
      <c r="R34" s="49">
        <v>353</v>
      </c>
    </row>
    <row r="35" spans="1:18" s="17" customFormat="1" ht="15.75" customHeight="1">
      <c r="A35" s="1166" t="s">
        <v>635</v>
      </c>
      <c r="B35" s="1179">
        <v>29</v>
      </c>
      <c r="C35" s="1160">
        <v>10</v>
      </c>
      <c r="D35" s="1160">
        <v>1</v>
      </c>
      <c r="E35" s="1160">
        <v>18</v>
      </c>
      <c r="F35" s="1160">
        <v>101</v>
      </c>
      <c r="G35" s="1610">
        <f t="shared" si="3"/>
        <v>290993</v>
      </c>
      <c r="H35" s="1611"/>
      <c r="I35" s="1612">
        <f>SUM(K35:M35)</f>
        <v>288772</v>
      </c>
      <c r="J35" s="1613"/>
      <c r="K35" s="1612">
        <v>226392</v>
      </c>
      <c r="L35" s="1613"/>
      <c r="M35" s="1611">
        <v>62380</v>
      </c>
      <c r="N35" s="1613"/>
      <c r="O35" s="1180">
        <v>0</v>
      </c>
      <c r="P35" s="1179">
        <v>2215</v>
      </c>
      <c r="Q35" s="1180">
        <v>0</v>
      </c>
      <c r="R35" s="49">
        <v>6</v>
      </c>
    </row>
    <row r="36" spans="1:18" s="17" customFormat="1" ht="15.75" customHeight="1">
      <c r="A36" s="1166" t="s">
        <v>636</v>
      </c>
      <c r="B36" s="1179">
        <v>27</v>
      </c>
      <c r="C36" s="1160">
        <v>7</v>
      </c>
      <c r="D36" s="1160">
        <v>6</v>
      </c>
      <c r="E36" s="1160">
        <v>14</v>
      </c>
      <c r="F36" s="1160">
        <v>97</v>
      </c>
      <c r="G36" s="1610">
        <f t="shared" si="3"/>
        <v>104835</v>
      </c>
      <c r="H36" s="1611"/>
      <c r="I36" s="1612">
        <f>SUM(K36:M36)</f>
        <v>103991</v>
      </c>
      <c r="J36" s="1613"/>
      <c r="K36" s="1612">
        <v>81573</v>
      </c>
      <c r="L36" s="1613"/>
      <c r="M36" s="1611">
        <v>22418</v>
      </c>
      <c r="N36" s="1613"/>
      <c r="O36" s="1180">
        <v>0</v>
      </c>
      <c r="P36" s="1179">
        <v>713</v>
      </c>
      <c r="Q36" s="1180">
        <v>0</v>
      </c>
      <c r="R36" s="49">
        <v>131</v>
      </c>
    </row>
    <row r="37" spans="1:18" s="17" customFormat="1" ht="15.75" customHeight="1">
      <c r="A37" s="1166" t="s">
        <v>637</v>
      </c>
      <c r="B37" s="1179">
        <v>39</v>
      </c>
      <c r="C37" s="1160">
        <v>13</v>
      </c>
      <c r="D37" s="1160">
        <v>5</v>
      </c>
      <c r="E37" s="1160">
        <v>21</v>
      </c>
      <c r="F37" s="1160">
        <v>117</v>
      </c>
      <c r="G37" s="1610">
        <f t="shared" si="3"/>
        <v>178732</v>
      </c>
      <c r="H37" s="1611"/>
      <c r="I37" s="1612">
        <f>SUM(K37:M37)</f>
        <v>177013</v>
      </c>
      <c r="J37" s="1613"/>
      <c r="K37" s="1612">
        <v>119619</v>
      </c>
      <c r="L37" s="1613"/>
      <c r="M37" s="1611">
        <v>57394</v>
      </c>
      <c r="N37" s="1613"/>
      <c r="O37" s="1179">
        <v>557</v>
      </c>
      <c r="P37" s="1179">
        <v>939</v>
      </c>
      <c r="Q37" s="1180">
        <v>0</v>
      </c>
      <c r="R37" s="49">
        <v>223</v>
      </c>
    </row>
    <row r="38" spans="1:18" s="17" customFormat="1" ht="15.75" customHeight="1">
      <c r="A38" s="1166" t="s">
        <v>638</v>
      </c>
      <c r="B38" s="1179">
        <v>20</v>
      </c>
      <c r="C38" s="1160">
        <v>6</v>
      </c>
      <c r="D38" s="1160">
        <v>2</v>
      </c>
      <c r="E38" s="1160">
        <v>12</v>
      </c>
      <c r="F38" s="1160">
        <v>67</v>
      </c>
      <c r="G38" s="1610">
        <f t="shared" si="3"/>
        <v>137660</v>
      </c>
      <c r="H38" s="1611"/>
      <c r="I38" s="1612">
        <f>SUM(K38:M38)</f>
        <v>135097</v>
      </c>
      <c r="J38" s="1613"/>
      <c r="K38" s="1612">
        <v>85694</v>
      </c>
      <c r="L38" s="1613"/>
      <c r="M38" s="1611">
        <v>49403</v>
      </c>
      <c r="N38" s="1613"/>
      <c r="O38" s="1179">
        <v>7</v>
      </c>
      <c r="P38" s="1179">
        <v>925</v>
      </c>
      <c r="Q38" s="1180">
        <v>0</v>
      </c>
      <c r="R38" s="49">
        <v>1631</v>
      </c>
    </row>
    <row r="39" spans="1:18" s="17" customFormat="1" ht="15.75" customHeight="1">
      <c r="A39" s="1166" t="s">
        <v>639</v>
      </c>
      <c r="B39" s="1179">
        <v>22</v>
      </c>
      <c r="C39" s="1160">
        <v>9</v>
      </c>
      <c r="D39" s="1160">
        <v>4</v>
      </c>
      <c r="E39" s="1160">
        <v>9</v>
      </c>
      <c r="F39" s="1160">
        <v>76</v>
      </c>
      <c r="G39" s="1610">
        <f t="shared" si="3"/>
        <v>125835</v>
      </c>
      <c r="H39" s="1611"/>
      <c r="I39" s="1612">
        <f>SUM(K39:M39)</f>
        <v>124955</v>
      </c>
      <c r="J39" s="1613"/>
      <c r="K39" s="1612">
        <v>76754</v>
      </c>
      <c r="L39" s="1613"/>
      <c r="M39" s="1611">
        <v>48201</v>
      </c>
      <c r="N39" s="1613"/>
      <c r="O39" s="1179">
        <v>19</v>
      </c>
      <c r="P39" s="1179">
        <v>425</v>
      </c>
      <c r="Q39" s="1180">
        <v>0</v>
      </c>
      <c r="R39" s="49">
        <v>436</v>
      </c>
    </row>
    <row r="40" spans="1:18" s="17" customFormat="1" ht="15.75" customHeight="1">
      <c r="A40" s="1165"/>
      <c r="B40" s="1179"/>
      <c r="C40" s="1160"/>
      <c r="D40" s="1160"/>
      <c r="E40" s="1160"/>
      <c r="F40" s="1160"/>
      <c r="G40" s="1610"/>
      <c r="H40" s="1611"/>
      <c r="I40" s="1612"/>
      <c r="J40" s="1613"/>
      <c r="K40" s="1612"/>
      <c r="L40" s="1613"/>
      <c r="M40" s="1611"/>
      <c r="N40" s="1613"/>
      <c r="O40" s="1179"/>
      <c r="P40" s="1179"/>
      <c r="Q40" s="1160"/>
      <c r="R40" s="1181"/>
    </row>
    <row r="41" spans="1:18" s="17" customFormat="1" ht="15.75" customHeight="1">
      <c r="A41" s="1166" t="s">
        <v>640</v>
      </c>
      <c r="B41" s="1179">
        <v>16</v>
      </c>
      <c r="C41" s="1160">
        <v>2</v>
      </c>
      <c r="D41" s="1160" t="s">
        <v>667</v>
      </c>
      <c r="E41" s="1160">
        <v>14</v>
      </c>
      <c r="F41" s="1160">
        <v>58</v>
      </c>
      <c r="G41" s="1610">
        <f aca="true" t="shared" si="4" ref="G41:G46">SUM(I41,O41:R41)</f>
        <v>101153</v>
      </c>
      <c r="H41" s="1611"/>
      <c r="I41" s="1612">
        <f aca="true" t="shared" si="5" ref="I41:I46">SUM(K41:M41)</f>
        <v>99506</v>
      </c>
      <c r="J41" s="1613"/>
      <c r="K41" s="1612">
        <v>47827</v>
      </c>
      <c r="L41" s="1613"/>
      <c r="M41" s="1611">
        <v>51679</v>
      </c>
      <c r="N41" s="1613"/>
      <c r="O41" s="1179">
        <v>12</v>
      </c>
      <c r="P41" s="1179">
        <v>1500</v>
      </c>
      <c r="Q41" s="1180">
        <v>0</v>
      </c>
      <c r="R41" s="49">
        <v>135</v>
      </c>
    </row>
    <row r="42" spans="1:18" s="17" customFormat="1" ht="15.75" customHeight="1">
      <c r="A42" s="1166" t="s">
        <v>641</v>
      </c>
      <c r="B42" s="1179">
        <v>22</v>
      </c>
      <c r="C42" s="1160">
        <v>9</v>
      </c>
      <c r="D42" s="1160">
        <v>2</v>
      </c>
      <c r="E42" s="1160">
        <v>11</v>
      </c>
      <c r="F42" s="1160">
        <v>75</v>
      </c>
      <c r="G42" s="1610">
        <f t="shared" si="4"/>
        <v>130443</v>
      </c>
      <c r="H42" s="1611"/>
      <c r="I42" s="1612">
        <f t="shared" si="5"/>
        <v>129108</v>
      </c>
      <c r="J42" s="1613"/>
      <c r="K42" s="1612">
        <v>94312</v>
      </c>
      <c r="L42" s="1613"/>
      <c r="M42" s="1611">
        <v>34796</v>
      </c>
      <c r="N42" s="1613"/>
      <c r="O42" s="1180">
        <v>0</v>
      </c>
      <c r="P42" s="1179">
        <v>1266</v>
      </c>
      <c r="Q42" s="332">
        <v>0</v>
      </c>
      <c r="R42" s="1181">
        <v>69</v>
      </c>
    </row>
    <row r="43" spans="1:18" s="17" customFormat="1" ht="15.75" customHeight="1">
      <c r="A43" s="1166" t="s">
        <v>642</v>
      </c>
      <c r="B43" s="1179">
        <v>11</v>
      </c>
      <c r="C43" s="1160">
        <v>2</v>
      </c>
      <c r="D43" s="1160">
        <v>1</v>
      </c>
      <c r="E43" s="1160">
        <v>8</v>
      </c>
      <c r="F43" s="1160">
        <v>53</v>
      </c>
      <c r="G43" s="1610">
        <f t="shared" si="4"/>
        <v>136690</v>
      </c>
      <c r="H43" s="1611"/>
      <c r="I43" s="1612">
        <f t="shared" si="5"/>
        <v>135684</v>
      </c>
      <c r="J43" s="1613"/>
      <c r="K43" s="1612">
        <v>72844</v>
      </c>
      <c r="L43" s="1613"/>
      <c r="M43" s="1611">
        <v>62840</v>
      </c>
      <c r="N43" s="1613"/>
      <c r="O43" s="1179">
        <v>20</v>
      </c>
      <c r="P43" s="1179">
        <v>485</v>
      </c>
      <c r="Q43" s="332">
        <v>0</v>
      </c>
      <c r="R43" s="1181">
        <v>501</v>
      </c>
    </row>
    <row r="44" spans="1:18" s="17" customFormat="1" ht="15.75" customHeight="1">
      <c r="A44" s="1166" t="s">
        <v>643</v>
      </c>
      <c r="B44" s="1179">
        <v>24</v>
      </c>
      <c r="C44" s="1160">
        <v>10</v>
      </c>
      <c r="D44" s="1160">
        <v>1</v>
      </c>
      <c r="E44" s="1160">
        <v>13</v>
      </c>
      <c r="F44" s="1160">
        <v>91</v>
      </c>
      <c r="G44" s="1610">
        <f t="shared" si="4"/>
        <v>218841</v>
      </c>
      <c r="H44" s="1611"/>
      <c r="I44" s="1612">
        <f t="shared" si="5"/>
        <v>216677</v>
      </c>
      <c r="J44" s="1613"/>
      <c r="K44" s="1612">
        <v>168730</v>
      </c>
      <c r="L44" s="1613"/>
      <c r="M44" s="1611">
        <v>47947</v>
      </c>
      <c r="N44" s="1613"/>
      <c r="O44" s="1180">
        <v>0</v>
      </c>
      <c r="P44" s="1179">
        <v>2126</v>
      </c>
      <c r="Q44" s="332">
        <v>0</v>
      </c>
      <c r="R44" s="1181">
        <v>38</v>
      </c>
    </row>
    <row r="45" spans="1:18" s="17" customFormat="1" ht="15.75" customHeight="1">
      <c r="A45" s="1166" t="s">
        <v>644</v>
      </c>
      <c r="B45" s="1179">
        <v>30</v>
      </c>
      <c r="C45" s="1160">
        <v>8</v>
      </c>
      <c r="D45" s="1160">
        <v>6</v>
      </c>
      <c r="E45" s="1160">
        <v>16</v>
      </c>
      <c r="F45" s="1160">
        <v>123</v>
      </c>
      <c r="G45" s="1610">
        <f t="shared" si="4"/>
        <v>160447</v>
      </c>
      <c r="H45" s="1611"/>
      <c r="I45" s="1612">
        <f t="shared" si="5"/>
        <v>159948</v>
      </c>
      <c r="J45" s="1613"/>
      <c r="K45" s="1612">
        <v>123091</v>
      </c>
      <c r="L45" s="1613"/>
      <c r="M45" s="1611">
        <v>36857</v>
      </c>
      <c r="N45" s="1613"/>
      <c r="O45" s="1180">
        <v>0</v>
      </c>
      <c r="P45" s="1180">
        <v>0</v>
      </c>
      <c r="Q45" s="332">
        <v>0</v>
      </c>
      <c r="R45" s="1181">
        <v>499</v>
      </c>
    </row>
    <row r="46" spans="1:18" s="17" customFormat="1" ht="15.75" customHeight="1">
      <c r="A46" s="1166" t="s">
        <v>645</v>
      </c>
      <c r="B46" s="1179">
        <v>34</v>
      </c>
      <c r="C46" s="1160">
        <v>22</v>
      </c>
      <c r="D46" s="1160">
        <v>2</v>
      </c>
      <c r="E46" s="1160">
        <v>10</v>
      </c>
      <c r="F46" s="1160">
        <v>95</v>
      </c>
      <c r="G46" s="1610">
        <f t="shared" si="4"/>
        <v>120367</v>
      </c>
      <c r="H46" s="1611"/>
      <c r="I46" s="1612">
        <f t="shared" si="5"/>
        <v>119282</v>
      </c>
      <c r="J46" s="1613"/>
      <c r="K46" s="1612">
        <v>95583</v>
      </c>
      <c r="L46" s="1613"/>
      <c r="M46" s="1611">
        <v>23699</v>
      </c>
      <c r="N46" s="1613"/>
      <c r="O46" s="1180">
        <v>0</v>
      </c>
      <c r="P46" s="1179">
        <v>585</v>
      </c>
      <c r="Q46" s="332">
        <v>0</v>
      </c>
      <c r="R46" s="1181">
        <v>500</v>
      </c>
    </row>
    <row r="47" spans="1:18" s="17" customFormat="1" ht="15.75" customHeight="1">
      <c r="A47" s="116"/>
      <c r="B47" s="1182"/>
      <c r="C47" s="1167"/>
      <c r="D47" s="1167"/>
      <c r="E47" s="1182"/>
      <c r="F47" s="1182"/>
      <c r="G47" s="1606"/>
      <c r="H47" s="1607"/>
      <c r="I47" s="1608"/>
      <c r="J47" s="1609"/>
      <c r="K47" s="1608"/>
      <c r="L47" s="1609"/>
      <c r="M47" s="1606"/>
      <c r="N47" s="1609"/>
      <c r="O47" s="1182"/>
      <c r="P47" s="1182"/>
      <c r="Q47" s="1167"/>
      <c r="R47" s="1169"/>
    </row>
    <row r="48" ht="15.75" customHeight="1">
      <c r="A48" s="326" t="s">
        <v>649</v>
      </c>
    </row>
  </sheetData>
  <mergeCells count="94">
    <mergeCell ref="O2:O3"/>
    <mergeCell ref="P3:R3"/>
    <mergeCell ref="A4:A6"/>
    <mergeCell ref="B4:H4"/>
    <mergeCell ref="I4:L4"/>
    <mergeCell ref="M4:N4"/>
    <mergeCell ref="O4:O6"/>
    <mergeCell ref="P4:P6"/>
    <mergeCell ref="Q4:R4"/>
    <mergeCell ref="A26:A28"/>
    <mergeCell ref="B26:E26"/>
    <mergeCell ref="F26:F28"/>
    <mergeCell ref="G26:R26"/>
    <mergeCell ref="G27:H28"/>
    <mergeCell ref="I27:N27"/>
    <mergeCell ref="I28:J28"/>
    <mergeCell ref="K28:L28"/>
    <mergeCell ref="M28:N28"/>
    <mergeCell ref="G29:H29"/>
    <mergeCell ref="I29:J29"/>
    <mergeCell ref="K29:L29"/>
    <mergeCell ref="M29:N29"/>
    <mergeCell ref="G30:H30"/>
    <mergeCell ref="I30:J30"/>
    <mergeCell ref="K30:L30"/>
    <mergeCell ref="M30:N30"/>
    <mergeCell ref="G31:H31"/>
    <mergeCell ref="I31:J31"/>
    <mergeCell ref="K31:L31"/>
    <mergeCell ref="M31:N31"/>
    <mergeCell ref="G32:H32"/>
    <mergeCell ref="I32:J32"/>
    <mergeCell ref="K32:L32"/>
    <mergeCell ref="M32:N32"/>
    <mergeCell ref="G33:H33"/>
    <mergeCell ref="I33:J33"/>
    <mergeCell ref="K33:L33"/>
    <mergeCell ref="M33:N33"/>
    <mergeCell ref="G34:H34"/>
    <mergeCell ref="I34:J34"/>
    <mergeCell ref="K34:L34"/>
    <mergeCell ref="M34:N34"/>
    <mergeCell ref="G35:H35"/>
    <mergeCell ref="I35:J35"/>
    <mergeCell ref="K35:L35"/>
    <mergeCell ref="M35:N35"/>
    <mergeCell ref="G36:H36"/>
    <mergeCell ref="I36:J36"/>
    <mergeCell ref="K36:L36"/>
    <mergeCell ref="M36:N36"/>
    <mergeCell ref="G37:H37"/>
    <mergeCell ref="I37:J37"/>
    <mergeCell ref="K37:L37"/>
    <mergeCell ref="M37:N37"/>
    <mergeCell ref="G38:H38"/>
    <mergeCell ref="I38:J38"/>
    <mergeCell ref="K38:L38"/>
    <mergeCell ref="M38:N38"/>
    <mergeCell ref="G39:H39"/>
    <mergeCell ref="I39:J39"/>
    <mergeCell ref="K39:L39"/>
    <mergeCell ref="M39:N39"/>
    <mergeCell ref="G40:H40"/>
    <mergeCell ref="I40:J40"/>
    <mergeCell ref="K40:L40"/>
    <mergeCell ref="M40:N40"/>
    <mergeCell ref="G41:H41"/>
    <mergeCell ref="I41:J41"/>
    <mergeCell ref="K41:L41"/>
    <mergeCell ref="M41:N41"/>
    <mergeCell ref="G42:H42"/>
    <mergeCell ref="I42:J42"/>
    <mergeCell ref="K42:L42"/>
    <mergeCell ref="M42:N42"/>
    <mergeCell ref="G43:H43"/>
    <mergeCell ref="I43:J43"/>
    <mergeCell ref="K43:L43"/>
    <mergeCell ref="M43:N43"/>
    <mergeCell ref="G44:H44"/>
    <mergeCell ref="I44:J44"/>
    <mergeCell ref="K44:L44"/>
    <mergeCell ref="M44:N44"/>
    <mergeCell ref="G45:H45"/>
    <mergeCell ref="I45:J45"/>
    <mergeCell ref="K45:L45"/>
    <mergeCell ref="M45:N45"/>
    <mergeCell ref="G46:H46"/>
    <mergeCell ref="I46:J46"/>
    <mergeCell ref="K46:L46"/>
    <mergeCell ref="M46:N46"/>
    <mergeCell ref="G47:H47"/>
    <mergeCell ref="I47:J47"/>
    <mergeCell ref="K47:L47"/>
    <mergeCell ref="M47:N47"/>
  </mergeCells>
  <printOptions/>
  <pageMargins left="0.75" right="0.75" top="1" bottom="1" header="0.512" footer="0.51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3.625" style="17" customWidth="1"/>
    <col min="3" max="11" width="9.625" style="17" customWidth="1"/>
    <col min="12" max="16384" width="9.00390625" style="17" customWidth="1"/>
  </cols>
  <sheetData>
    <row r="1" ht="33" customHeight="1">
      <c r="B1" s="1183" t="s">
        <v>709</v>
      </c>
    </row>
    <row r="2" spans="2:11" ht="12.75" thickBot="1">
      <c r="B2" s="21" t="s">
        <v>703</v>
      </c>
      <c r="C2" s="21"/>
      <c r="D2" s="21"/>
      <c r="E2" s="21"/>
      <c r="F2" s="21"/>
      <c r="G2" s="21"/>
      <c r="H2" s="21"/>
      <c r="I2" s="21"/>
      <c r="J2" s="48"/>
      <c r="K2" s="20"/>
    </row>
    <row r="3" spans="1:11" ht="12" customHeight="1" thickTop="1">
      <c r="A3" s="32"/>
      <c r="B3" s="1184" t="s">
        <v>682</v>
      </c>
      <c r="C3" s="1185" t="s">
        <v>683</v>
      </c>
      <c r="D3" s="1186"/>
      <c r="E3" s="1186"/>
      <c r="F3" s="1185" t="s">
        <v>684</v>
      </c>
      <c r="G3" s="1186"/>
      <c r="H3" s="1186"/>
      <c r="I3" s="1185" t="s">
        <v>685</v>
      </c>
      <c r="J3" s="1186"/>
      <c r="K3" s="1187"/>
    </row>
    <row r="4" spans="1:11" ht="24" customHeight="1">
      <c r="A4" s="32"/>
      <c r="B4" s="53" t="s">
        <v>686</v>
      </c>
      <c r="C4" s="1174" t="s">
        <v>704</v>
      </c>
      <c r="D4" s="1174">
        <v>4</v>
      </c>
      <c r="E4" s="1157" t="s">
        <v>705</v>
      </c>
      <c r="F4" s="1174" t="s">
        <v>704</v>
      </c>
      <c r="G4" s="1174">
        <v>4</v>
      </c>
      <c r="H4" s="1157" t="s">
        <v>705</v>
      </c>
      <c r="I4" s="1174" t="s">
        <v>704</v>
      </c>
      <c r="J4" s="1174">
        <v>4</v>
      </c>
      <c r="K4" s="1188" t="s">
        <v>705</v>
      </c>
    </row>
    <row r="5" spans="1:11" ht="7.5" customHeight="1">
      <c r="A5" s="32"/>
      <c r="B5" s="32"/>
      <c r="C5" s="21"/>
      <c r="D5" s="31"/>
      <c r="E5" s="31"/>
      <c r="F5" s="31"/>
      <c r="G5" s="31"/>
      <c r="H5" s="31"/>
      <c r="I5" s="31"/>
      <c r="J5" s="31"/>
      <c r="K5" s="32"/>
    </row>
    <row r="6" spans="1:11" s="117" customFormat="1" ht="12" customHeight="1">
      <c r="A6" s="527"/>
      <c r="B6" s="45" t="s">
        <v>744</v>
      </c>
      <c r="C6" s="97">
        <v>4093</v>
      </c>
      <c r="D6" s="97">
        <v>4227</v>
      </c>
      <c r="E6" s="97">
        <f>D6-C6</f>
        <v>134</v>
      </c>
      <c r="F6" s="97">
        <f>SUM(F8:F11,F28)</f>
        <v>115</v>
      </c>
      <c r="G6" s="97">
        <f>SUM(G8:G11,G28)</f>
        <v>111</v>
      </c>
      <c r="H6" s="97">
        <f>G6-F6</f>
        <v>-4</v>
      </c>
      <c r="I6" s="97">
        <v>4962</v>
      </c>
      <c r="J6" s="97">
        <v>5116</v>
      </c>
      <c r="K6" s="1189">
        <f>J6-I6</f>
        <v>154</v>
      </c>
    </row>
    <row r="7" spans="1:11" s="326" customFormat="1" ht="7.5" customHeight="1">
      <c r="A7" s="40"/>
      <c r="B7" s="567"/>
      <c r="C7" s="1190"/>
      <c r="D7" s="1190"/>
      <c r="E7" s="1190"/>
      <c r="F7" s="1190"/>
      <c r="G7" s="1190"/>
      <c r="H7" s="1190"/>
      <c r="I7" s="1190"/>
      <c r="J7" s="1190"/>
      <c r="K7" s="1191"/>
    </row>
    <row r="8" spans="1:11" s="117" customFormat="1" ht="12" customHeight="1">
      <c r="A8" s="527"/>
      <c r="B8" s="45" t="s">
        <v>753</v>
      </c>
      <c r="C8" s="97">
        <v>1567</v>
      </c>
      <c r="D8" s="97">
        <v>1603</v>
      </c>
      <c r="E8" s="97">
        <f>D8-C8</f>
        <v>36</v>
      </c>
      <c r="F8" s="97">
        <f>SUM(F13+F18+F19+F22)</f>
        <v>33</v>
      </c>
      <c r="G8" s="97">
        <f>SUM(G13+G18+G19+G22)</f>
        <v>41</v>
      </c>
      <c r="H8" s="97">
        <f>G8-F8</f>
        <v>8</v>
      </c>
      <c r="I8" s="97">
        <v>1878</v>
      </c>
      <c r="J8" s="97">
        <v>1926</v>
      </c>
      <c r="K8" s="1189">
        <f>J8-I8</f>
        <v>48</v>
      </c>
    </row>
    <row r="9" spans="1:11" s="117" customFormat="1" ht="12" customHeight="1">
      <c r="A9" s="527"/>
      <c r="B9" s="45" t="s">
        <v>687</v>
      </c>
      <c r="C9" s="97">
        <f>SUM(C17+C20+C23)</f>
        <v>577</v>
      </c>
      <c r="D9" s="97">
        <f>SUM(D17+D20+D23)</f>
        <v>759</v>
      </c>
      <c r="E9" s="97">
        <f>D9-C9</f>
        <v>182</v>
      </c>
      <c r="F9" s="97">
        <f>SUM(F17+F20+F23)</f>
        <v>28</v>
      </c>
      <c r="G9" s="97">
        <f>SUM(G17+G20+G23)</f>
        <v>15</v>
      </c>
      <c r="H9" s="97">
        <f>G9-F9</f>
        <v>-13</v>
      </c>
      <c r="I9" s="97">
        <f>SUM(I17+I20+I23)</f>
        <v>740</v>
      </c>
      <c r="J9" s="97">
        <f>SUM(J17+J20+J23)</f>
        <v>942</v>
      </c>
      <c r="K9" s="1189">
        <f>J9-I9</f>
        <v>202</v>
      </c>
    </row>
    <row r="10" spans="1:11" s="117" customFormat="1" ht="12" customHeight="1">
      <c r="A10" s="527"/>
      <c r="B10" s="45" t="s">
        <v>757</v>
      </c>
      <c r="C10" s="97">
        <f>SUM(C14+C21+C24+C25)</f>
        <v>906</v>
      </c>
      <c r="D10" s="97">
        <f>SUM(D14+D21+D24+D25)</f>
        <v>1002</v>
      </c>
      <c r="E10" s="97">
        <f>D10-C10</f>
        <v>96</v>
      </c>
      <c r="F10" s="97">
        <f>SUM(F14+F21+F24+F25)</f>
        <v>23</v>
      </c>
      <c r="G10" s="97">
        <f>SUM(G14+G21+G24+G25)</f>
        <v>24</v>
      </c>
      <c r="H10" s="97">
        <f>G10-F10</f>
        <v>1</v>
      </c>
      <c r="I10" s="97">
        <f>SUM(I14+I21+I24+I25)</f>
        <v>1109</v>
      </c>
      <c r="J10" s="97">
        <f>SUM(J14+J21+J24+J25)</f>
        <v>1215</v>
      </c>
      <c r="K10" s="1189">
        <f>J10-I10</f>
        <v>106</v>
      </c>
    </row>
    <row r="11" spans="1:11" s="117" customFormat="1" ht="12" customHeight="1">
      <c r="A11" s="527"/>
      <c r="B11" s="45" t="s">
        <v>759</v>
      </c>
      <c r="C11" s="97">
        <f>SUM(C15+C16+C26+C27)</f>
        <v>1043</v>
      </c>
      <c r="D11" s="97">
        <f>SUM(D15+D16+D26+D27)</f>
        <v>863</v>
      </c>
      <c r="E11" s="97">
        <f>D11-C11</f>
        <v>-180</v>
      </c>
      <c r="F11" s="97">
        <f>SUM(F15+F16+F26+F27)</f>
        <v>31</v>
      </c>
      <c r="G11" s="97">
        <f>SUM(G15+G16+G26+G27)</f>
        <v>31</v>
      </c>
      <c r="H11" s="1192" t="s">
        <v>706</v>
      </c>
      <c r="I11" s="97">
        <f>SUM(I15+I16+I26+I27)</f>
        <v>1235</v>
      </c>
      <c r="J11" s="97">
        <f>SUM(J15+J16+J26+J27)</f>
        <v>1033</v>
      </c>
      <c r="K11" s="1189">
        <f>J11-I11</f>
        <v>-202</v>
      </c>
    </row>
    <row r="12" spans="1:11" ht="7.5" customHeight="1">
      <c r="A12" s="32"/>
      <c r="B12" s="1066"/>
      <c r="C12" s="1193"/>
      <c r="D12" s="1193"/>
      <c r="E12" s="1193"/>
      <c r="F12" s="1193"/>
      <c r="G12" s="1193"/>
      <c r="H12" s="1193"/>
      <c r="I12" s="1193"/>
      <c r="J12" s="1193"/>
      <c r="K12" s="1194"/>
    </row>
    <row r="13" spans="1:11" ht="12" customHeight="1">
      <c r="A13" s="32"/>
      <c r="B13" s="41" t="s">
        <v>688</v>
      </c>
      <c r="C13" s="842">
        <v>998</v>
      </c>
      <c r="D13" s="842">
        <v>921</v>
      </c>
      <c r="E13" s="842">
        <f aca="true" t="shared" si="0" ref="E13:E28">D13-C13</f>
        <v>-77</v>
      </c>
      <c r="F13" s="842">
        <v>17</v>
      </c>
      <c r="G13" s="842">
        <v>19</v>
      </c>
      <c r="H13" s="842">
        <f aca="true" t="shared" si="1" ref="H13:H23">G13-F13</f>
        <v>2</v>
      </c>
      <c r="I13" s="842">
        <v>1190</v>
      </c>
      <c r="J13" s="842">
        <v>1066</v>
      </c>
      <c r="K13" s="1195">
        <f aca="true" t="shared" si="2" ref="K13:K26">J13-I13</f>
        <v>-124</v>
      </c>
    </row>
    <row r="14" spans="1:11" ht="12" customHeight="1">
      <c r="A14" s="32"/>
      <c r="B14" s="41" t="s">
        <v>689</v>
      </c>
      <c r="C14" s="842">
        <v>389</v>
      </c>
      <c r="D14" s="842">
        <v>422</v>
      </c>
      <c r="E14" s="842">
        <f t="shared" si="0"/>
        <v>33</v>
      </c>
      <c r="F14" s="842">
        <v>5</v>
      </c>
      <c r="G14" s="842">
        <v>3</v>
      </c>
      <c r="H14" s="842">
        <f t="shared" si="1"/>
        <v>-2</v>
      </c>
      <c r="I14" s="842">
        <v>476</v>
      </c>
      <c r="J14" s="842">
        <v>518</v>
      </c>
      <c r="K14" s="1195">
        <f t="shared" si="2"/>
        <v>42</v>
      </c>
    </row>
    <row r="15" spans="1:11" ht="12" customHeight="1">
      <c r="A15" s="32"/>
      <c r="B15" s="41" t="s">
        <v>690</v>
      </c>
      <c r="C15" s="842">
        <v>499</v>
      </c>
      <c r="D15" s="842">
        <v>401</v>
      </c>
      <c r="E15" s="842">
        <f t="shared" si="0"/>
        <v>-98</v>
      </c>
      <c r="F15" s="842">
        <v>12</v>
      </c>
      <c r="G15" s="842">
        <v>19</v>
      </c>
      <c r="H15" s="842">
        <f t="shared" si="1"/>
        <v>7</v>
      </c>
      <c r="I15" s="842">
        <v>607</v>
      </c>
      <c r="J15" s="842">
        <v>475</v>
      </c>
      <c r="K15" s="1195">
        <f t="shared" si="2"/>
        <v>-132</v>
      </c>
    </row>
    <row r="16" spans="1:11" ht="12" customHeight="1">
      <c r="A16" s="32"/>
      <c r="B16" s="41" t="s">
        <v>691</v>
      </c>
      <c r="C16" s="842">
        <v>414</v>
      </c>
      <c r="D16" s="842">
        <v>357</v>
      </c>
      <c r="E16" s="842">
        <f t="shared" si="0"/>
        <v>-57</v>
      </c>
      <c r="F16" s="842">
        <v>17</v>
      </c>
      <c r="G16" s="842">
        <v>8</v>
      </c>
      <c r="H16" s="842">
        <f t="shared" si="1"/>
        <v>-9</v>
      </c>
      <c r="I16" s="842">
        <v>459</v>
      </c>
      <c r="J16" s="842">
        <v>399</v>
      </c>
      <c r="K16" s="1195">
        <f t="shared" si="2"/>
        <v>-60</v>
      </c>
    </row>
    <row r="17" spans="1:11" ht="12" customHeight="1">
      <c r="A17" s="32"/>
      <c r="B17" s="41" t="s">
        <v>692</v>
      </c>
      <c r="C17" s="842">
        <v>227</v>
      </c>
      <c r="D17" s="842">
        <v>343</v>
      </c>
      <c r="E17" s="842">
        <f t="shared" si="0"/>
        <v>116</v>
      </c>
      <c r="F17" s="842">
        <v>13</v>
      </c>
      <c r="G17" s="842">
        <v>7</v>
      </c>
      <c r="H17" s="842">
        <f t="shared" si="1"/>
        <v>-6</v>
      </c>
      <c r="I17" s="842">
        <v>294</v>
      </c>
      <c r="J17" s="842">
        <v>399</v>
      </c>
      <c r="K17" s="1195">
        <f t="shared" si="2"/>
        <v>105</v>
      </c>
    </row>
    <row r="18" spans="1:11" ht="12" customHeight="1">
      <c r="A18" s="32"/>
      <c r="B18" s="41" t="s">
        <v>693</v>
      </c>
      <c r="C18" s="842">
        <v>227</v>
      </c>
      <c r="D18" s="842">
        <v>308</v>
      </c>
      <c r="E18" s="842">
        <f t="shared" si="0"/>
        <v>81</v>
      </c>
      <c r="F18" s="842">
        <v>11</v>
      </c>
      <c r="G18" s="842">
        <v>10</v>
      </c>
      <c r="H18" s="842">
        <f t="shared" si="1"/>
        <v>-1</v>
      </c>
      <c r="I18" s="842">
        <v>269</v>
      </c>
      <c r="J18" s="842">
        <v>371</v>
      </c>
      <c r="K18" s="1195">
        <f t="shared" si="2"/>
        <v>102</v>
      </c>
    </row>
    <row r="19" spans="1:11" ht="12" customHeight="1">
      <c r="A19" s="32"/>
      <c r="B19" s="41" t="s">
        <v>694</v>
      </c>
      <c r="C19" s="842">
        <v>164</v>
      </c>
      <c r="D19" s="842">
        <v>196</v>
      </c>
      <c r="E19" s="842">
        <f t="shared" si="0"/>
        <v>32</v>
      </c>
      <c r="F19" s="842">
        <v>2</v>
      </c>
      <c r="G19" s="842">
        <v>8</v>
      </c>
      <c r="H19" s="842">
        <f t="shared" si="1"/>
        <v>6</v>
      </c>
      <c r="I19" s="842">
        <v>205</v>
      </c>
      <c r="J19" s="842">
        <v>270</v>
      </c>
      <c r="K19" s="1195">
        <f t="shared" si="2"/>
        <v>65</v>
      </c>
    </row>
    <row r="20" spans="1:11" ht="12" customHeight="1">
      <c r="A20" s="32"/>
      <c r="B20" s="41" t="s">
        <v>510</v>
      </c>
      <c r="C20" s="842">
        <v>285</v>
      </c>
      <c r="D20" s="842">
        <v>326</v>
      </c>
      <c r="E20" s="842">
        <f t="shared" si="0"/>
        <v>41</v>
      </c>
      <c r="F20" s="842">
        <v>10</v>
      </c>
      <c r="G20" s="842">
        <v>2</v>
      </c>
      <c r="H20" s="842">
        <f t="shared" si="1"/>
        <v>-8</v>
      </c>
      <c r="I20" s="842">
        <v>366</v>
      </c>
      <c r="J20" s="842">
        <v>424</v>
      </c>
      <c r="K20" s="1195">
        <f t="shared" si="2"/>
        <v>58</v>
      </c>
    </row>
    <row r="21" spans="1:11" ht="12" customHeight="1">
      <c r="A21" s="32"/>
      <c r="B21" s="41" t="s">
        <v>695</v>
      </c>
      <c r="C21" s="842">
        <v>230</v>
      </c>
      <c r="D21" s="842">
        <v>221</v>
      </c>
      <c r="E21" s="842">
        <f t="shared" si="0"/>
        <v>-9</v>
      </c>
      <c r="F21" s="842">
        <v>5</v>
      </c>
      <c r="G21" s="842">
        <v>6</v>
      </c>
      <c r="H21" s="842">
        <f t="shared" si="1"/>
        <v>1</v>
      </c>
      <c r="I21" s="842">
        <v>295</v>
      </c>
      <c r="J21" s="842">
        <v>262</v>
      </c>
      <c r="K21" s="1195">
        <f t="shared" si="2"/>
        <v>-33</v>
      </c>
    </row>
    <row r="22" spans="1:11" ht="12" customHeight="1">
      <c r="A22" s="32"/>
      <c r="B22" s="41" t="s">
        <v>696</v>
      </c>
      <c r="C22" s="842">
        <v>176</v>
      </c>
      <c r="D22" s="842">
        <v>169</v>
      </c>
      <c r="E22" s="842">
        <f t="shared" si="0"/>
        <v>-7</v>
      </c>
      <c r="F22" s="842">
        <v>3</v>
      </c>
      <c r="G22" s="842">
        <v>4</v>
      </c>
      <c r="H22" s="842">
        <f t="shared" si="1"/>
        <v>1</v>
      </c>
      <c r="I22" s="842">
        <v>208</v>
      </c>
      <c r="J22" s="842">
        <v>204</v>
      </c>
      <c r="K22" s="1195">
        <f t="shared" si="2"/>
        <v>-4</v>
      </c>
    </row>
    <row r="23" spans="1:11" ht="12" customHeight="1">
      <c r="A23" s="32"/>
      <c r="B23" s="41" t="s">
        <v>697</v>
      </c>
      <c r="C23" s="842">
        <v>65</v>
      </c>
      <c r="D23" s="842">
        <v>90</v>
      </c>
      <c r="E23" s="842">
        <f t="shared" si="0"/>
        <v>25</v>
      </c>
      <c r="F23" s="842">
        <v>5</v>
      </c>
      <c r="G23" s="842">
        <v>6</v>
      </c>
      <c r="H23" s="842">
        <f t="shared" si="1"/>
        <v>1</v>
      </c>
      <c r="I23" s="842">
        <v>80</v>
      </c>
      <c r="J23" s="842">
        <v>119</v>
      </c>
      <c r="K23" s="1195">
        <f t="shared" si="2"/>
        <v>39</v>
      </c>
    </row>
    <row r="24" spans="1:11" ht="12" customHeight="1">
      <c r="A24" s="32"/>
      <c r="B24" s="41" t="s">
        <v>698</v>
      </c>
      <c r="C24" s="842">
        <v>243</v>
      </c>
      <c r="D24" s="842">
        <v>327</v>
      </c>
      <c r="E24" s="842">
        <f t="shared" si="0"/>
        <v>84</v>
      </c>
      <c r="F24" s="842">
        <v>12</v>
      </c>
      <c r="G24" s="842">
        <v>12</v>
      </c>
      <c r="H24" s="1196" t="s">
        <v>706</v>
      </c>
      <c r="I24" s="842">
        <v>277</v>
      </c>
      <c r="J24" s="842">
        <v>387</v>
      </c>
      <c r="K24" s="1195">
        <f t="shared" si="2"/>
        <v>110</v>
      </c>
    </row>
    <row r="25" spans="1:11" ht="12" customHeight="1">
      <c r="A25" s="32"/>
      <c r="B25" s="41" t="s">
        <v>699</v>
      </c>
      <c r="C25" s="842">
        <v>44</v>
      </c>
      <c r="D25" s="842">
        <v>32</v>
      </c>
      <c r="E25" s="842">
        <f t="shared" si="0"/>
        <v>-12</v>
      </c>
      <c r="F25" s="842">
        <v>1</v>
      </c>
      <c r="G25" s="842">
        <v>3</v>
      </c>
      <c r="H25" s="842">
        <f>G25-F25</f>
        <v>2</v>
      </c>
      <c r="I25" s="842">
        <v>61</v>
      </c>
      <c r="J25" s="842">
        <v>48</v>
      </c>
      <c r="K25" s="1195">
        <f t="shared" si="2"/>
        <v>-13</v>
      </c>
    </row>
    <row r="26" spans="1:11" ht="11.25" customHeight="1">
      <c r="A26" s="32"/>
      <c r="B26" s="41" t="s">
        <v>700</v>
      </c>
      <c r="C26" s="842">
        <v>101</v>
      </c>
      <c r="D26" s="842">
        <v>82</v>
      </c>
      <c r="E26" s="842">
        <f t="shared" si="0"/>
        <v>-19</v>
      </c>
      <c r="F26" s="842">
        <v>1</v>
      </c>
      <c r="G26" s="842">
        <v>2</v>
      </c>
      <c r="H26" s="842">
        <f>G26-F26</f>
        <v>1</v>
      </c>
      <c r="I26" s="842">
        <v>130</v>
      </c>
      <c r="J26" s="842">
        <v>120</v>
      </c>
      <c r="K26" s="1195">
        <f t="shared" si="2"/>
        <v>-10</v>
      </c>
    </row>
    <row r="27" spans="1:11" ht="11.25" customHeight="1">
      <c r="A27" s="32"/>
      <c r="B27" s="41" t="s">
        <v>701</v>
      </c>
      <c r="C27" s="842">
        <v>29</v>
      </c>
      <c r="D27" s="842">
        <v>23</v>
      </c>
      <c r="E27" s="842">
        <f t="shared" si="0"/>
        <v>-6</v>
      </c>
      <c r="F27" s="842">
        <v>1</v>
      </c>
      <c r="G27" s="842">
        <v>2</v>
      </c>
      <c r="H27" s="842">
        <f>G27-F27</f>
        <v>1</v>
      </c>
      <c r="I27" s="842">
        <v>39</v>
      </c>
      <c r="J27" s="842">
        <v>39</v>
      </c>
      <c r="K27" s="1197" t="s">
        <v>706</v>
      </c>
    </row>
    <row r="28" spans="1:11" ht="12" customHeight="1">
      <c r="A28" s="32"/>
      <c r="B28" s="54" t="s">
        <v>702</v>
      </c>
      <c r="C28" s="1198">
        <v>2</v>
      </c>
      <c r="D28" s="849">
        <v>9</v>
      </c>
      <c r="E28" s="849">
        <f t="shared" si="0"/>
        <v>7</v>
      </c>
      <c r="F28" s="1199" t="s">
        <v>706</v>
      </c>
      <c r="G28" s="1199" t="s">
        <v>706</v>
      </c>
      <c r="H28" s="1199" t="s">
        <v>706</v>
      </c>
      <c r="I28" s="849">
        <v>6</v>
      </c>
      <c r="J28" s="849">
        <v>15</v>
      </c>
      <c r="K28" s="1200">
        <f>J28-I28</f>
        <v>9</v>
      </c>
    </row>
    <row r="29" ht="12">
      <c r="B29" s="17" t="s">
        <v>707</v>
      </c>
    </row>
    <row r="30" ht="12">
      <c r="B30" s="17" t="s">
        <v>708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70"/>
  <sheetViews>
    <sheetView workbookViewId="0" topLeftCell="A1">
      <selection activeCell="A1" sqref="A1"/>
    </sheetView>
  </sheetViews>
  <sheetFormatPr defaultColWidth="9.00390625" defaultRowHeight="13.5"/>
  <cols>
    <col min="1" max="1" width="2.625" style="74" customWidth="1"/>
    <col min="2" max="2" width="3.125" style="74" customWidth="1"/>
    <col min="3" max="3" width="10.25390625" style="74" customWidth="1"/>
    <col min="4" max="5" width="9.875" style="74" customWidth="1"/>
    <col min="6" max="7" width="9.125" style="76" customWidth="1"/>
    <col min="8" max="10" width="9.00390625" style="74" customWidth="1"/>
    <col min="11" max="11" width="9.125" style="74" customWidth="1"/>
    <col min="12" max="12" width="9.00390625" style="76" customWidth="1"/>
    <col min="13" max="18" width="9.00390625" style="77" customWidth="1"/>
    <col min="19" max="16384" width="9.00390625" style="74" customWidth="1"/>
  </cols>
  <sheetData>
    <row r="2" ht="12" customHeight="1">
      <c r="B2" s="75" t="s">
        <v>838</v>
      </c>
    </row>
    <row r="3" spans="3:18" ht="14.25" thickBot="1">
      <c r="C3" s="77"/>
      <c r="D3" s="77"/>
      <c r="E3" s="77"/>
      <c r="F3" s="78"/>
      <c r="I3" s="79"/>
      <c r="L3" s="80" t="s">
        <v>832</v>
      </c>
      <c r="R3" s="81"/>
    </row>
    <row r="4" spans="2:18" ht="15" customHeight="1" thickTop="1">
      <c r="B4" s="1297" t="s">
        <v>833</v>
      </c>
      <c r="C4" s="1298"/>
      <c r="D4" s="1288" t="s">
        <v>797</v>
      </c>
      <c r="E4" s="1290" t="s">
        <v>798</v>
      </c>
      <c r="F4" s="1280"/>
      <c r="G4" s="1308">
        <v>2</v>
      </c>
      <c r="H4" s="1309"/>
      <c r="I4" s="1308">
        <v>3</v>
      </c>
      <c r="J4" s="1309"/>
      <c r="K4" s="1308">
        <v>4</v>
      </c>
      <c r="L4" s="1309"/>
      <c r="M4" s="1312"/>
      <c r="N4" s="1313"/>
      <c r="O4" s="1313"/>
      <c r="P4" s="1313"/>
      <c r="Q4" s="1313"/>
      <c r="R4" s="1313"/>
    </row>
    <row r="5" spans="2:18" ht="15" customHeight="1">
      <c r="B5" s="1299"/>
      <c r="C5" s="1300"/>
      <c r="D5" s="1289"/>
      <c r="E5" s="1281"/>
      <c r="F5" s="1282"/>
      <c r="G5" s="1310"/>
      <c r="H5" s="1311"/>
      <c r="I5" s="1310"/>
      <c r="J5" s="1311"/>
      <c r="K5" s="1310"/>
      <c r="L5" s="1311"/>
      <c r="M5" s="1314"/>
      <c r="N5" s="1287"/>
      <c r="O5" s="1287"/>
      <c r="P5" s="1287"/>
      <c r="Q5" s="1287"/>
      <c r="R5" s="1287"/>
    </row>
    <row r="6" spans="2:18" ht="15" customHeight="1">
      <c r="B6" s="1301"/>
      <c r="C6" s="1302"/>
      <c r="D6" s="84" t="s">
        <v>834</v>
      </c>
      <c r="E6" s="85" t="s">
        <v>834</v>
      </c>
      <c r="F6" s="84" t="s">
        <v>835</v>
      </c>
      <c r="G6" s="85" t="s">
        <v>834</v>
      </c>
      <c r="H6" s="84" t="s">
        <v>835</v>
      </c>
      <c r="I6" s="84" t="s">
        <v>834</v>
      </c>
      <c r="J6" s="84" t="s">
        <v>835</v>
      </c>
      <c r="K6" s="85" t="s">
        <v>834</v>
      </c>
      <c r="L6" s="86" t="s">
        <v>835</v>
      </c>
      <c r="M6" s="82"/>
      <c r="N6" s="83"/>
      <c r="O6" s="83"/>
      <c r="P6" s="83"/>
      <c r="Q6" s="83"/>
      <c r="R6" s="83"/>
    </row>
    <row r="7" spans="2:18" s="87" customFormat="1" ht="15" customHeight="1">
      <c r="B7" s="1306" t="s">
        <v>826</v>
      </c>
      <c r="C7" s="1307"/>
      <c r="D7" s="88">
        <f aca="true" t="shared" si="0" ref="D7:L7">D9+D10</f>
        <v>337097</v>
      </c>
      <c r="E7" s="27">
        <f t="shared" si="0"/>
        <v>339266</v>
      </c>
      <c r="F7" s="27">
        <f t="shared" si="0"/>
        <v>2169</v>
      </c>
      <c r="G7" s="27">
        <f t="shared" si="0"/>
        <v>341638</v>
      </c>
      <c r="H7" s="27">
        <f t="shared" si="0"/>
        <v>2372</v>
      </c>
      <c r="I7" s="27">
        <f t="shared" si="0"/>
        <v>344285</v>
      </c>
      <c r="J7" s="27">
        <f t="shared" si="0"/>
        <v>2647</v>
      </c>
      <c r="K7" s="27">
        <f t="shared" si="0"/>
        <v>347298</v>
      </c>
      <c r="L7" s="89">
        <f t="shared" si="0"/>
        <v>3013</v>
      </c>
      <c r="M7" s="26"/>
      <c r="N7" s="42"/>
      <c r="O7" s="42"/>
      <c r="P7" s="42"/>
      <c r="Q7" s="42"/>
      <c r="R7" s="42"/>
    </row>
    <row r="8" spans="2:18" s="87" customFormat="1" ht="6" customHeight="1">
      <c r="B8" s="90"/>
      <c r="C8" s="91"/>
      <c r="D8" s="92"/>
      <c r="E8" s="93"/>
      <c r="F8" s="93"/>
      <c r="G8" s="93"/>
      <c r="H8" s="93"/>
      <c r="I8" s="93"/>
      <c r="J8" s="93"/>
      <c r="K8" s="93"/>
      <c r="L8" s="93"/>
      <c r="M8" s="92"/>
      <c r="N8" s="93"/>
      <c r="O8" s="93"/>
      <c r="P8" s="93"/>
      <c r="Q8" s="93"/>
      <c r="R8" s="93"/>
    </row>
    <row r="9" spans="2:18" s="87" customFormat="1" ht="15" customHeight="1">
      <c r="B9" s="1303" t="s">
        <v>827</v>
      </c>
      <c r="C9" s="1304"/>
      <c r="D9" s="92">
        <f aca="true" t="shared" si="1" ref="D9:L9">SUM(D17:D31)</f>
        <v>251140</v>
      </c>
      <c r="E9" s="93">
        <f t="shared" si="1"/>
        <v>253390</v>
      </c>
      <c r="F9" s="93">
        <f t="shared" si="1"/>
        <v>2250</v>
      </c>
      <c r="G9" s="93">
        <f t="shared" si="1"/>
        <v>255800</v>
      </c>
      <c r="H9" s="93">
        <f t="shared" si="1"/>
        <v>2410</v>
      </c>
      <c r="I9" s="93">
        <f t="shared" si="1"/>
        <v>258327</v>
      </c>
      <c r="J9" s="93">
        <f t="shared" si="1"/>
        <v>2527</v>
      </c>
      <c r="K9" s="93">
        <f t="shared" si="1"/>
        <v>261157</v>
      </c>
      <c r="L9" s="93">
        <f t="shared" si="1"/>
        <v>2830</v>
      </c>
      <c r="M9" s="92"/>
      <c r="N9" s="93"/>
      <c r="O9" s="93"/>
      <c r="P9" s="93"/>
      <c r="Q9" s="93"/>
      <c r="R9" s="93"/>
    </row>
    <row r="10" spans="2:18" s="87" customFormat="1" ht="15" customHeight="1">
      <c r="B10" s="1303" t="s">
        <v>836</v>
      </c>
      <c r="C10" s="1304"/>
      <c r="D10" s="96">
        <f aca="true" t="shared" si="2" ref="D10:L10">SUM(D33:D66)</f>
        <v>85957</v>
      </c>
      <c r="E10" s="97">
        <f t="shared" si="2"/>
        <v>85876</v>
      </c>
      <c r="F10" s="97">
        <f t="shared" si="2"/>
        <v>-81</v>
      </c>
      <c r="G10" s="97">
        <f t="shared" si="2"/>
        <v>85838</v>
      </c>
      <c r="H10" s="97">
        <f t="shared" si="2"/>
        <v>-38</v>
      </c>
      <c r="I10" s="93">
        <f t="shared" si="2"/>
        <v>85958</v>
      </c>
      <c r="J10" s="93">
        <f t="shared" si="2"/>
        <v>120</v>
      </c>
      <c r="K10" s="93">
        <f t="shared" si="2"/>
        <v>86141</v>
      </c>
      <c r="L10" s="93">
        <f t="shared" si="2"/>
        <v>183</v>
      </c>
      <c r="M10" s="92"/>
      <c r="N10" s="93"/>
      <c r="O10" s="93"/>
      <c r="P10" s="93"/>
      <c r="Q10" s="93"/>
      <c r="R10" s="93"/>
    </row>
    <row r="11" spans="2:18" s="87" customFormat="1" ht="7.5" customHeight="1">
      <c r="B11" s="94"/>
      <c r="C11" s="95"/>
      <c r="D11" s="92"/>
      <c r="E11" s="93"/>
      <c r="F11" s="93"/>
      <c r="G11" s="93"/>
      <c r="H11" s="93"/>
      <c r="I11" s="93"/>
      <c r="J11" s="93"/>
      <c r="K11" s="93"/>
      <c r="L11" s="93"/>
      <c r="M11" s="92"/>
      <c r="N11" s="93"/>
      <c r="O11" s="93"/>
      <c r="P11" s="93"/>
      <c r="Q11" s="93"/>
      <c r="R11" s="93"/>
    </row>
    <row r="12" spans="2:18" s="87" customFormat="1" ht="13.5" customHeight="1">
      <c r="B12" s="1303" t="s">
        <v>828</v>
      </c>
      <c r="C12" s="1304"/>
      <c r="D12" s="92">
        <f aca="true" t="shared" si="3" ref="D12:L12">+D17+D23+D24+D25+D28+D29+D30+D33+D34+D35+D36+D37+D38+D39</f>
        <v>155534</v>
      </c>
      <c r="E12" s="93">
        <f t="shared" si="3"/>
        <v>156881</v>
      </c>
      <c r="F12" s="93">
        <f t="shared" si="3"/>
        <v>1347</v>
      </c>
      <c r="G12" s="93">
        <f t="shared" si="3"/>
        <v>158178</v>
      </c>
      <c r="H12" s="93">
        <f t="shared" si="3"/>
        <v>1297</v>
      </c>
      <c r="I12" s="93">
        <f t="shared" si="3"/>
        <v>159762</v>
      </c>
      <c r="J12" s="93">
        <f t="shared" si="3"/>
        <v>1584</v>
      </c>
      <c r="K12" s="93">
        <f t="shared" si="3"/>
        <v>161704</v>
      </c>
      <c r="L12" s="93">
        <f t="shared" si="3"/>
        <v>1942</v>
      </c>
      <c r="M12" s="92"/>
      <c r="N12" s="93"/>
      <c r="O12" s="93"/>
      <c r="P12" s="93"/>
      <c r="Q12" s="93"/>
      <c r="R12" s="93"/>
    </row>
    <row r="13" spans="2:18" s="87" customFormat="1" ht="13.5" customHeight="1">
      <c r="B13" s="1303" t="s">
        <v>829</v>
      </c>
      <c r="C13" s="1304"/>
      <c r="D13" s="92">
        <f aca="true" t="shared" si="4" ref="D13:L13">+D22+D41+D42+D43+D44+D45+D46+D47</f>
        <v>25620</v>
      </c>
      <c r="E13" s="93">
        <f t="shared" si="4"/>
        <v>25649</v>
      </c>
      <c r="F13" s="93">
        <f t="shared" si="4"/>
        <v>29</v>
      </c>
      <c r="G13" s="93">
        <f t="shared" si="4"/>
        <v>25762</v>
      </c>
      <c r="H13" s="93">
        <f t="shared" si="4"/>
        <v>113</v>
      </c>
      <c r="I13" s="93">
        <f t="shared" si="4"/>
        <v>25802</v>
      </c>
      <c r="J13" s="93">
        <f t="shared" si="4"/>
        <v>40</v>
      </c>
      <c r="K13" s="93">
        <f t="shared" si="4"/>
        <v>25928</v>
      </c>
      <c r="L13" s="93">
        <f t="shared" si="4"/>
        <v>126</v>
      </c>
      <c r="M13" s="92"/>
      <c r="N13" s="93"/>
      <c r="O13" s="93"/>
      <c r="P13" s="93"/>
      <c r="Q13" s="93"/>
      <c r="R13" s="93"/>
    </row>
    <row r="14" spans="2:18" s="87" customFormat="1" ht="13.5" customHeight="1">
      <c r="B14" s="1303" t="s">
        <v>830</v>
      </c>
      <c r="C14" s="1304"/>
      <c r="D14" s="92">
        <f aca="true" t="shared" si="5" ref="D14:L14">+D18+D27+D31+D49+D50+D51+D52+D53</f>
        <v>67825</v>
      </c>
      <c r="E14" s="93">
        <f t="shared" si="5"/>
        <v>68220</v>
      </c>
      <c r="F14" s="93">
        <f t="shared" si="5"/>
        <v>395</v>
      </c>
      <c r="G14" s="93">
        <f t="shared" si="5"/>
        <v>68486</v>
      </c>
      <c r="H14" s="93">
        <f t="shared" si="5"/>
        <v>266</v>
      </c>
      <c r="I14" s="93">
        <f t="shared" si="5"/>
        <v>68982</v>
      </c>
      <c r="J14" s="93">
        <f t="shared" si="5"/>
        <v>496</v>
      </c>
      <c r="K14" s="93">
        <f t="shared" si="5"/>
        <v>69272</v>
      </c>
      <c r="L14" s="93">
        <f t="shared" si="5"/>
        <v>290</v>
      </c>
      <c r="M14" s="92"/>
      <c r="N14" s="93"/>
      <c r="O14" s="93"/>
      <c r="P14" s="93"/>
      <c r="Q14" s="93"/>
      <c r="R14" s="93"/>
    </row>
    <row r="15" spans="2:18" s="87" customFormat="1" ht="13.5" customHeight="1">
      <c r="B15" s="1303" t="s">
        <v>831</v>
      </c>
      <c r="C15" s="1305"/>
      <c r="D15" s="92">
        <f aca="true" t="shared" si="6" ref="D15:L15">+D19+D20+D55+D56+D57+D58+D59+D60+D61+D62+D63+D64+D65+D66</f>
        <v>88118</v>
      </c>
      <c r="E15" s="93">
        <f t="shared" si="6"/>
        <v>88516</v>
      </c>
      <c r="F15" s="93">
        <f t="shared" si="6"/>
        <v>398</v>
      </c>
      <c r="G15" s="93">
        <f t="shared" si="6"/>
        <v>89212</v>
      </c>
      <c r="H15" s="93">
        <f t="shared" si="6"/>
        <v>696</v>
      </c>
      <c r="I15" s="93">
        <f t="shared" si="6"/>
        <v>89739</v>
      </c>
      <c r="J15" s="93">
        <f t="shared" si="6"/>
        <v>527</v>
      </c>
      <c r="K15" s="93">
        <f t="shared" si="6"/>
        <v>90394</v>
      </c>
      <c r="L15" s="93">
        <f t="shared" si="6"/>
        <v>655</v>
      </c>
      <c r="M15" s="92"/>
      <c r="N15" s="93"/>
      <c r="O15" s="93"/>
      <c r="P15" s="93"/>
      <c r="Q15" s="93"/>
      <c r="R15" s="93"/>
    </row>
    <row r="16" spans="2:13" ht="6" customHeight="1">
      <c r="B16" s="98"/>
      <c r="C16" s="99"/>
      <c r="D16" s="48"/>
      <c r="E16" s="48"/>
      <c r="F16" s="100"/>
      <c r="G16" s="48"/>
      <c r="H16" s="100"/>
      <c r="I16" s="101"/>
      <c r="J16" s="100"/>
      <c r="K16" s="101"/>
      <c r="L16" s="102"/>
      <c r="M16" s="98"/>
    </row>
    <row r="17" spans="2:18" ht="13.5" customHeight="1">
      <c r="B17" s="98"/>
      <c r="C17" s="103" t="s">
        <v>762</v>
      </c>
      <c r="D17" s="48">
        <v>75987</v>
      </c>
      <c r="E17" s="48">
        <v>76985</v>
      </c>
      <c r="F17" s="104">
        <f>E17-D17</f>
        <v>998</v>
      </c>
      <c r="G17" s="48">
        <v>77829</v>
      </c>
      <c r="H17" s="104">
        <f>G17-E17</f>
        <v>844</v>
      </c>
      <c r="I17" s="21">
        <v>78730</v>
      </c>
      <c r="J17" s="104">
        <v>901</v>
      </c>
      <c r="K17" s="21">
        <v>79964</v>
      </c>
      <c r="L17" s="105">
        <v>1234</v>
      </c>
      <c r="M17" s="106"/>
      <c r="N17" s="104"/>
      <c r="O17" s="104"/>
      <c r="P17" s="104"/>
      <c r="Q17" s="104"/>
      <c r="R17" s="104"/>
    </row>
    <row r="18" spans="2:18" ht="13.5" customHeight="1">
      <c r="B18" s="98"/>
      <c r="C18" s="103" t="s">
        <v>764</v>
      </c>
      <c r="D18" s="48">
        <v>28195</v>
      </c>
      <c r="E18" s="48">
        <v>28490</v>
      </c>
      <c r="F18" s="104">
        <f>E18-D18</f>
        <v>295</v>
      </c>
      <c r="G18" s="48">
        <v>28713</v>
      </c>
      <c r="H18" s="104">
        <f>G18-E18</f>
        <v>223</v>
      </c>
      <c r="I18" s="21">
        <v>29014</v>
      </c>
      <c r="J18" s="104">
        <v>301</v>
      </c>
      <c r="K18" s="21">
        <v>29273</v>
      </c>
      <c r="L18" s="105">
        <v>259</v>
      </c>
      <c r="M18" s="106"/>
      <c r="N18" s="104"/>
      <c r="O18" s="104"/>
      <c r="P18" s="104"/>
      <c r="Q18" s="104"/>
      <c r="R18" s="104"/>
    </row>
    <row r="19" spans="2:18" ht="13.5" customHeight="1">
      <c r="B19" s="98"/>
      <c r="C19" s="103" t="s">
        <v>765</v>
      </c>
      <c r="D19" s="48">
        <v>28669</v>
      </c>
      <c r="E19" s="48">
        <v>28831</v>
      </c>
      <c r="F19" s="104">
        <f>E19-D19</f>
        <v>162</v>
      </c>
      <c r="G19" s="48">
        <v>29271</v>
      </c>
      <c r="H19" s="104">
        <f>G19-E19</f>
        <v>440</v>
      </c>
      <c r="I19" s="21">
        <v>29505</v>
      </c>
      <c r="J19" s="104">
        <v>234</v>
      </c>
      <c r="K19" s="21">
        <v>29798</v>
      </c>
      <c r="L19" s="105">
        <v>293</v>
      </c>
      <c r="M19" s="106"/>
      <c r="N19" s="104"/>
      <c r="O19" s="104"/>
      <c r="P19" s="104"/>
      <c r="Q19" s="104"/>
      <c r="R19" s="104"/>
    </row>
    <row r="20" spans="2:18" ht="13.5" customHeight="1">
      <c r="B20" s="98"/>
      <c r="C20" s="103" t="s">
        <v>767</v>
      </c>
      <c r="D20" s="48">
        <v>29545</v>
      </c>
      <c r="E20" s="48">
        <v>29820</v>
      </c>
      <c r="F20" s="104">
        <f>E20-D20</f>
        <v>275</v>
      </c>
      <c r="G20" s="48">
        <v>30094</v>
      </c>
      <c r="H20" s="104">
        <f>G20-E20</f>
        <v>274</v>
      </c>
      <c r="I20" s="21">
        <v>30361</v>
      </c>
      <c r="J20" s="104">
        <v>267</v>
      </c>
      <c r="K20" s="21">
        <v>30683</v>
      </c>
      <c r="L20" s="105">
        <v>322</v>
      </c>
      <c r="M20" s="106"/>
      <c r="N20" s="104"/>
      <c r="O20" s="104"/>
      <c r="P20" s="104"/>
      <c r="Q20" s="104"/>
      <c r="R20" s="104"/>
    </row>
    <row r="21" spans="2:18" ht="6" customHeight="1">
      <c r="B21" s="98"/>
      <c r="C21" s="103"/>
      <c r="D21" s="48"/>
      <c r="E21" s="48"/>
      <c r="F21" s="104"/>
      <c r="G21" s="48"/>
      <c r="H21" s="104"/>
      <c r="I21" s="21"/>
      <c r="J21" s="104"/>
      <c r="K21" s="21"/>
      <c r="L21" s="105"/>
      <c r="M21" s="106"/>
      <c r="N21" s="104"/>
      <c r="O21" s="104"/>
      <c r="P21" s="104"/>
      <c r="Q21" s="104"/>
      <c r="R21" s="104"/>
    </row>
    <row r="22" spans="2:18" ht="13.5" customHeight="1">
      <c r="B22" s="98"/>
      <c r="C22" s="103" t="s">
        <v>770</v>
      </c>
      <c r="D22" s="48">
        <v>12017</v>
      </c>
      <c r="E22" s="48">
        <v>12070</v>
      </c>
      <c r="F22" s="104">
        <f>E22-D22</f>
        <v>53</v>
      </c>
      <c r="G22" s="48">
        <v>12177</v>
      </c>
      <c r="H22" s="104">
        <f>G22-E22</f>
        <v>107</v>
      </c>
      <c r="I22" s="21">
        <v>12246</v>
      </c>
      <c r="J22" s="104">
        <v>69</v>
      </c>
      <c r="K22" s="21">
        <v>12329</v>
      </c>
      <c r="L22" s="105">
        <v>83</v>
      </c>
      <c r="M22" s="106"/>
      <c r="N22" s="104"/>
      <c r="O22" s="104"/>
      <c r="P22" s="104"/>
      <c r="Q22" s="104"/>
      <c r="R22" s="104"/>
    </row>
    <row r="23" spans="2:18" ht="13.5" customHeight="1">
      <c r="B23" s="98"/>
      <c r="C23" s="103" t="s">
        <v>772</v>
      </c>
      <c r="D23" s="48">
        <v>10180</v>
      </c>
      <c r="E23" s="48">
        <v>10218</v>
      </c>
      <c r="F23" s="104">
        <f>E23-D23</f>
        <v>38</v>
      </c>
      <c r="G23" s="48">
        <v>10287</v>
      </c>
      <c r="H23" s="104">
        <f>G23-E23</f>
        <v>69</v>
      </c>
      <c r="I23" s="21">
        <v>10372</v>
      </c>
      <c r="J23" s="104">
        <v>85</v>
      </c>
      <c r="K23" s="21">
        <v>10471</v>
      </c>
      <c r="L23" s="105">
        <v>99</v>
      </c>
      <c r="M23" s="106"/>
      <c r="N23" s="104"/>
      <c r="O23" s="104"/>
      <c r="P23" s="104"/>
      <c r="Q23" s="104"/>
      <c r="R23" s="104"/>
    </row>
    <row r="24" spans="2:18" ht="13.5" customHeight="1">
      <c r="B24" s="98"/>
      <c r="C24" s="103" t="s">
        <v>774</v>
      </c>
      <c r="D24" s="48">
        <v>9920</v>
      </c>
      <c r="E24" s="48">
        <v>9992</v>
      </c>
      <c r="F24" s="104">
        <f>E24-D24</f>
        <v>72</v>
      </c>
      <c r="G24" s="48">
        <v>9946</v>
      </c>
      <c r="H24" s="104">
        <f>G24-E24</f>
        <v>-46</v>
      </c>
      <c r="I24" s="21">
        <v>10009</v>
      </c>
      <c r="J24" s="104">
        <v>63</v>
      </c>
      <c r="K24" s="21">
        <v>10044</v>
      </c>
      <c r="L24" s="105">
        <v>35</v>
      </c>
      <c r="M24" s="106"/>
      <c r="N24" s="104"/>
      <c r="O24" s="104"/>
      <c r="P24" s="104"/>
      <c r="Q24" s="104"/>
      <c r="R24" s="104"/>
    </row>
    <row r="25" spans="2:18" ht="13.5" customHeight="1">
      <c r="B25" s="98"/>
      <c r="C25" s="103" t="s">
        <v>775</v>
      </c>
      <c r="D25" s="48">
        <v>7532</v>
      </c>
      <c r="E25" s="48">
        <v>7514</v>
      </c>
      <c r="F25" s="104">
        <f>E25-D25</f>
        <v>-18</v>
      </c>
      <c r="G25" s="48">
        <v>7497</v>
      </c>
      <c r="H25" s="104">
        <f>G25-E25</f>
        <v>-17</v>
      </c>
      <c r="I25" s="21">
        <v>7534</v>
      </c>
      <c r="J25" s="104">
        <v>37</v>
      </c>
      <c r="K25" s="21">
        <v>7549</v>
      </c>
      <c r="L25" s="105">
        <v>15</v>
      </c>
      <c r="M25" s="106"/>
      <c r="N25" s="104"/>
      <c r="O25" s="104"/>
      <c r="P25" s="104"/>
      <c r="Q25" s="104"/>
      <c r="R25" s="104"/>
    </row>
    <row r="26" spans="2:18" ht="6" customHeight="1">
      <c r="B26" s="98"/>
      <c r="C26" s="103"/>
      <c r="D26" s="48"/>
      <c r="E26" s="48"/>
      <c r="F26" s="104"/>
      <c r="G26" s="48"/>
      <c r="H26" s="104"/>
      <c r="I26" s="21"/>
      <c r="J26" s="104"/>
      <c r="K26" s="21"/>
      <c r="L26" s="105"/>
      <c r="M26" s="106"/>
      <c r="N26" s="104"/>
      <c r="O26" s="104"/>
      <c r="P26" s="104"/>
      <c r="Q26" s="104"/>
      <c r="R26" s="104"/>
    </row>
    <row r="27" spans="2:18" ht="13.5" customHeight="1">
      <c r="B27" s="98"/>
      <c r="C27" s="103" t="s">
        <v>778</v>
      </c>
      <c r="D27" s="48">
        <v>8744</v>
      </c>
      <c r="E27" s="48">
        <v>8756</v>
      </c>
      <c r="F27" s="104">
        <f>E27-D27</f>
        <v>12</v>
      </c>
      <c r="G27" s="48">
        <v>8785</v>
      </c>
      <c r="H27" s="104">
        <f>G27-E27</f>
        <v>29</v>
      </c>
      <c r="I27" s="21">
        <v>8833</v>
      </c>
      <c r="J27" s="104">
        <v>48</v>
      </c>
      <c r="K27" s="21">
        <v>8860</v>
      </c>
      <c r="L27" s="105">
        <v>27</v>
      </c>
      <c r="M27" s="106"/>
      <c r="N27" s="104"/>
      <c r="O27" s="104"/>
      <c r="P27" s="104"/>
      <c r="Q27" s="104"/>
      <c r="R27" s="104"/>
    </row>
    <row r="28" spans="2:18" ht="13.5" customHeight="1">
      <c r="B28" s="98"/>
      <c r="C28" s="103" t="s">
        <v>780</v>
      </c>
      <c r="D28" s="48">
        <v>14873</v>
      </c>
      <c r="E28" s="48">
        <v>15131</v>
      </c>
      <c r="F28" s="104">
        <f>E28-D28</f>
        <v>258</v>
      </c>
      <c r="G28" s="48">
        <v>15464</v>
      </c>
      <c r="H28" s="104">
        <f>G28-E28</f>
        <v>333</v>
      </c>
      <c r="I28" s="21">
        <v>15879</v>
      </c>
      <c r="J28" s="104">
        <v>415</v>
      </c>
      <c r="K28" s="21">
        <v>16224</v>
      </c>
      <c r="L28" s="105">
        <v>345</v>
      </c>
      <c r="M28" s="106"/>
      <c r="N28" s="104"/>
      <c r="O28" s="104"/>
      <c r="P28" s="104"/>
      <c r="Q28" s="104"/>
      <c r="R28" s="104"/>
    </row>
    <row r="29" spans="2:18" ht="13.5" customHeight="1">
      <c r="B29" s="98"/>
      <c r="C29" s="103" t="s">
        <v>782</v>
      </c>
      <c r="D29" s="48">
        <v>10323</v>
      </c>
      <c r="E29" s="48">
        <v>10363</v>
      </c>
      <c r="F29" s="104">
        <f>E29-D29</f>
        <v>40</v>
      </c>
      <c r="G29" s="48">
        <v>10552</v>
      </c>
      <c r="H29" s="104">
        <f>G29-E29</f>
        <v>189</v>
      </c>
      <c r="I29" s="21">
        <v>10548</v>
      </c>
      <c r="J29" s="104">
        <v>-4</v>
      </c>
      <c r="K29" s="21">
        <v>10640</v>
      </c>
      <c r="L29" s="105">
        <v>92</v>
      </c>
      <c r="M29" s="106"/>
      <c r="N29" s="104"/>
      <c r="O29" s="104"/>
      <c r="P29" s="104"/>
      <c r="Q29" s="104"/>
      <c r="R29" s="104"/>
    </row>
    <row r="30" spans="2:18" ht="13.5" customHeight="1">
      <c r="B30" s="98"/>
      <c r="C30" s="103" t="s">
        <v>784</v>
      </c>
      <c r="D30" s="48">
        <v>5668</v>
      </c>
      <c r="E30" s="48">
        <v>5628</v>
      </c>
      <c r="F30" s="104">
        <f>E30-D30</f>
        <v>-40</v>
      </c>
      <c r="G30" s="48">
        <v>5579</v>
      </c>
      <c r="H30" s="104">
        <f>G30-E30</f>
        <v>-49</v>
      </c>
      <c r="I30" s="21">
        <v>5594</v>
      </c>
      <c r="J30" s="104">
        <v>15</v>
      </c>
      <c r="K30" s="21">
        <v>5582</v>
      </c>
      <c r="L30" s="105">
        <v>-12</v>
      </c>
      <c r="M30" s="106"/>
      <c r="N30" s="104"/>
      <c r="O30" s="104"/>
      <c r="P30" s="104"/>
      <c r="Q30" s="104"/>
      <c r="R30" s="104"/>
    </row>
    <row r="31" spans="2:18" ht="13.5" customHeight="1">
      <c r="B31" s="98"/>
      <c r="C31" s="103" t="s">
        <v>786</v>
      </c>
      <c r="D31" s="48">
        <v>9487</v>
      </c>
      <c r="E31" s="48">
        <v>9592</v>
      </c>
      <c r="F31" s="104">
        <f>E31-D31</f>
        <v>105</v>
      </c>
      <c r="G31" s="48">
        <v>9606</v>
      </c>
      <c r="H31" s="104">
        <f>G31-E31</f>
        <v>14</v>
      </c>
      <c r="I31" s="21">
        <v>9702</v>
      </c>
      <c r="J31" s="104">
        <v>96</v>
      </c>
      <c r="K31" s="21">
        <v>9740</v>
      </c>
      <c r="L31" s="105">
        <v>38</v>
      </c>
      <c r="M31" s="106"/>
      <c r="N31" s="104"/>
      <c r="O31" s="104"/>
      <c r="P31" s="104"/>
      <c r="Q31" s="104"/>
      <c r="R31" s="104"/>
    </row>
    <row r="32" spans="2:18" ht="6" customHeight="1">
      <c r="B32" s="98"/>
      <c r="C32" s="103"/>
      <c r="D32" s="48"/>
      <c r="E32" s="48"/>
      <c r="F32" s="104"/>
      <c r="G32" s="48"/>
      <c r="H32" s="104"/>
      <c r="I32" s="21"/>
      <c r="J32" s="104"/>
      <c r="K32" s="21"/>
      <c r="L32" s="105"/>
      <c r="M32" s="106"/>
      <c r="N32" s="104"/>
      <c r="O32" s="104"/>
      <c r="P32" s="104"/>
      <c r="Q32" s="104"/>
      <c r="R32" s="104"/>
    </row>
    <row r="33" spans="2:18" ht="13.5" customHeight="1">
      <c r="B33" s="98"/>
      <c r="C33" s="103" t="s">
        <v>789</v>
      </c>
      <c r="D33" s="48">
        <v>3488</v>
      </c>
      <c r="E33" s="48">
        <v>3626</v>
      </c>
      <c r="F33" s="104">
        <f aca="true" t="shared" si="7" ref="F33:F39">E33-D33</f>
        <v>138</v>
      </c>
      <c r="G33" s="48">
        <v>3664</v>
      </c>
      <c r="H33" s="104">
        <f aca="true" t="shared" si="8" ref="H33:H39">G33-E33</f>
        <v>38</v>
      </c>
      <c r="I33" s="21">
        <v>3731</v>
      </c>
      <c r="J33" s="104">
        <v>67</v>
      </c>
      <c r="K33" s="21">
        <v>3771</v>
      </c>
      <c r="L33" s="105">
        <v>40</v>
      </c>
      <c r="M33" s="106"/>
      <c r="N33" s="104"/>
      <c r="O33" s="104"/>
      <c r="P33" s="104"/>
      <c r="Q33" s="104"/>
      <c r="R33" s="104"/>
    </row>
    <row r="34" spans="2:18" ht="13.5" customHeight="1">
      <c r="B34" s="98"/>
      <c r="C34" s="103" t="s">
        <v>791</v>
      </c>
      <c r="D34" s="48">
        <v>2730</v>
      </c>
      <c r="E34" s="48">
        <v>2732</v>
      </c>
      <c r="F34" s="104">
        <f t="shared" si="7"/>
        <v>2</v>
      </c>
      <c r="G34" s="48">
        <v>2749</v>
      </c>
      <c r="H34" s="104">
        <f t="shared" si="8"/>
        <v>17</v>
      </c>
      <c r="I34" s="21">
        <v>2771</v>
      </c>
      <c r="J34" s="104">
        <v>22</v>
      </c>
      <c r="K34" s="21">
        <v>2797</v>
      </c>
      <c r="L34" s="105">
        <v>26</v>
      </c>
      <c r="M34" s="106"/>
      <c r="N34" s="104"/>
      <c r="O34" s="104"/>
      <c r="P34" s="104"/>
      <c r="Q34" s="104"/>
      <c r="R34" s="104"/>
    </row>
    <row r="35" spans="2:18" ht="13.5" customHeight="1">
      <c r="B35" s="98"/>
      <c r="C35" s="103" t="s">
        <v>745</v>
      </c>
      <c r="D35" s="48">
        <v>5051</v>
      </c>
      <c r="E35" s="48">
        <v>5048</v>
      </c>
      <c r="F35" s="104">
        <f t="shared" si="7"/>
        <v>-3</v>
      </c>
      <c r="G35" s="48">
        <v>5077</v>
      </c>
      <c r="H35" s="104">
        <f t="shared" si="8"/>
        <v>29</v>
      </c>
      <c r="I35" s="21">
        <v>5101</v>
      </c>
      <c r="J35" s="104">
        <v>24</v>
      </c>
      <c r="K35" s="21">
        <v>5119</v>
      </c>
      <c r="L35" s="105">
        <v>18</v>
      </c>
      <c r="M35" s="106"/>
      <c r="N35" s="104"/>
      <c r="O35" s="104"/>
      <c r="P35" s="104"/>
      <c r="Q35" s="104"/>
      <c r="R35" s="104"/>
    </row>
    <row r="36" spans="2:18" ht="13.5" customHeight="1">
      <c r="B36" s="98"/>
      <c r="C36" s="103" t="s">
        <v>746</v>
      </c>
      <c r="D36" s="48">
        <v>2281</v>
      </c>
      <c r="E36" s="48">
        <v>2185</v>
      </c>
      <c r="F36" s="104">
        <f t="shared" si="7"/>
        <v>-96</v>
      </c>
      <c r="G36" s="48">
        <v>2086</v>
      </c>
      <c r="H36" s="104">
        <f t="shared" si="8"/>
        <v>-99</v>
      </c>
      <c r="I36" s="21">
        <v>2075</v>
      </c>
      <c r="J36" s="104">
        <v>-11</v>
      </c>
      <c r="K36" s="21">
        <v>2079</v>
      </c>
      <c r="L36" s="105">
        <v>4</v>
      </c>
      <c r="M36" s="106"/>
      <c r="N36" s="104"/>
      <c r="O36" s="104"/>
      <c r="P36" s="104"/>
      <c r="Q36" s="104"/>
      <c r="R36" s="104"/>
    </row>
    <row r="37" spans="2:18" ht="13.5" customHeight="1">
      <c r="B37" s="98"/>
      <c r="C37" s="103" t="s">
        <v>747</v>
      </c>
      <c r="D37" s="48">
        <v>2511</v>
      </c>
      <c r="E37" s="48">
        <v>2498</v>
      </c>
      <c r="F37" s="104">
        <f t="shared" si="7"/>
        <v>-13</v>
      </c>
      <c r="G37" s="48">
        <v>2495</v>
      </c>
      <c r="H37" s="104">
        <f t="shared" si="8"/>
        <v>-3</v>
      </c>
      <c r="I37" s="21">
        <v>2475</v>
      </c>
      <c r="J37" s="104">
        <v>-20</v>
      </c>
      <c r="K37" s="21">
        <v>2451</v>
      </c>
      <c r="L37" s="105">
        <v>-24</v>
      </c>
      <c r="M37" s="106"/>
      <c r="N37" s="104"/>
      <c r="O37" s="104"/>
      <c r="P37" s="104"/>
      <c r="Q37" s="104"/>
      <c r="R37" s="104"/>
    </row>
    <row r="38" spans="2:18" ht="13.5" customHeight="1">
      <c r="B38" s="98"/>
      <c r="C38" s="103" t="s">
        <v>749</v>
      </c>
      <c r="D38" s="48">
        <v>2620</v>
      </c>
      <c r="E38" s="48">
        <v>2594</v>
      </c>
      <c r="F38" s="104">
        <f t="shared" si="7"/>
        <v>-26</v>
      </c>
      <c r="G38" s="48">
        <v>2590</v>
      </c>
      <c r="H38" s="104">
        <f t="shared" si="8"/>
        <v>-4</v>
      </c>
      <c r="I38" s="21">
        <v>2581</v>
      </c>
      <c r="J38" s="104">
        <v>-9</v>
      </c>
      <c r="K38" s="21">
        <v>2579</v>
      </c>
      <c r="L38" s="105">
        <v>-2</v>
      </c>
      <c r="M38" s="106"/>
      <c r="N38" s="104"/>
      <c r="O38" s="104"/>
      <c r="P38" s="104"/>
      <c r="Q38" s="104"/>
      <c r="R38" s="104"/>
    </row>
    <row r="39" spans="2:18" ht="13.5" customHeight="1">
      <c r="B39" s="98"/>
      <c r="C39" s="103" t="s">
        <v>751</v>
      </c>
      <c r="D39" s="48">
        <v>2370</v>
      </c>
      <c r="E39" s="48">
        <v>2367</v>
      </c>
      <c r="F39" s="104">
        <f t="shared" si="7"/>
        <v>-3</v>
      </c>
      <c r="G39" s="48">
        <v>2363</v>
      </c>
      <c r="H39" s="104">
        <f t="shared" si="8"/>
        <v>-4</v>
      </c>
      <c r="I39" s="21">
        <v>2362</v>
      </c>
      <c r="J39" s="104">
        <v>-1</v>
      </c>
      <c r="K39" s="21">
        <v>2434</v>
      </c>
      <c r="L39" s="105">
        <v>72</v>
      </c>
      <c r="M39" s="106"/>
      <c r="N39" s="104"/>
      <c r="O39" s="104"/>
      <c r="P39" s="104"/>
      <c r="Q39" s="104"/>
      <c r="R39" s="104"/>
    </row>
    <row r="40" spans="2:18" ht="6" customHeight="1">
      <c r="B40" s="98"/>
      <c r="C40" s="103"/>
      <c r="D40" s="48"/>
      <c r="E40" s="48"/>
      <c r="F40" s="104"/>
      <c r="G40" s="48"/>
      <c r="H40" s="104"/>
      <c r="I40" s="21"/>
      <c r="J40" s="104"/>
      <c r="K40" s="21"/>
      <c r="L40" s="105"/>
      <c r="M40" s="106"/>
      <c r="N40" s="104"/>
      <c r="O40" s="104"/>
      <c r="P40" s="104"/>
      <c r="Q40" s="104"/>
      <c r="R40" s="104"/>
    </row>
    <row r="41" spans="2:18" ht="13.5" customHeight="1">
      <c r="B41" s="98"/>
      <c r="C41" s="103" t="s">
        <v>752</v>
      </c>
      <c r="D41" s="48">
        <v>1810</v>
      </c>
      <c r="E41" s="48">
        <v>1825</v>
      </c>
      <c r="F41" s="104">
        <f aca="true" t="shared" si="9" ref="F41:F47">E41-D41</f>
        <v>15</v>
      </c>
      <c r="G41" s="48">
        <v>1833</v>
      </c>
      <c r="H41" s="104">
        <f aca="true" t="shared" si="10" ref="H41:H47">G41-E41</f>
        <v>8</v>
      </c>
      <c r="I41" s="21">
        <v>1828</v>
      </c>
      <c r="J41" s="104">
        <v>-5</v>
      </c>
      <c r="K41" s="21">
        <v>1853</v>
      </c>
      <c r="L41" s="105">
        <v>25</v>
      </c>
      <c r="M41" s="106"/>
      <c r="N41" s="104"/>
      <c r="O41" s="104"/>
      <c r="P41" s="104"/>
      <c r="Q41" s="104"/>
      <c r="R41" s="104"/>
    </row>
    <row r="42" spans="2:18" ht="13.5" customHeight="1">
      <c r="B42" s="98"/>
      <c r="C42" s="103" t="s">
        <v>754</v>
      </c>
      <c r="D42" s="48">
        <v>2956</v>
      </c>
      <c r="E42" s="48">
        <v>2910</v>
      </c>
      <c r="F42" s="104">
        <f t="shared" si="9"/>
        <v>-46</v>
      </c>
      <c r="G42" s="48">
        <v>2946</v>
      </c>
      <c r="H42" s="104">
        <f t="shared" si="10"/>
        <v>36</v>
      </c>
      <c r="I42" s="21">
        <v>2951</v>
      </c>
      <c r="J42" s="104">
        <v>5</v>
      </c>
      <c r="K42" s="21">
        <v>2945</v>
      </c>
      <c r="L42" s="105">
        <v>-6</v>
      </c>
      <c r="M42" s="106"/>
      <c r="N42" s="104"/>
      <c r="O42" s="104"/>
      <c r="P42" s="104"/>
      <c r="Q42" s="104"/>
      <c r="R42" s="104"/>
    </row>
    <row r="43" spans="2:18" ht="13.5" customHeight="1">
      <c r="B43" s="98"/>
      <c r="C43" s="103" t="s">
        <v>756</v>
      </c>
      <c r="D43" s="48">
        <v>1748</v>
      </c>
      <c r="E43" s="48">
        <v>1750</v>
      </c>
      <c r="F43" s="104">
        <f t="shared" si="9"/>
        <v>2</v>
      </c>
      <c r="G43" s="48">
        <v>1749</v>
      </c>
      <c r="H43" s="104">
        <f t="shared" si="10"/>
        <v>-1</v>
      </c>
      <c r="I43" s="21">
        <v>1743</v>
      </c>
      <c r="J43" s="104">
        <v>-6</v>
      </c>
      <c r="K43" s="21">
        <v>1743</v>
      </c>
      <c r="L43" s="105">
        <v>0</v>
      </c>
      <c r="M43" s="106"/>
      <c r="N43" s="104"/>
      <c r="O43" s="104"/>
      <c r="P43" s="104"/>
      <c r="Q43" s="104"/>
      <c r="R43" s="104"/>
    </row>
    <row r="44" spans="2:18" ht="13.5" customHeight="1">
      <c r="B44" s="98"/>
      <c r="C44" s="103" t="s">
        <v>758</v>
      </c>
      <c r="D44" s="48">
        <v>3004</v>
      </c>
      <c r="E44" s="48">
        <v>2992</v>
      </c>
      <c r="F44" s="104">
        <f t="shared" si="9"/>
        <v>-12</v>
      </c>
      <c r="G44" s="48">
        <v>2974</v>
      </c>
      <c r="H44" s="104">
        <f t="shared" si="10"/>
        <v>-18</v>
      </c>
      <c r="I44" s="21">
        <v>2959</v>
      </c>
      <c r="J44" s="104">
        <v>-15</v>
      </c>
      <c r="K44" s="21">
        <v>2947</v>
      </c>
      <c r="L44" s="105">
        <v>-12</v>
      </c>
      <c r="M44" s="106"/>
      <c r="N44" s="104"/>
      <c r="O44" s="104"/>
      <c r="P44" s="104"/>
      <c r="Q44" s="104"/>
      <c r="R44" s="104"/>
    </row>
    <row r="45" spans="2:18" ht="13.5" customHeight="1">
      <c r="B45" s="98"/>
      <c r="C45" s="103" t="s">
        <v>760</v>
      </c>
      <c r="D45" s="48">
        <v>1122</v>
      </c>
      <c r="E45" s="48">
        <v>1119</v>
      </c>
      <c r="F45" s="104">
        <f t="shared" si="9"/>
        <v>-3</v>
      </c>
      <c r="G45" s="48">
        <v>1106</v>
      </c>
      <c r="H45" s="104">
        <f t="shared" si="10"/>
        <v>-13</v>
      </c>
      <c r="I45" s="21">
        <v>1110</v>
      </c>
      <c r="J45" s="104">
        <v>4</v>
      </c>
      <c r="K45" s="21">
        <v>1153</v>
      </c>
      <c r="L45" s="105">
        <v>43</v>
      </c>
      <c r="M45" s="106"/>
      <c r="N45" s="104"/>
      <c r="O45" s="104"/>
      <c r="P45" s="104"/>
      <c r="Q45" s="104"/>
      <c r="R45" s="104"/>
    </row>
    <row r="46" spans="2:18" ht="13.5" customHeight="1">
      <c r="B46" s="98"/>
      <c r="C46" s="103" t="s">
        <v>761</v>
      </c>
      <c r="D46" s="48">
        <v>1379</v>
      </c>
      <c r="E46" s="48">
        <v>1373</v>
      </c>
      <c r="F46" s="104">
        <f t="shared" si="9"/>
        <v>-6</v>
      </c>
      <c r="G46" s="48">
        <v>1370</v>
      </c>
      <c r="H46" s="104">
        <f t="shared" si="10"/>
        <v>-3</v>
      </c>
      <c r="I46" s="21">
        <v>1365</v>
      </c>
      <c r="J46" s="104">
        <v>-5</v>
      </c>
      <c r="K46" s="21">
        <v>1365</v>
      </c>
      <c r="L46" s="105">
        <v>0</v>
      </c>
      <c r="M46" s="106"/>
      <c r="N46" s="104"/>
      <c r="O46" s="104"/>
      <c r="P46" s="104"/>
      <c r="Q46" s="104"/>
      <c r="R46" s="104"/>
    </row>
    <row r="47" spans="2:18" ht="13.5" customHeight="1">
      <c r="B47" s="98"/>
      <c r="C47" s="103" t="s">
        <v>763</v>
      </c>
      <c r="D47" s="48">
        <v>1584</v>
      </c>
      <c r="E47" s="48">
        <v>1610</v>
      </c>
      <c r="F47" s="104">
        <f t="shared" si="9"/>
        <v>26</v>
      </c>
      <c r="G47" s="48">
        <v>1607</v>
      </c>
      <c r="H47" s="104">
        <f t="shared" si="10"/>
        <v>-3</v>
      </c>
      <c r="I47" s="21">
        <v>1600</v>
      </c>
      <c r="J47" s="104">
        <v>-7</v>
      </c>
      <c r="K47" s="21">
        <v>1593</v>
      </c>
      <c r="L47" s="105">
        <v>-7</v>
      </c>
      <c r="M47" s="106"/>
      <c r="N47" s="104"/>
      <c r="O47" s="104"/>
      <c r="P47" s="104"/>
      <c r="Q47" s="104"/>
      <c r="R47" s="104"/>
    </row>
    <row r="48" spans="2:18" ht="6" customHeight="1">
      <c r="B48" s="98"/>
      <c r="C48" s="103"/>
      <c r="D48" s="48"/>
      <c r="E48" s="48"/>
      <c r="F48" s="104"/>
      <c r="G48" s="48"/>
      <c r="H48" s="104"/>
      <c r="I48" s="21"/>
      <c r="J48" s="104"/>
      <c r="K48" s="21"/>
      <c r="L48" s="105"/>
      <c r="M48" s="106"/>
      <c r="N48" s="104"/>
      <c r="O48" s="104"/>
      <c r="P48" s="104"/>
      <c r="Q48" s="104"/>
      <c r="R48" s="104"/>
    </row>
    <row r="49" spans="2:18" ht="13.5" customHeight="1">
      <c r="B49" s="98"/>
      <c r="C49" s="103" t="s">
        <v>766</v>
      </c>
      <c r="D49" s="48">
        <v>6523</v>
      </c>
      <c r="E49" s="48">
        <v>6537</v>
      </c>
      <c r="F49" s="104">
        <f>E49-D49</f>
        <v>14</v>
      </c>
      <c r="G49" s="48">
        <v>6555</v>
      </c>
      <c r="H49" s="104">
        <f>G49-E49</f>
        <v>18</v>
      </c>
      <c r="I49" s="21">
        <v>6571</v>
      </c>
      <c r="J49" s="104">
        <v>16</v>
      </c>
      <c r="K49" s="21">
        <v>6595</v>
      </c>
      <c r="L49" s="105">
        <v>24</v>
      </c>
      <c r="M49" s="106"/>
      <c r="N49" s="104"/>
      <c r="O49" s="104"/>
      <c r="P49" s="104"/>
      <c r="Q49" s="104"/>
      <c r="R49" s="104"/>
    </row>
    <row r="50" spans="2:18" ht="13.5" customHeight="1">
      <c r="B50" s="98"/>
      <c r="C50" s="103" t="s">
        <v>768</v>
      </c>
      <c r="D50" s="48">
        <v>4837</v>
      </c>
      <c r="E50" s="48">
        <v>4819</v>
      </c>
      <c r="F50" s="104">
        <f>E50-D50</f>
        <v>-18</v>
      </c>
      <c r="G50" s="48">
        <v>4818</v>
      </c>
      <c r="H50" s="104">
        <f>G50-E50</f>
        <v>-1</v>
      </c>
      <c r="I50" s="21">
        <v>4854</v>
      </c>
      <c r="J50" s="104">
        <v>36</v>
      </c>
      <c r="K50" s="21">
        <v>4824</v>
      </c>
      <c r="L50" s="105">
        <v>-30</v>
      </c>
      <c r="M50" s="106"/>
      <c r="N50" s="104"/>
      <c r="O50" s="104"/>
      <c r="P50" s="104"/>
      <c r="Q50" s="104"/>
      <c r="R50" s="104"/>
    </row>
    <row r="51" spans="2:18" ht="13.5" customHeight="1">
      <c r="B51" s="98"/>
      <c r="C51" s="103" t="s">
        <v>769</v>
      </c>
      <c r="D51" s="48">
        <v>3239</v>
      </c>
      <c r="E51" s="48">
        <v>3228</v>
      </c>
      <c r="F51" s="104">
        <f>E51-D51</f>
        <v>-11</v>
      </c>
      <c r="G51" s="48">
        <v>3217</v>
      </c>
      <c r="H51" s="104">
        <f>G51-E51</f>
        <v>-11</v>
      </c>
      <c r="I51" s="21">
        <v>3182</v>
      </c>
      <c r="J51" s="104">
        <v>-35</v>
      </c>
      <c r="K51" s="21">
        <v>3164</v>
      </c>
      <c r="L51" s="105">
        <v>-18</v>
      </c>
      <c r="M51" s="106"/>
      <c r="N51" s="104"/>
      <c r="O51" s="104"/>
      <c r="P51" s="104"/>
      <c r="Q51" s="104"/>
      <c r="R51" s="104"/>
    </row>
    <row r="52" spans="2:18" ht="13.5" customHeight="1">
      <c r="B52" s="98"/>
      <c r="C52" s="103" t="s">
        <v>771</v>
      </c>
      <c r="D52" s="48">
        <v>4468</v>
      </c>
      <c r="E52" s="48">
        <v>4463</v>
      </c>
      <c r="F52" s="104">
        <f>E52-D52</f>
        <v>-5</v>
      </c>
      <c r="G52" s="48">
        <v>4458</v>
      </c>
      <c r="H52" s="104">
        <f>G52-E52</f>
        <v>-5</v>
      </c>
      <c r="I52" s="21">
        <v>4454</v>
      </c>
      <c r="J52" s="104">
        <v>-4</v>
      </c>
      <c r="K52" s="21">
        <v>4454</v>
      </c>
      <c r="L52" s="105">
        <v>0</v>
      </c>
      <c r="M52" s="106"/>
      <c r="N52" s="104"/>
      <c r="O52" s="104"/>
      <c r="P52" s="104"/>
      <c r="Q52" s="104"/>
      <c r="R52" s="104"/>
    </row>
    <row r="53" spans="2:18" ht="13.5" customHeight="1">
      <c r="B53" s="98"/>
      <c r="C53" s="103" t="s">
        <v>773</v>
      </c>
      <c r="D53" s="48">
        <v>2332</v>
      </c>
      <c r="E53" s="48">
        <v>2335</v>
      </c>
      <c r="F53" s="104">
        <f>E53-D53</f>
        <v>3</v>
      </c>
      <c r="G53" s="48">
        <v>2334</v>
      </c>
      <c r="H53" s="104">
        <f>G53-E53</f>
        <v>-1</v>
      </c>
      <c r="I53" s="21">
        <v>2372</v>
      </c>
      <c r="J53" s="104">
        <v>38</v>
      </c>
      <c r="K53" s="21">
        <v>2362</v>
      </c>
      <c r="L53" s="105">
        <v>-10</v>
      </c>
      <c r="M53" s="106"/>
      <c r="N53" s="104"/>
      <c r="O53" s="104"/>
      <c r="P53" s="104"/>
      <c r="Q53" s="104"/>
      <c r="R53" s="104"/>
    </row>
    <row r="54" spans="2:18" ht="6" customHeight="1">
      <c r="B54" s="98"/>
      <c r="C54" s="103"/>
      <c r="D54" s="48"/>
      <c r="E54" s="48"/>
      <c r="F54" s="104"/>
      <c r="G54" s="48"/>
      <c r="H54" s="104"/>
      <c r="I54" s="21"/>
      <c r="J54" s="104"/>
      <c r="K54" s="21"/>
      <c r="L54" s="105"/>
      <c r="M54" s="106"/>
      <c r="N54" s="104"/>
      <c r="O54" s="104"/>
      <c r="P54" s="104"/>
      <c r="Q54" s="104"/>
      <c r="R54" s="104"/>
    </row>
    <row r="55" spans="2:18" ht="13.5" customHeight="1">
      <c r="B55" s="98"/>
      <c r="C55" s="103" t="s">
        <v>776</v>
      </c>
      <c r="D55" s="48">
        <v>1866</v>
      </c>
      <c r="E55" s="48">
        <v>1838</v>
      </c>
      <c r="F55" s="104">
        <f aca="true" t="shared" si="11" ref="F55:F66">E55-D55</f>
        <v>-28</v>
      </c>
      <c r="G55" s="48">
        <v>1834</v>
      </c>
      <c r="H55" s="104">
        <f aca="true" t="shared" si="12" ref="H55:H66">G55-E55</f>
        <v>-4</v>
      </c>
      <c r="I55" s="21">
        <v>1873</v>
      </c>
      <c r="J55" s="104">
        <v>39</v>
      </c>
      <c r="K55" s="21">
        <v>1862</v>
      </c>
      <c r="L55" s="105">
        <v>-11</v>
      </c>
      <c r="M55" s="106"/>
      <c r="N55" s="104"/>
      <c r="O55" s="104"/>
      <c r="P55" s="104"/>
      <c r="Q55" s="104"/>
      <c r="R55" s="104"/>
    </row>
    <row r="56" spans="2:18" ht="13.5" customHeight="1">
      <c r="B56" s="98"/>
      <c r="C56" s="103" t="s">
        <v>777</v>
      </c>
      <c r="D56" s="48">
        <v>4468</v>
      </c>
      <c r="E56" s="48">
        <v>4484</v>
      </c>
      <c r="F56" s="104">
        <f t="shared" si="11"/>
        <v>16</v>
      </c>
      <c r="G56" s="48">
        <v>4494</v>
      </c>
      <c r="H56" s="104">
        <f t="shared" si="12"/>
        <v>10</v>
      </c>
      <c r="I56" s="21">
        <v>4517</v>
      </c>
      <c r="J56" s="104">
        <v>23</v>
      </c>
      <c r="K56" s="21">
        <v>4586</v>
      </c>
      <c r="L56" s="105">
        <v>69</v>
      </c>
      <c r="M56" s="106"/>
      <c r="N56" s="104"/>
      <c r="O56" s="104"/>
      <c r="P56" s="104"/>
      <c r="Q56" s="104"/>
      <c r="R56" s="104"/>
    </row>
    <row r="57" spans="2:18" ht="13.5" customHeight="1">
      <c r="B57" s="98"/>
      <c r="C57" s="103" t="s">
        <v>779</v>
      </c>
      <c r="D57" s="48">
        <v>2806</v>
      </c>
      <c r="E57" s="48">
        <v>2797</v>
      </c>
      <c r="F57" s="104">
        <f t="shared" si="11"/>
        <v>-9</v>
      </c>
      <c r="G57" s="48">
        <v>2807</v>
      </c>
      <c r="H57" s="104">
        <f t="shared" si="12"/>
        <v>10</v>
      </c>
      <c r="I57" s="21">
        <v>2806</v>
      </c>
      <c r="J57" s="104">
        <v>-1</v>
      </c>
      <c r="K57" s="21">
        <v>2808</v>
      </c>
      <c r="L57" s="105">
        <v>2</v>
      </c>
      <c r="M57" s="106"/>
      <c r="N57" s="104"/>
      <c r="O57" s="104"/>
      <c r="P57" s="104"/>
      <c r="Q57" s="104"/>
      <c r="R57" s="104"/>
    </row>
    <row r="58" spans="2:18" ht="13.5" customHeight="1">
      <c r="B58" s="98"/>
      <c r="C58" s="103" t="s">
        <v>781</v>
      </c>
      <c r="D58" s="48">
        <v>2129</v>
      </c>
      <c r="E58" s="48">
        <v>2181</v>
      </c>
      <c r="F58" s="104">
        <f t="shared" si="11"/>
        <v>52</v>
      </c>
      <c r="G58" s="48">
        <v>2165</v>
      </c>
      <c r="H58" s="104">
        <f t="shared" si="12"/>
        <v>-16</v>
      </c>
      <c r="I58" s="21">
        <v>2126</v>
      </c>
      <c r="J58" s="104">
        <v>-39</v>
      </c>
      <c r="K58" s="21">
        <v>2105</v>
      </c>
      <c r="L58" s="105">
        <v>-21</v>
      </c>
      <c r="M58" s="106"/>
      <c r="N58" s="104"/>
      <c r="O58" s="104"/>
      <c r="P58" s="104"/>
      <c r="Q58" s="104"/>
      <c r="R58" s="104"/>
    </row>
    <row r="59" spans="2:18" ht="13.5" customHeight="1">
      <c r="B59" s="98"/>
      <c r="C59" s="103" t="s">
        <v>783</v>
      </c>
      <c r="D59" s="48">
        <v>1781</v>
      </c>
      <c r="E59" s="48">
        <v>1771</v>
      </c>
      <c r="F59" s="104">
        <f t="shared" si="11"/>
        <v>-10</v>
      </c>
      <c r="G59" s="48">
        <v>1765</v>
      </c>
      <c r="H59" s="104">
        <f t="shared" si="12"/>
        <v>-6</v>
      </c>
      <c r="I59" s="21">
        <v>1770</v>
      </c>
      <c r="J59" s="104">
        <v>5</v>
      </c>
      <c r="K59" s="21">
        <v>1780</v>
      </c>
      <c r="L59" s="105">
        <v>10</v>
      </c>
      <c r="M59" s="106"/>
      <c r="N59" s="104"/>
      <c r="O59" s="104"/>
      <c r="P59" s="104"/>
      <c r="Q59" s="104"/>
      <c r="R59" s="104"/>
    </row>
    <row r="60" spans="2:18" ht="13.5" customHeight="1">
      <c r="B60" s="98"/>
      <c r="C60" s="103" t="s">
        <v>785</v>
      </c>
      <c r="D60" s="48">
        <v>1869</v>
      </c>
      <c r="E60" s="48">
        <v>1870</v>
      </c>
      <c r="F60" s="104">
        <f t="shared" si="11"/>
        <v>1</v>
      </c>
      <c r="G60" s="48">
        <v>1883</v>
      </c>
      <c r="H60" s="104">
        <f t="shared" si="12"/>
        <v>13</v>
      </c>
      <c r="I60" s="21">
        <v>1877</v>
      </c>
      <c r="J60" s="104">
        <v>-6</v>
      </c>
      <c r="K60" s="21">
        <v>1884</v>
      </c>
      <c r="L60" s="105">
        <v>7</v>
      </c>
      <c r="M60" s="106"/>
      <c r="N60" s="104"/>
      <c r="O60" s="104"/>
      <c r="P60" s="104"/>
      <c r="Q60" s="104"/>
      <c r="R60" s="104"/>
    </row>
    <row r="61" spans="2:18" ht="13.5" customHeight="1">
      <c r="B61" s="98"/>
      <c r="C61" s="103" t="s">
        <v>787</v>
      </c>
      <c r="D61" s="48">
        <v>1508</v>
      </c>
      <c r="E61" s="48">
        <v>1493</v>
      </c>
      <c r="F61" s="104">
        <f t="shared" si="11"/>
        <v>-15</v>
      </c>
      <c r="G61" s="48">
        <v>1493</v>
      </c>
      <c r="H61" s="104">
        <f t="shared" si="12"/>
        <v>0</v>
      </c>
      <c r="I61" s="21">
        <v>1477</v>
      </c>
      <c r="J61" s="104">
        <v>-16</v>
      </c>
      <c r="K61" s="21">
        <v>1477</v>
      </c>
      <c r="L61" s="105">
        <v>0</v>
      </c>
      <c r="M61" s="106"/>
      <c r="N61" s="104"/>
      <c r="O61" s="104"/>
      <c r="P61" s="104"/>
      <c r="Q61" s="104"/>
      <c r="R61" s="104"/>
    </row>
    <row r="62" spans="2:18" ht="13.5" customHeight="1">
      <c r="B62" s="98"/>
      <c r="C62" s="103" t="s">
        <v>788</v>
      </c>
      <c r="D62" s="48">
        <v>3459</v>
      </c>
      <c r="E62" s="48">
        <v>3419</v>
      </c>
      <c r="F62" s="104">
        <f t="shared" si="11"/>
        <v>-40</v>
      </c>
      <c r="G62" s="48">
        <v>3388</v>
      </c>
      <c r="H62" s="104">
        <f t="shared" si="12"/>
        <v>-31</v>
      </c>
      <c r="I62" s="21">
        <v>3363</v>
      </c>
      <c r="J62" s="104">
        <v>-25</v>
      </c>
      <c r="K62" s="21">
        <v>3347</v>
      </c>
      <c r="L62" s="105">
        <v>-16</v>
      </c>
      <c r="M62" s="106"/>
      <c r="N62" s="104"/>
      <c r="O62" s="104"/>
      <c r="P62" s="104"/>
      <c r="Q62" s="104"/>
      <c r="R62" s="104"/>
    </row>
    <row r="63" spans="2:18" ht="13.5" customHeight="1">
      <c r="B63" s="98"/>
      <c r="C63" s="103" t="s">
        <v>790</v>
      </c>
      <c r="D63" s="48">
        <v>4776</v>
      </c>
      <c r="E63" s="48">
        <v>4770</v>
      </c>
      <c r="F63" s="104">
        <f t="shared" si="11"/>
        <v>-6</v>
      </c>
      <c r="G63" s="48">
        <v>4759</v>
      </c>
      <c r="H63" s="104">
        <f t="shared" si="12"/>
        <v>-11</v>
      </c>
      <c r="I63" s="21">
        <v>4759</v>
      </c>
      <c r="J63" s="104">
        <v>0</v>
      </c>
      <c r="K63" s="21">
        <v>4752</v>
      </c>
      <c r="L63" s="105">
        <v>-7</v>
      </c>
      <c r="M63" s="106"/>
      <c r="N63" s="104"/>
      <c r="O63" s="104"/>
      <c r="P63" s="104"/>
      <c r="Q63" s="104"/>
      <c r="R63" s="104"/>
    </row>
    <row r="64" spans="2:18" ht="13.5" customHeight="1">
      <c r="B64" s="98"/>
      <c r="C64" s="103" t="s">
        <v>792</v>
      </c>
      <c r="D64" s="48">
        <v>1888</v>
      </c>
      <c r="E64" s="48">
        <v>1905</v>
      </c>
      <c r="F64" s="104">
        <f t="shared" si="11"/>
        <v>17</v>
      </c>
      <c r="G64" s="48">
        <v>1921</v>
      </c>
      <c r="H64" s="104">
        <f t="shared" si="12"/>
        <v>16</v>
      </c>
      <c r="I64" s="21">
        <v>1915</v>
      </c>
      <c r="J64" s="104">
        <v>-6</v>
      </c>
      <c r="K64" s="21">
        <v>1915</v>
      </c>
      <c r="L64" s="105">
        <v>0</v>
      </c>
      <c r="M64" s="106"/>
      <c r="N64" s="104"/>
      <c r="O64" s="104"/>
      <c r="P64" s="104"/>
      <c r="Q64" s="104"/>
      <c r="R64" s="104"/>
    </row>
    <row r="65" spans="2:18" ht="13.5" customHeight="1">
      <c r="B65" s="98"/>
      <c r="C65" s="103" t="s">
        <v>793</v>
      </c>
      <c r="D65" s="48">
        <v>1471</v>
      </c>
      <c r="E65" s="48">
        <v>1458</v>
      </c>
      <c r="F65" s="104">
        <f t="shared" si="11"/>
        <v>-13</v>
      </c>
      <c r="G65" s="48">
        <v>1461</v>
      </c>
      <c r="H65" s="104">
        <f t="shared" si="12"/>
        <v>3</v>
      </c>
      <c r="I65" s="21">
        <v>1508</v>
      </c>
      <c r="J65" s="104">
        <v>47</v>
      </c>
      <c r="K65" s="21">
        <v>1510</v>
      </c>
      <c r="L65" s="105">
        <v>2</v>
      </c>
      <c r="M65" s="106"/>
      <c r="N65" s="104"/>
      <c r="O65" s="104"/>
      <c r="P65" s="104"/>
      <c r="Q65" s="104"/>
      <c r="R65" s="104"/>
    </row>
    <row r="66" spans="2:18" ht="13.5" customHeight="1">
      <c r="B66" s="107"/>
      <c r="C66" s="108" t="s">
        <v>794</v>
      </c>
      <c r="D66" s="109">
        <v>1883</v>
      </c>
      <c r="E66" s="109">
        <v>1879</v>
      </c>
      <c r="F66" s="110">
        <f t="shared" si="11"/>
        <v>-4</v>
      </c>
      <c r="G66" s="109">
        <v>1877</v>
      </c>
      <c r="H66" s="110">
        <f t="shared" si="12"/>
        <v>-2</v>
      </c>
      <c r="I66" s="52">
        <v>1882</v>
      </c>
      <c r="J66" s="110">
        <v>5</v>
      </c>
      <c r="K66" s="52">
        <v>1887</v>
      </c>
      <c r="L66" s="111">
        <v>5</v>
      </c>
      <c r="M66" s="106"/>
      <c r="N66" s="104"/>
      <c r="O66" s="104"/>
      <c r="P66" s="104"/>
      <c r="Q66" s="104"/>
      <c r="R66" s="104"/>
    </row>
    <row r="67" spans="2:12" ht="12">
      <c r="B67" s="74" t="s">
        <v>837</v>
      </c>
      <c r="H67" s="77"/>
      <c r="I67" s="77"/>
      <c r="J67" s="77"/>
      <c r="K67" s="77"/>
      <c r="L67" s="100"/>
    </row>
    <row r="68" spans="8:12" ht="12">
      <c r="H68" s="77"/>
      <c r="I68" s="77"/>
      <c r="J68" s="77"/>
      <c r="K68" s="77"/>
      <c r="L68" s="100"/>
    </row>
    <row r="69" spans="8:12" ht="12">
      <c r="H69" s="77"/>
      <c r="I69" s="77"/>
      <c r="J69" s="77"/>
      <c r="K69" s="77"/>
      <c r="L69" s="100"/>
    </row>
    <row r="70" spans="8:12" ht="12">
      <c r="H70" s="77"/>
      <c r="I70" s="77"/>
      <c r="J70" s="77"/>
      <c r="K70" s="77"/>
      <c r="L70" s="100"/>
    </row>
  </sheetData>
  <mergeCells count="17">
    <mergeCell ref="D4:D5"/>
    <mergeCell ref="E4:F5"/>
    <mergeCell ref="G4:H5"/>
    <mergeCell ref="I4:J5"/>
    <mergeCell ref="K4:L5"/>
    <mergeCell ref="M4:R4"/>
    <mergeCell ref="M5:N5"/>
    <mergeCell ref="O5:P5"/>
    <mergeCell ref="Q5:R5"/>
    <mergeCell ref="B4:C6"/>
    <mergeCell ref="B13:C13"/>
    <mergeCell ref="B14:C14"/>
    <mergeCell ref="B15:C15"/>
    <mergeCell ref="B7:C7"/>
    <mergeCell ref="B9:C9"/>
    <mergeCell ref="B10:C10"/>
    <mergeCell ref="B12:C12"/>
  </mergeCells>
  <printOptions/>
  <pageMargins left="0.75" right="0.75" top="1" bottom="1" header="0.512" footer="0.512"/>
  <pageSetup orientation="portrait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69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99.75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1576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1430</v>
      </c>
      <c r="C3" s="1"/>
      <c r="E3" s="1"/>
      <c r="F3" s="1"/>
    </row>
    <row r="4" spans="2:6" ht="12" customHeight="1">
      <c r="B4" s="3" t="s">
        <v>1433</v>
      </c>
      <c r="C4" s="1" t="s">
        <v>1374</v>
      </c>
      <c r="E4" s="1"/>
      <c r="F4" s="1"/>
    </row>
    <row r="5" spans="2:3" ht="26.25" customHeight="1">
      <c r="B5" s="3" t="s">
        <v>1434</v>
      </c>
      <c r="C5" s="5" t="s">
        <v>1380</v>
      </c>
    </row>
    <row r="6" spans="2:6" ht="12" customHeight="1">
      <c r="B6" s="3" t="s">
        <v>1437</v>
      </c>
      <c r="C6" s="5" t="s">
        <v>1381</v>
      </c>
      <c r="E6" s="1"/>
      <c r="F6" s="1"/>
    </row>
    <row r="7" spans="2:6" ht="12" customHeight="1">
      <c r="B7" s="3"/>
      <c r="C7" s="5" t="s">
        <v>1450</v>
      </c>
      <c r="E7" s="1"/>
      <c r="F7" s="1"/>
    </row>
    <row r="8" spans="2:6" ht="12" customHeight="1">
      <c r="B8" s="3"/>
      <c r="C8" s="5" t="s">
        <v>1382</v>
      </c>
      <c r="E8" s="1"/>
      <c r="F8" s="1"/>
    </row>
    <row r="9" spans="2:6" ht="12" customHeight="1">
      <c r="B9" s="3"/>
      <c r="C9" s="5" t="s">
        <v>1451</v>
      </c>
      <c r="E9" s="1"/>
      <c r="F9" s="1"/>
    </row>
    <row r="10" spans="2:6" ht="12" customHeight="1">
      <c r="B10" s="3"/>
      <c r="C10" s="5" t="s">
        <v>1452</v>
      </c>
      <c r="E10" s="1"/>
      <c r="F10" s="1"/>
    </row>
    <row r="11" spans="2:6" ht="12" customHeight="1">
      <c r="B11" s="3"/>
      <c r="C11" s="5" t="s">
        <v>1453</v>
      </c>
      <c r="E11" s="1"/>
      <c r="F11" s="1"/>
    </row>
    <row r="12" spans="2:6" ht="12" customHeight="1">
      <c r="B12" s="3" t="s">
        <v>1438</v>
      </c>
      <c r="C12" s="4" t="s">
        <v>1578</v>
      </c>
      <c r="E12" s="1"/>
      <c r="F12" s="1"/>
    </row>
    <row r="13" spans="2:3" ht="12" customHeight="1">
      <c r="B13" s="3" t="s">
        <v>1439</v>
      </c>
      <c r="C13" s="5" t="s">
        <v>1387</v>
      </c>
    </row>
    <row r="14" spans="2:3" ht="12" customHeight="1">
      <c r="B14" s="3"/>
      <c r="C14" s="5" t="s">
        <v>1715</v>
      </c>
    </row>
    <row r="15" spans="2:3" ht="12" customHeight="1">
      <c r="B15" s="3"/>
      <c r="C15" s="5" t="s">
        <v>1712</v>
      </c>
    </row>
    <row r="16" spans="2:3" ht="12" customHeight="1">
      <c r="B16" s="3"/>
      <c r="C16" s="5" t="s">
        <v>1383</v>
      </c>
    </row>
    <row r="17" spans="2:3" ht="12" customHeight="1">
      <c r="B17" s="3"/>
      <c r="C17" s="5" t="s">
        <v>1713</v>
      </c>
    </row>
    <row r="18" spans="2:3" ht="24.75" customHeight="1">
      <c r="B18" s="3" t="s">
        <v>1716</v>
      </c>
      <c r="C18" s="5" t="s">
        <v>1384</v>
      </c>
    </row>
    <row r="19" spans="2:3" ht="24" customHeight="1">
      <c r="B19" s="3" t="s">
        <v>1440</v>
      </c>
      <c r="C19" s="5" t="s">
        <v>1714</v>
      </c>
    </row>
    <row r="20" spans="2:3" ht="12" customHeight="1">
      <c r="B20" s="1"/>
      <c r="C20" s="5"/>
    </row>
    <row r="21" spans="2:6" ht="12" customHeight="1">
      <c r="B21" s="1"/>
      <c r="C21" s="1" t="s">
        <v>1577</v>
      </c>
      <c r="F21" s="1"/>
    </row>
    <row r="22" spans="2:6" ht="12">
      <c r="B22" s="1"/>
      <c r="C22" s="1" t="s">
        <v>1392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1431</v>
      </c>
      <c r="C25" s="1"/>
      <c r="D25" s="1"/>
    </row>
    <row r="26" ht="12">
      <c r="B26" s="2" t="s">
        <v>1718</v>
      </c>
    </row>
    <row r="27" spans="2:3" ht="12">
      <c r="B27" s="2">
        <v>1</v>
      </c>
      <c r="C27" s="6" t="s">
        <v>1432</v>
      </c>
    </row>
    <row r="28" spans="2:3" ht="12">
      <c r="B28" s="2">
        <v>2</v>
      </c>
      <c r="C28" s="6" t="s">
        <v>1579</v>
      </c>
    </row>
    <row r="29" spans="2:3" ht="12">
      <c r="B29" s="2">
        <v>3</v>
      </c>
      <c r="C29" s="6" t="s">
        <v>1580</v>
      </c>
    </row>
    <row r="30" spans="2:3" ht="12">
      <c r="B30" s="2">
        <v>4</v>
      </c>
      <c r="C30" s="6" t="s">
        <v>1581</v>
      </c>
    </row>
    <row r="31" spans="2:3" ht="12">
      <c r="B31" s="2">
        <v>5</v>
      </c>
      <c r="C31" s="6" t="s">
        <v>729</v>
      </c>
    </row>
    <row r="32" spans="2:3" ht="12">
      <c r="B32" s="2">
        <v>6</v>
      </c>
      <c r="C32" s="6" t="s">
        <v>1558</v>
      </c>
    </row>
    <row r="33" spans="2:3" ht="12">
      <c r="B33" s="2">
        <v>7</v>
      </c>
      <c r="C33" s="6" t="s">
        <v>1385</v>
      </c>
    </row>
    <row r="34" spans="2:3" ht="12">
      <c r="B34" s="2">
        <v>8</v>
      </c>
      <c r="C34" s="2" t="s">
        <v>714</v>
      </c>
    </row>
    <row r="35" spans="2:3" ht="12">
      <c r="B35" s="2">
        <v>9</v>
      </c>
      <c r="C35" s="2" t="s">
        <v>1386</v>
      </c>
    </row>
    <row r="36" spans="2:3" ht="12">
      <c r="B36" s="2">
        <v>10</v>
      </c>
      <c r="C36" s="2" t="s">
        <v>715</v>
      </c>
    </row>
    <row r="37" ht="12">
      <c r="C37" s="2" t="s">
        <v>716</v>
      </c>
    </row>
    <row r="38" ht="12">
      <c r="C38" s="6" t="s">
        <v>1372</v>
      </c>
    </row>
    <row r="39" ht="12">
      <c r="C39" s="6" t="s">
        <v>717</v>
      </c>
    </row>
    <row r="40" ht="12">
      <c r="C40" s="2" t="s">
        <v>1373</v>
      </c>
    </row>
    <row r="41" spans="2:3" ht="12">
      <c r="B41" s="2">
        <v>11</v>
      </c>
      <c r="C41" s="6" t="s">
        <v>718</v>
      </c>
    </row>
    <row r="43" ht="12">
      <c r="B43" s="2" t="s">
        <v>1441</v>
      </c>
    </row>
    <row r="44" spans="2:3" ht="12">
      <c r="B44" s="2">
        <v>1</v>
      </c>
      <c r="C44" s="6" t="s">
        <v>1582</v>
      </c>
    </row>
    <row r="45" spans="2:3" ht="12">
      <c r="B45" s="11">
        <v>2</v>
      </c>
      <c r="C45" s="12" t="s">
        <v>710</v>
      </c>
    </row>
    <row r="46" spans="2:3" ht="12">
      <c r="B46" s="2">
        <v>3</v>
      </c>
      <c r="C46" s="6" t="s">
        <v>1583</v>
      </c>
    </row>
    <row r="47" spans="2:3" ht="12">
      <c r="B47" s="2">
        <v>4</v>
      </c>
      <c r="C47" s="2" t="s">
        <v>1584</v>
      </c>
    </row>
    <row r="48" spans="2:3" ht="12">
      <c r="B48" s="11">
        <v>5</v>
      </c>
      <c r="C48" s="11" t="s">
        <v>1585</v>
      </c>
    </row>
    <row r="49" spans="2:3" ht="12">
      <c r="B49" s="2">
        <v>6</v>
      </c>
      <c r="C49" s="2" t="s">
        <v>1586</v>
      </c>
    </row>
    <row r="50" ht="12">
      <c r="C50" s="2" t="s">
        <v>1747</v>
      </c>
    </row>
    <row r="51" ht="12">
      <c r="C51" s="2" t="s">
        <v>1748</v>
      </c>
    </row>
    <row r="52" spans="2:3" ht="12">
      <c r="B52" s="2">
        <v>7</v>
      </c>
      <c r="C52" s="2" t="s">
        <v>1587</v>
      </c>
    </row>
    <row r="53" spans="2:3" ht="12">
      <c r="B53" s="2">
        <v>8</v>
      </c>
      <c r="C53" s="2" t="s">
        <v>1388</v>
      </c>
    </row>
    <row r="54" spans="2:3" ht="12">
      <c r="B54" s="2">
        <v>9</v>
      </c>
      <c r="C54" s="2" t="s">
        <v>1389</v>
      </c>
    </row>
    <row r="55" spans="2:3" ht="12">
      <c r="B55" s="2">
        <v>10</v>
      </c>
      <c r="C55" s="2" t="s">
        <v>1390</v>
      </c>
    </row>
    <row r="56" spans="2:3" ht="12">
      <c r="B56" s="2">
        <v>11</v>
      </c>
      <c r="C56" s="2" t="s">
        <v>1393</v>
      </c>
    </row>
    <row r="57" spans="2:3" ht="12">
      <c r="B57" s="2">
        <v>12</v>
      </c>
      <c r="C57" s="2" t="s">
        <v>1588</v>
      </c>
    </row>
    <row r="58" spans="2:3" ht="12">
      <c r="B58" s="2">
        <v>13</v>
      </c>
      <c r="C58" s="2" t="s">
        <v>1589</v>
      </c>
    </row>
    <row r="59" spans="2:3" ht="12">
      <c r="B59" s="2">
        <v>14</v>
      </c>
      <c r="C59" s="2" t="s">
        <v>1590</v>
      </c>
    </row>
    <row r="60" spans="2:3" ht="12">
      <c r="B60" s="2">
        <v>15</v>
      </c>
      <c r="C60" s="2" t="s">
        <v>1591</v>
      </c>
    </row>
    <row r="61" spans="2:3" ht="12">
      <c r="B61" s="2">
        <v>16</v>
      </c>
      <c r="C61" s="2" t="s">
        <v>1592</v>
      </c>
    </row>
    <row r="62" spans="2:3" ht="12">
      <c r="B62" s="2">
        <v>17</v>
      </c>
      <c r="C62" s="7" t="s">
        <v>1595</v>
      </c>
    </row>
    <row r="63" spans="2:3" ht="12">
      <c r="B63" s="2">
        <v>18</v>
      </c>
      <c r="C63" s="2" t="s">
        <v>1594</v>
      </c>
    </row>
    <row r="64" spans="2:3" ht="12">
      <c r="B64" s="2">
        <v>19</v>
      </c>
      <c r="C64" s="2" t="s">
        <v>1362</v>
      </c>
    </row>
    <row r="65" spans="2:3" ht="12">
      <c r="B65" s="11">
        <v>20</v>
      </c>
      <c r="C65" s="11" t="s">
        <v>1593</v>
      </c>
    </row>
    <row r="67" ht="12">
      <c r="B67" s="2" t="s">
        <v>1442</v>
      </c>
    </row>
    <row r="68" spans="2:3" ht="12">
      <c r="B68" s="11">
        <v>1</v>
      </c>
      <c r="C68" s="11" t="s">
        <v>1379</v>
      </c>
    </row>
    <row r="69" spans="2:3" ht="12">
      <c r="B69" s="2">
        <v>2</v>
      </c>
      <c r="C69" s="2" t="s">
        <v>1375</v>
      </c>
    </row>
    <row r="70" spans="2:3" ht="12">
      <c r="B70" s="2">
        <v>3</v>
      </c>
      <c r="C70" s="2" t="s">
        <v>1376</v>
      </c>
    </row>
    <row r="71" spans="2:3" ht="12">
      <c r="B71" s="2">
        <v>4</v>
      </c>
      <c r="C71" s="2" t="s">
        <v>1377</v>
      </c>
    </row>
    <row r="72" spans="2:3" ht="12">
      <c r="B72" s="2">
        <v>5</v>
      </c>
      <c r="C72" s="2" t="s">
        <v>1378</v>
      </c>
    </row>
    <row r="74" ht="12">
      <c r="B74" s="2" t="s">
        <v>1443</v>
      </c>
    </row>
    <row r="75" spans="2:3" ht="12">
      <c r="B75" s="11">
        <v>1</v>
      </c>
      <c r="C75" s="11" t="s">
        <v>711</v>
      </c>
    </row>
    <row r="76" spans="2:3" ht="12">
      <c r="B76" s="11">
        <v>2</v>
      </c>
      <c r="C76" s="13" t="s">
        <v>1596</v>
      </c>
    </row>
    <row r="77" spans="2:3" ht="12">
      <c r="B77" s="2">
        <v>3</v>
      </c>
      <c r="C77" s="8" t="s">
        <v>1597</v>
      </c>
    </row>
    <row r="78" spans="2:3" ht="12">
      <c r="B78" s="2">
        <v>4</v>
      </c>
      <c r="C78" s="8" t="s">
        <v>1598</v>
      </c>
    </row>
    <row r="79" spans="2:3" ht="12">
      <c r="B79" s="2">
        <v>5</v>
      </c>
      <c r="C79" s="8" t="s">
        <v>1599</v>
      </c>
    </row>
    <row r="80" spans="2:3" ht="12">
      <c r="B80" s="2">
        <v>6</v>
      </c>
      <c r="C80" s="8" t="s">
        <v>1600</v>
      </c>
    </row>
    <row r="81" spans="2:3" ht="12">
      <c r="B81" s="2">
        <v>7</v>
      </c>
      <c r="C81" s="8" t="s">
        <v>1601</v>
      </c>
    </row>
    <row r="82" spans="2:3" ht="12">
      <c r="B82" s="2">
        <v>8</v>
      </c>
      <c r="C82" s="8" t="s">
        <v>1602</v>
      </c>
    </row>
    <row r="83" spans="2:3" ht="12">
      <c r="B83" s="2">
        <v>9</v>
      </c>
      <c r="C83" s="2" t="s">
        <v>740</v>
      </c>
    </row>
    <row r="84" ht="12">
      <c r="C84" s="2" t="s">
        <v>730</v>
      </c>
    </row>
    <row r="85" ht="12">
      <c r="C85" s="2" t="s">
        <v>731</v>
      </c>
    </row>
    <row r="86" spans="2:3" ht="12">
      <c r="B86" s="2">
        <v>10</v>
      </c>
      <c r="C86" s="2" t="s">
        <v>1603</v>
      </c>
    </row>
    <row r="87" spans="2:3" ht="12">
      <c r="B87" s="2">
        <v>11</v>
      </c>
      <c r="C87" s="2" t="s">
        <v>1604</v>
      </c>
    </row>
    <row r="88" spans="2:3" ht="12">
      <c r="B88" s="11">
        <v>12</v>
      </c>
      <c r="C88" s="11" t="s">
        <v>1605</v>
      </c>
    </row>
    <row r="89" spans="2:3" ht="12">
      <c r="B89" s="2">
        <v>13</v>
      </c>
      <c r="C89" s="2" t="s">
        <v>1606</v>
      </c>
    </row>
    <row r="90" ht="12">
      <c r="C90" s="2" t="s">
        <v>732</v>
      </c>
    </row>
    <row r="91" ht="12">
      <c r="C91" s="2" t="s">
        <v>733</v>
      </c>
    </row>
    <row r="92" ht="12">
      <c r="C92" s="2" t="s">
        <v>1607</v>
      </c>
    </row>
    <row r="93" spans="2:3" ht="12">
      <c r="B93" s="2">
        <v>14</v>
      </c>
      <c r="C93" s="2" t="s">
        <v>1608</v>
      </c>
    </row>
    <row r="94" spans="2:3" ht="12">
      <c r="B94" s="2">
        <v>15</v>
      </c>
      <c r="C94" s="2" t="s">
        <v>1609</v>
      </c>
    </row>
    <row r="95" spans="2:3" ht="12">
      <c r="B95" s="2">
        <v>16</v>
      </c>
      <c r="C95" s="8" t="s">
        <v>1610</v>
      </c>
    </row>
    <row r="96" spans="2:3" ht="12">
      <c r="B96" s="2">
        <v>17</v>
      </c>
      <c r="C96" s="2" t="s">
        <v>1611</v>
      </c>
    </row>
    <row r="97" spans="2:3" ht="12">
      <c r="B97" s="2">
        <v>18</v>
      </c>
      <c r="C97" s="8" t="s">
        <v>1612</v>
      </c>
    </row>
    <row r="98" spans="2:3" ht="12">
      <c r="B98" s="2">
        <v>19</v>
      </c>
      <c r="C98" s="2" t="s">
        <v>1335</v>
      </c>
    </row>
    <row r="99" spans="2:3" ht="12">
      <c r="B99" s="2">
        <v>20</v>
      </c>
      <c r="C99" s="2" t="s">
        <v>1613</v>
      </c>
    </row>
    <row r="100" spans="2:3" ht="12">
      <c r="B100" s="2">
        <v>21</v>
      </c>
      <c r="C100" s="2" t="s">
        <v>1614</v>
      </c>
    </row>
    <row r="101" spans="2:3" ht="12">
      <c r="B101" s="2">
        <v>22</v>
      </c>
      <c r="C101" s="2" t="s">
        <v>1615</v>
      </c>
    </row>
    <row r="102" spans="2:3" ht="12">
      <c r="B102" s="2">
        <v>23</v>
      </c>
      <c r="C102" s="2" t="s">
        <v>1616</v>
      </c>
    </row>
    <row r="103" ht="12">
      <c r="C103" s="8"/>
    </row>
    <row r="104" ht="12">
      <c r="B104" s="2" t="s">
        <v>1444</v>
      </c>
    </row>
    <row r="105" spans="2:3" ht="12">
      <c r="B105" s="2">
        <v>1</v>
      </c>
      <c r="C105" s="2" t="s">
        <v>724</v>
      </c>
    </row>
    <row r="106" spans="2:3" ht="12">
      <c r="B106" s="2">
        <v>2</v>
      </c>
      <c r="C106" s="2" t="s">
        <v>725</v>
      </c>
    </row>
    <row r="107" spans="2:3" ht="12">
      <c r="B107" s="11">
        <v>3</v>
      </c>
      <c r="C107" s="11" t="s">
        <v>726</v>
      </c>
    </row>
    <row r="108" spans="2:3" ht="12">
      <c r="B108" s="2">
        <v>4</v>
      </c>
      <c r="C108" s="2" t="s">
        <v>727</v>
      </c>
    </row>
    <row r="109" spans="2:3" ht="12">
      <c r="B109" s="2">
        <v>5</v>
      </c>
      <c r="C109" s="2" t="s">
        <v>728</v>
      </c>
    </row>
    <row r="110" spans="2:3" ht="12">
      <c r="B110" s="11">
        <v>6</v>
      </c>
      <c r="C110" s="12" t="s">
        <v>1336</v>
      </c>
    </row>
    <row r="111" spans="2:3" ht="12">
      <c r="B111" s="2">
        <v>7</v>
      </c>
      <c r="C111" s="6" t="s">
        <v>1617</v>
      </c>
    </row>
    <row r="112" ht="12">
      <c r="C112" s="6" t="s">
        <v>734</v>
      </c>
    </row>
    <row r="113" ht="12">
      <c r="C113" s="6" t="s">
        <v>735</v>
      </c>
    </row>
    <row r="114" ht="12">
      <c r="C114" s="6" t="s">
        <v>736</v>
      </c>
    </row>
    <row r="115" spans="2:3" ht="12">
      <c r="B115" s="2">
        <v>8</v>
      </c>
      <c r="C115" s="6" t="s">
        <v>1618</v>
      </c>
    </row>
    <row r="116" ht="12">
      <c r="C116" s="6" t="s">
        <v>737</v>
      </c>
    </row>
    <row r="117" ht="12">
      <c r="C117" s="6" t="s">
        <v>723</v>
      </c>
    </row>
    <row r="118" ht="12">
      <c r="C118" s="6" t="s">
        <v>738</v>
      </c>
    </row>
    <row r="119" ht="12">
      <c r="C119" s="6" t="s">
        <v>739</v>
      </c>
    </row>
    <row r="120" spans="2:3" ht="12">
      <c r="B120" s="2">
        <v>9</v>
      </c>
      <c r="C120" s="6" t="s">
        <v>1619</v>
      </c>
    </row>
    <row r="121" spans="2:3" ht="12">
      <c r="B121" s="2">
        <v>10</v>
      </c>
      <c r="C121" s="6" t="s">
        <v>1620</v>
      </c>
    </row>
    <row r="122" spans="2:3" ht="12">
      <c r="B122" s="2">
        <v>11</v>
      </c>
      <c r="C122" s="6" t="s">
        <v>1621</v>
      </c>
    </row>
    <row r="123" spans="2:3" ht="12">
      <c r="B123" s="2">
        <v>12</v>
      </c>
      <c r="C123" s="6" t="s">
        <v>1622</v>
      </c>
    </row>
    <row r="124" spans="2:3" ht="12">
      <c r="B124" s="2">
        <v>13</v>
      </c>
      <c r="C124" s="6" t="s">
        <v>1623</v>
      </c>
    </row>
    <row r="125" spans="2:3" ht="12">
      <c r="B125" s="2">
        <v>14</v>
      </c>
      <c r="C125" s="6" t="s">
        <v>1624</v>
      </c>
    </row>
    <row r="126" ht="12">
      <c r="C126" s="6"/>
    </row>
    <row r="127" ht="12">
      <c r="C127" s="6"/>
    </row>
    <row r="128" ht="12">
      <c r="B128" s="2" t="s">
        <v>1445</v>
      </c>
    </row>
    <row r="129" spans="2:3" ht="12">
      <c r="B129" s="11">
        <v>1</v>
      </c>
      <c r="C129" s="14" t="s">
        <v>1632</v>
      </c>
    </row>
    <row r="130" spans="2:3" ht="12" customHeight="1">
      <c r="B130" s="2">
        <v>2</v>
      </c>
      <c r="C130" s="7" t="s">
        <v>1625</v>
      </c>
    </row>
    <row r="131" spans="2:3" ht="12">
      <c r="B131" s="2">
        <v>3</v>
      </c>
      <c r="C131" s="2" t="s">
        <v>1626</v>
      </c>
    </row>
    <row r="132" spans="2:3" ht="12">
      <c r="B132" s="2">
        <v>4</v>
      </c>
      <c r="C132" s="2" t="s">
        <v>1627</v>
      </c>
    </row>
    <row r="133" spans="2:3" ht="12">
      <c r="B133" s="11">
        <v>5</v>
      </c>
      <c r="C133" s="11" t="s">
        <v>1628</v>
      </c>
    </row>
    <row r="134" spans="2:3" ht="12">
      <c r="B134" s="2">
        <v>6</v>
      </c>
      <c r="C134" s="2" t="s">
        <v>1629</v>
      </c>
    </row>
    <row r="135" spans="2:3" ht="12">
      <c r="B135" s="2">
        <v>7</v>
      </c>
      <c r="C135" s="2" t="s">
        <v>1630</v>
      </c>
    </row>
    <row r="136" spans="2:3" ht="12">
      <c r="B136" s="2">
        <v>8</v>
      </c>
      <c r="C136" s="6" t="s">
        <v>1633</v>
      </c>
    </row>
    <row r="137" spans="2:3" ht="12">
      <c r="B137" s="2">
        <v>9</v>
      </c>
      <c r="C137" s="6" t="s">
        <v>1631</v>
      </c>
    </row>
    <row r="138" ht="12">
      <c r="C138" s="6"/>
    </row>
    <row r="139" ht="12">
      <c r="B139" s="2" t="s">
        <v>1429</v>
      </c>
    </row>
    <row r="140" spans="2:3" ht="12">
      <c r="B140" s="2">
        <v>1</v>
      </c>
      <c r="C140" s="2" t="s">
        <v>1634</v>
      </c>
    </row>
    <row r="141" spans="2:3" ht="12">
      <c r="B141" s="2">
        <v>2</v>
      </c>
      <c r="C141" s="2" t="s">
        <v>1635</v>
      </c>
    </row>
    <row r="142" spans="2:3" ht="12">
      <c r="B142" s="2">
        <v>3</v>
      </c>
      <c r="C142" s="2" t="s">
        <v>1636</v>
      </c>
    </row>
    <row r="143" spans="2:3" ht="24" customHeight="1">
      <c r="B143" s="11">
        <v>4</v>
      </c>
      <c r="C143" s="14" t="s">
        <v>1637</v>
      </c>
    </row>
    <row r="144" spans="2:3" ht="12" customHeight="1">
      <c r="B144" s="2">
        <v>5</v>
      </c>
      <c r="C144" s="7" t="s">
        <v>1643</v>
      </c>
    </row>
    <row r="145" spans="2:3" ht="12">
      <c r="B145" s="11">
        <v>6</v>
      </c>
      <c r="C145" s="15" t="s">
        <v>1638</v>
      </c>
    </row>
    <row r="146" spans="2:3" ht="24" customHeight="1">
      <c r="B146" s="2">
        <v>7</v>
      </c>
      <c r="C146" s="9" t="s">
        <v>1639</v>
      </c>
    </row>
    <row r="147" spans="2:3" ht="24" customHeight="1">
      <c r="B147" s="2">
        <v>8</v>
      </c>
      <c r="C147" s="9" t="s">
        <v>1640</v>
      </c>
    </row>
    <row r="148" spans="2:3" ht="12">
      <c r="B148" s="2">
        <v>9</v>
      </c>
      <c r="C148" s="2" t="s">
        <v>1641</v>
      </c>
    </row>
    <row r="149" ht="12">
      <c r="C149" s="2" t="s">
        <v>1425</v>
      </c>
    </row>
    <row r="150" ht="12">
      <c r="C150" s="2" t="s">
        <v>1426</v>
      </c>
    </row>
    <row r="151" spans="2:3" ht="12">
      <c r="B151" s="2">
        <v>10</v>
      </c>
      <c r="C151" s="2" t="s">
        <v>1642</v>
      </c>
    </row>
    <row r="153" ht="12">
      <c r="B153" s="2" t="s">
        <v>1446</v>
      </c>
    </row>
    <row r="154" spans="2:3" ht="12">
      <c r="B154" s="2">
        <v>1</v>
      </c>
      <c r="C154" s="2" t="s">
        <v>1648</v>
      </c>
    </row>
    <row r="155" spans="2:3" ht="12">
      <c r="B155" s="11">
        <v>2</v>
      </c>
      <c r="C155" s="11" t="s">
        <v>742</v>
      </c>
    </row>
    <row r="156" spans="2:3" ht="12">
      <c r="B156" s="2">
        <v>3</v>
      </c>
      <c r="C156" s="2" t="s">
        <v>1644</v>
      </c>
    </row>
    <row r="157" ht="12">
      <c r="C157" s="2" t="s">
        <v>1341</v>
      </c>
    </row>
    <row r="158" ht="12">
      <c r="C158" s="2" t="s">
        <v>1342</v>
      </c>
    </row>
    <row r="159" ht="12">
      <c r="C159" s="2" t="s">
        <v>1343</v>
      </c>
    </row>
    <row r="160" spans="2:3" ht="12">
      <c r="B160" s="2">
        <v>4</v>
      </c>
      <c r="C160" s="2" t="s">
        <v>1649</v>
      </c>
    </row>
    <row r="161" spans="2:3" ht="12" customHeight="1">
      <c r="B161" s="2">
        <v>5</v>
      </c>
      <c r="C161" s="7" t="s">
        <v>1394</v>
      </c>
    </row>
    <row r="162" spans="2:3" ht="12">
      <c r="B162" s="2">
        <v>6</v>
      </c>
      <c r="C162" s="2" t="s">
        <v>1650</v>
      </c>
    </row>
    <row r="163" spans="2:3" ht="12">
      <c r="B163" s="2">
        <v>7</v>
      </c>
      <c r="C163" s="2" t="s">
        <v>1395</v>
      </c>
    </row>
    <row r="164" spans="2:3" ht="12">
      <c r="B164" s="2">
        <v>8</v>
      </c>
      <c r="C164" s="2" t="s">
        <v>1396</v>
      </c>
    </row>
    <row r="165" spans="2:3" ht="12">
      <c r="B165" s="2">
        <v>9</v>
      </c>
      <c r="C165" s="2" t="s">
        <v>1397</v>
      </c>
    </row>
    <row r="166" spans="2:3" ht="12">
      <c r="B166" s="2">
        <v>10</v>
      </c>
      <c r="C166" s="2" t="s">
        <v>1398</v>
      </c>
    </row>
    <row r="167" spans="2:3" ht="24" customHeight="1">
      <c r="B167" s="2">
        <v>11</v>
      </c>
      <c r="C167" s="7" t="s">
        <v>1399</v>
      </c>
    </row>
    <row r="168" spans="2:3" ht="12">
      <c r="B168" s="2">
        <v>12</v>
      </c>
      <c r="C168" s="2" t="s">
        <v>1651</v>
      </c>
    </row>
    <row r="169" spans="2:3" ht="12" customHeight="1">
      <c r="B169" s="2">
        <v>13</v>
      </c>
      <c r="C169" s="7" t="s">
        <v>1645</v>
      </c>
    </row>
    <row r="170" spans="2:3" ht="12">
      <c r="B170" s="2">
        <v>14</v>
      </c>
      <c r="C170" s="2" t="s">
        <v>1646</v>
      </c>
    </row>
    <row r="171" spans="2:3" ht="12" customHeight="1">
      <c r="B171" s="2">
        <v>15</v>
      </c>
      <c r="C171" s="7" t="s">
        <v>1647</v>
      </c>
    </row>
    <row r="172" ht="12" customHeight="1">
      <c r="C172" s="7" t="s">
        <v>1337</v>
      </c>
    </row>
    <row r="173" ht="12" customHeight="1">
      <c r="C173" s="7" t="s">
        <v>1338</v>
      </c>
    </row>
    <row r="175" ht="12">
      <c r="B175" s="2" t="s">
        <v>1339</v>
      </c>
    </row>
    <row r="176" spans="2:3" ht="12">
      <c r="B176" s="2">
        <v>1</v>
      </c>
      <c r="C176" s="2" t="s">
        <v>1654</v>
      </c>
    </row>
    <row r="177" spans="2:3" ht="12">
      <c r="B177" s="2">
        <v>2</v>
      </c>
      <c r="C177" s="2" t="s">
        <v>1655</v>
      </c>
    </row>
    <row r="178" spans="2:3" ht="12">
      <c r="B178" s="11">
        <v>3</v>
      </c>
      <c r="C178" s="11" t="s">
        <v>1656</v>
      </c>
    </row>
    <row r="179" spans="2:3" ht="12">
      <c r="B179" s="2">
        <v>4</v>
      </c>
      <c r="C179" s="2" t="s">
        <v>1652</v>
      </c>
    </row>
    <row r="180" spans="2:3" ht="12">
      <c r="B180" s="2">
        <v>5</v>
      </c>
      <c r="C180" s="2" t="s">
        <v>1657</v>
      </c>
    </row>
    <row r="181" spans="2:3" ht="12">
      <c r="B181" s="2">
        <v>6</v>
      </c>
      <c r="C181" s="2" t="s">
        <v>1658</v>
      </c>
    </row>
    <row r="182" spans="2:3" ht="12">
      <c r="B182" s="11">
        <v>7</v>
      </c>
      <c r="C182" s="11" t="s">
        <v>1659</v>
      </c>
    </row>
    <row r="183" spans="2:3" ht="12">
      <c r="B183" s="11"/>
      <c r="C183" s="11" t="s">
        <v>1346</v>
      </c>
    </row>
    <row r="184" ht="12">
      <c r="C184" s="2" t="s">
        <v>1347</v>
      </c>
    </row>
    <row r="185" spans="2:3" ht="12">
      <c r="B185" s="2">
        <v>8</v>
      </c>
      <c r="C185" s="2" t="s">
        <v>1660</v>
      </c>
    </row>
    <row r="186" spans="2:3" ht="12">
      <c r="B186" s="11">
        <v>9</v>
      </c>
      <c r="C186" s="11" t="s">
        <v>1653</v>
      </c>
    </row>
    <row r="188" ht="12">
      <c r="B188" s="2" t="s">
        <v>1348</v>
      </c>
    </row>
    <row r="189" spans="2:3" ht="12">
      <c r="B189" s="2">
        <v>1</v>
      </c>
      <c r="C189" s="2" t="s">
        <v>1436</v>
      </c>
    </row>
    <row r="190" spans="2:3" ht="12">
      <c r="B190" s="2">
        <v>2</v>
      </c>
      <c r="C190" s="2" t="s">
        <v>1447</v>
      </c>
    </row>
    <row r="191" ht="12">
      <c r="C191" s="2" t="s">
        <v>1344</v>
      </c>
    </row>
    <row r="192" ht="12">
      <c r="C192" s="2" t="s">
        <v>1710</v>
      </c>
    </row>
    <row r="193" ht="12">
      <c r="C193" s="2" t="s">
        <v>1345</v>
      </c>
    </row>
    <row r="194" spans="2:3" ht="12">
      <c r="B194" s="2">
        <v>3</v>
      </c>
      <c r="C194" s="2" t="s">
        <v>1661</v>
      </c>
    </row>
    <row r="195" ht="12">
      <c r="C195" s="2" t="s">
        <v>1349</v>
      </c>
    </row>
    <row r="196" ht="12">
      <c r="C196" s="2" t="s">
        <v>1350</v>
      </c>
    </row>
    <row r="197" spans="2:3" ht="12">
      <c r="B197" s="2">
        <v>4</v>
      </c>
      <c r="C197" s="2" t="s">
        <v>1664</v>
      </c>
    </row>
    <row r="198" ht="12">
      <c r="C198" s="2" t="s">
        <v>1349</v>
      </c>
    </row>
    <row r="199" ht="12">
      <c r="C199" s="2" t="s">
        <v>1350</v>
      </c>
    </row>
    <row r="200" spans="2:3" ht="12">
      <c r="B200" s="2">
        <v>5</v>
      </c>
      <c r="C200" s="2" t="s">
        <v>1560</v>
      </c>
    </row>
    <row r="201" spans="2:3" ht="12">
      <c r="B201" s="11">
        <v>6</v>
      </c>
      <c r="C201" s="11" t="s">
        <v>1665</v>
      </c>
    </row>
    <row r="202" spans="2:3" ht="12">
      <c r="B202" s="11"/>
      <c r="C202" s="11" t="s">
        <v>1561</v>
      </c>
    </row>
    <row r="203" ht="12">
      <c r="C203" s="2" t="s">
        <v>1562</v>
      </c>
    </row>
    <row r="204" ht="12">
      <c r="C204" s="2" t="s">
        <v>1563</v>
      </c>
    </row>
    <row r="205" ht="12">
      <c r="C205" s="2" t="s">
        <v>1564</v>
      </c>
    </row>
    <row r="206" ht="12">
      <c r="C206" s="2" t="s">
        <v>1666</v>
      </c>
    </row>
    <row r="207" spans="2:3" ht="12">
      <c r="B207" s="11">
        <v>7</v>
      </c>
      <c r="C207" s="11" t="s">
        <v>1667</v>
      </c>
    </row>
    <row r="208" spans="2:3" ht="12">
      <c r="B208" s="11"/>
      <c r="C208" s="11" t="s">
        <v>1561</v>
      </c>
    </row>
    <row r="209" ht="12">
      <c r="C209" s="2" t="s">
        <v>1562</v>
      </c>
    </row>
    <row r="210" ht="12">
      <c r="C210" s="2" t="s">
        <v>1563</v>
      </c>
    </row>
    <row r="211" spans="2:3" ht="12">
      <c r="B211" s="2">
        <v>8</v>
      </c>
      <c r="C211" s="2" t="s">
        <v>1662</v>
      </c>
    </row>
    <row r="212" spans="2:3" ht="12">
      <c r="B212" s="2">
        <v>9</v>
      </c>
      <c r="C212" s="2" t="s">
        <v>1663</v>
      </c>
    </row>
    <row r="213" ht="12">
      <c r="C213" s="2" t="s">
        <v>1565</v>
      </c>
    </row>
    <row r="214" ht="12">
      <c r="C214" s="2" t="s">
        <v>1566</v>
      </c>
    </row>
    <row r="215" spans="2:3" ht="12">
      <c r="B215" s="2">
        <v>10</v>
      </c>
      <c r="C215" s="2" t="s">
        <v>1668</v>
      </c>
    </row>
    <row r="216" spans="2:3" ht="12">
      <c r="B216" s="2">
        <v>11</v>
      </c>
      <c r="C216" s="2" t="s">
        <v>1669</v>
      </c>
    </row>
    <row r="217" ht="12">
      <c r="C217" s="2" t="s">
        <v>1351</v>
      </c>
    </row>
    <row r="218" ht="12">
      <c r="C218" s="2" t="s">
        <v>1352</v>
      </c>
    </row>
    <row r="219" ht="12">
      <c r="C219" s="2" t="s">
        <v>1353</v>
      </c>
    </row>
    <row r="220" ht="12">
      <c r="C220" s="2" t="s">
        <v>1670</v>
      </c>
    </row>
    <row r="221" spans="2:3" ht="12">
      <c r="B221" s="11">
        <v>12</v>
      </c>
      <c r="C221" s="11" t="s">
        <v>1671</v>
      </c>
    </row>
    <row r="222" spans="2:3" ht="12">
      <c r="B222" s="11"/>
      <c r="C222" s="11" t="s">
        <v>1567</v>
      </c>
    </row>
    <row r="223" ht="12">
      <c r="C223" s="2" t="s">
        <v>1568</v>
      </c>
    </row>
    <row r="224" spans="2:3" ht="12">
      <c r="B224" s="2">
        <v>13</v>
      </c>
      <c r="C224" s="2" t="s">
        <v>1672</v>
      </c>
    </row>
    <row r="225" spans="2:3" ht="12">
      <c r="B225" s="2">
        <v>14</v>
      </c>
      <c r="C225" s="2" t="s">
        <v>1673</v>
      </c>
    </row>
    <row r="226" spans="2:3" ht="12">
      <c r="B226" s="2">
        <v>15</v>
      </c>
      <c r="C226" s="2" t="s">
        <v>1674</v>
      </c>
    </row>
    <row r="228" ht="12">
      <c r="B228" s="2" t="s">
        <v>1354</v>
      </c>
    </row>
    <row r="229" spans="2:3" ht="12">
      <c r="B229" s="11">
        <v>1</v>
      </c>
      <c r="C229" s="11" t="s">
        <v>1729</v>
      </c>
    </row>
    <row r="230" spans="2:3" ht="24" customHeight="1">
      <c r="B230" s="2">
        <v>2</v>
      </c>
      <c r="C230" s="7" t="s">
        <v>1730</v>
      </c>
    </row>
    <row r="231" spans="2:3" ht="12">
      <c r="B231" s="2">
        <v>3</v>
      </c>
      <c r="C231" s="7" t="s">
        <v>1675</v>
      </c>
    </row>
    <row r="232" spans="2:3" ht="12">
      <c r="B232" s="2">
        <v>4</v>
      </c>
      <c r="C232" s="7" t="s">
        <v>1676</v>
      </c>
    </row>
    <row r="233" spans="2:3" ht="12">
      <c r="B233" s="2">
        <v>5</v>
      </c>
      <c r="C233" s="2" t="s">
        <v>1677</v>
      </c>
    </row>
    <row r="234" spans="2:3" ht="12">
      <c r="B234" s="11">
        <v>6</v>
      </c>
      <c r="C234" s="11" t="s">
        <v>1678</v>
      </c>
    </row>
    <row r="235" spans="2:3" ht="12">
      <c r="B235" s="2">
        <v>7</v>
      </c>
      <c r="C235" s="2" t="s">
        <v>1679</v>
      </c>
    </row>
    <row r="237" ht="12">
      <c r="B237" s="2" t="s">
        <v>1448</v>
      </c>
    </row>
    <row r="238" spans="2:3" ht="12">
      <c r="B238" s="11">
        <v>1</v>
      </c>
      <c r="C238" s="11" t="s">
        <v>1419</v>
      </c>
    </row>
    <row r="239" spans="2:3" ht="12">
      <c r="B239" s="2">
        <v>2</v>
      </c>
      <c r="C239" s="2" t="s">
        <v>1680</v>
      </c>
    </row>
    <row r="240" spans="2:3" ht="12">
      <c r="B240" s="2">
        <v>3</v>
      </c>
      <c r="C240" s="2" t="s">
        <v>1681</v>
      </c>
    </row>
    <row r="241" spans="2:3" ht="12">
      <c r="B241" s="2">
        <v>4</v>
      </c>
      <c r="C241" s="2" t="s">
        <v>1682</v>
      </c>
    </row>
    <row r="242" spans="2:3" ht="12">
      <c r="B242" s="2">
        <v>5</v>
      </c>
      <c r="C242" s="2" t="s">
        <v>1683</v>
      </c>
    </row>
    <row r="243" spans="2:3" ht="12">
      <c r="B243" s="2">
        <v>6</v>
      </c>
      <c r="C243" s="2" t="s">
        <v>1684</v>
      </c>
    </row>
    <row r="244" spans="2:3" ht="12">
      <c r="B244" s="2">
        <v>7</v>
      </c>
      <c r="C244" s="2" t="s">
        <v>1685</v>
      </c>
    </row>
    <row r="245" spans="2:3" ht="12">
      <c r="B245" s="2">
        <v>8</v>
      </c>
      <c r="C245" s="2" t="s">
        <v>1686</v>
      </c>
    </row>
    <row r="246" spans="2:3" ht="12">
      <c r="B246" s="2">
        <v>9</v>
      </c>
      <c r="C246" s="2" t="s">
        <v>1687</v>
      </c>
    </row>
    <row r="247" spans="2:3" ht="12">
      <c r="B247" s="2">
        <v>10</v>
      </c>
      <c r="C247" s="2" t="s">
        <v>1697</v>
      </c>
    </row>
    <row r="248" spans="2:3" ht="12">
      <c r="B248" s="2">
        <v>11</v>
      </c>
      <c r="C248" s="2" t="s">
        <v>1688</v>
      </c>
    </row>
    <row r="249" spans="2:3" ht="12">
      <c r="B249" s="11">
        <v>12</v>
      </c>
      <c r="C249" s="11" t="s">
        <v>1698</v>
      </c>
    </row>
    <row r="250" spans="2:3" ht="12">
      <c r="B250" s="2">
        <v>13</v>
      </c>
      <c r="C250" s="2" t="s">
        <v>1689</v>
      </c>
    </row>
    <row r="251" spans="2:3" ht="12">
      <c r="B251" s="2">
        <v>14</v>
      </c>
      <c r="C251" s="2" t="s">
        <v>1690</v>
      </c>
    </row>
    <row r="252" spans="2:3" ht="12">
      <c r="B252" s="2">
        <v>15</v>
      </c>
      <c r="C252" s="2" t="s">
        <v>1699</v>
      </c>
    </row>
    <row r="253" spans="2:3" ht="12">
      <c r="B253" s="2">
        <v>16</v>
      </c>
      <c r="C253" s="2" t="s">
        <v>1420</v>
      </c>
    </row>
    <row r="254" ht="12">
      <c r="C254" s="2" t="s">
        <v>1700</v>
      </c>
    </row>
    <row r="255" ht="12">
      <c r="C255" s="2" t="s">
        <v>1691</v>
      </c>
    </row>
    <row r="256" ht="12">
      <c r="C256" s="2" t="s">
        <v>1692</v>
      </c>
    </row>
    <row r="257" ht="12">
      <c r="C257" s="2" t="s">
        <v>1693</v>
      </c>
    </row>
    <row r="258" ht="12">
      <c r="C258" s="2" t="s">
        <v>1694</v>
      </c>
    </row>
    <row r="259" ht="12">
      <c r="C259" s="2" t="s">
        <v>1695</v>
      </c>
    </row>
    <row r="260" ht="12">
      <c r="C260" s="2" t="s">
        <v>1696</v>
      </c>
    </row>
    <row r="261" spans="2:3" ht="12">
      <c r="B261" s="2">
        <v>17</v>
      </c>
      <c r="C261" s="2" t="s">
        <v>1701</v>
      </c>
    </row>
    <row r="262" spans="2:3" ht="12">
      <c r="B262" s="2">
        <v>18</v>
      </c>
      <c r="C262" s="2" t="s">
        <v>1702</v>
      </c>
    </row>
    <row r="264" ht="12">
      <c r="B264" s="2" t="s">
        <v>1427</v>
      </c>
    </row>
    <row r="265" spans="2:3" ht="12">
      <c r="B265" s="11">
        <v>1</v>
      </c>
      <c r="C265" s="11" t="s">
        <v>1457</v>
      </c>
    </row>
    <row r="266" spans="2:3" ht="12">
      <c r="B266" s="11"/>
      <c r="C266" s="11" t="s">
        <v>1421</v>
      </c>
    </row>
    <row r="267" ht="12">
      <c r="C267" s="2" t="s">
        <v>1422</v>
      </c>
    </row>
    <row r="268" spans="2:3" ht="12">
      <c r="B268" s="11">
        <v>2</v>
      </c>
      <c r="C268" s="11" t="s">
        <v>1458</v>
      </c>
    </row>
    <row r="269" spans="2:3" ht="12">
      <c r="B269" s="2">
        <v>3</v>
      </c>
      <c r="C269" s="2" t="s">
        <v>1459</v>
      </c>
    </row>
    <row r="270" spans="2:3" ht="12">
      <c r="B270" s="2">
        <v>4</v>
      </c>
      <c r="C270" s="2" t="s">
        <v>1460</v>
      </c>
    </row>
    <row r="271" spans="2:3" ht="12">
      <c r="B271" s="2">
        <v>5</v>
      </c>
      <c r="C271" s="2" t="s">
        <v>1461</v>
      </c>
    </row>
    <row r="272" spans="2:3" ht="12">
      <c r="B272" s="2">
        <v>6</v>
      </c>
      <c r="C272" s="2" t="s">
        <v>1454</v>
      </c>
    </row>
    <row r="273" spans="2:3" ht="12">
      <c r="B273" s="2">
        <v>7</v>
      </c>
      <c r="C273" s="2" t="s">
        <v>1455</v>
      </c>
    </row>
    <row r="274" spans="2:3" ht="12">
      <c r="B274" s="2">
        <v>8</v>
      </c>
      <c r="C274" s="2" t="s">
        <v>1456</v>
      </c>
    </row>
    <row r="276" ht="12">
      <c r="B276" s="2" t="s">
        <v>1355</v>
      </c>
    </row>
    <row r="277" spans="2:3" ht="12">
      <c r="B277" s="2">
        <v>1</v>
      </c>
      <c r="C277" s="2" t="s">
        <v>1462</v>
      </c>
    </row>
    <row r="278" ht="12">
      <c r="C278" s="2" t="s">
        <v>1369</v>
      </c>
    </row>
    <row r="279" ht="12">
      <c r="C279" s="2" t="s">
        <v>1370</v>
      </c>
    </row>
    <row r="280" ht="12">
      <c r="C280" s="2" t="s">
        <v>719</v>
      </c>
    </row>
    <row r="281" ht="12">
      <c r="C281" s="2" t="s">
        <v>1363</v>
      </c>
    </row>
    <row r="282" ht="12">
      <c r="C282" s="2" t="s">
        <v>720</v>
      </c>
    </row>
    <row r="283" ht="12">
      <c r="C283" s="2" t="s">
        <v>1365</v>
      </c>
    </row>
    <row r="284" ht="12">
      <c r="C284" s="2" t="s">
        <v>1366</v>
      </c>
    </row>
    <row r="285" ht="12">
      <c r="C285" s="2" t="s">
        <v>1364</v>
      </c>
    </row>
    <row r="286" spans="2:3" ht="12">
      <c r="B286" s="2">
        <v>2</v>
      </c>
      <c r="C286" s="2" t="s">
        <v>1463</v>
      </c>
    </row>
    <row r="287" ht="12">
      <c r="C287" s="2" t="s">
        <v>1717</v>
      </c>
    </row>
    <row r="288" ht="12">
      <c r="C288" s="2" t="s">
        <v>721</v>
      </c>
    </row>
    <row r="289" spans="2:3" ht="12">
      <c r="B289" s="2">
        <v>3</v>
      </c>
      <c r="C289" s="2" t="s">
        <v>1569</v>
      </c>
    </row>
    <row r="290" spans="2:3" ht="12">
      <c r="B290" s="2">
        <v>4</v>
      </c>
      <c r="C290" s="2" t="s">
        <v>1464</v>
      </c>
    </row>
    <row r="291" ht="12">
      <c r="C291" s="2" t="s">
        <v>732</v>
      </c>
    </row>
    <row r="292" ht="12">
      <c r="C292" s="2" t="s">
        <v>1371</v>
      </c>
    </row>
    <row r="293" spans="2:3" ht="12">
      <c r="B293" s="2">
        <v>5</v>
      </c>
      <c r="C293" s="2" t="s">
        <v>1465</v>
      </c>
    </row>
    <row r="294" spans="2:3" ht="12">
      <c r="B294" s="2">
        <v>6</v>
      </c>
      <c r="C294" s="2" t="s">
        <v>1466</v>
      </c>
    </row>
    <row r="295" spans="2:3" ht="11.25" customHeight="1">
      <c r="B295" s="11">
        <v>7</v>
      </c>
      <c r="C295" s="11" t="s">
        <v>1467</v>
      </c>
    </row>
    <row r="297" ht="12">
      <c r="B297" s="2" t="s">
        <v>1406</v>
      </c>
    </row>
    <row r="298" spans="2:3" ht="12">
      <c r="B298" s="2">
        <v>1</v>
      </c>
      <c r="C298" s="2" t="s">
        <v>1478</v>
      </c>
    </row>
    <row r="299" spans="2:3" ht="12">
      <c r="B299" s="2">
        <v>2</v>
      </c>
      <c r="C299" s="2" t="s">
        <v>1479</v>
      </c>
    </row>
    <row r="300" spans="2:3" ht="12">
      <c r="B300" s="2">
        <v>3</v>
      </c>
      <c r="C300" s="2" t="s">
        <v>1480</v>
      </c>
    </row>
    <row r="301" spans="2:3" ht="12">
      <c r="B301" s="2">
        <v>4</v>
      </c>
      <c r="C301" s="2" t="s">
        <v>1468</v>
      </c>
    </row>
    <row r="302" ht="12">
      <c r="C302" s="2" t="s">
        <v>1570</v>
      </c>
    </row>
    <row r="303" ht="12">
      <c r="C303" s="2" t="s">
        <v>1571</v>
      </c>
    </row>
    <row r="304" spans="2:3" ht="12">
      <c r="B304" s="2">
        <v>5</v>
      </c>
      <c r="C304" s="2" t="s">
        <v>1481</v>
      </c>
    </row>
    <row r="305" spans="2:3" ht="12">
      <c r="B305" s="2">
        <v>6</v>
      </c>
      <c r="C305" s="2" t="s">
        <v>1469</v>
      </c>
    </row>
    <row r="306" ht="12">
      <c r="C306" s="2" t="s">
        <v>1407</v>
      </c>
    </row>
    <row r="307" ht="12">
      <c r="C307" s="2" t="s">
        <v>1408</v>
      </c>
    </row>
    <row r="308" spans="2:3" ht="12">
      <c r="B308" s="2">
        <v>7</v>
      </c>
      <c r="C308" s="2" t="s">
        <v>1470</v>
      </c>
    </row>
    <row r="309" spans="2:3" ht="12">
      <c r="B309" s="2">
        <v>8</v>
      </c>
      <c r="C309" s="2" t="s">
        <v>1471</v>
      </c>
    </row>
    <row r="310" spans="2:3" ht="12">
      <c r="B310" s="2">
        <v>9</v>
      </c>
      <c r="C310" s="2" t="s">
        <v>1472</v>
      </c>
    </row>
    <row r="311" ht="12">
      <c r="C311" s="2" t="s">
        <v>1407</v>
      </c>
    </row>
    <row r="312" ht="12">
      <c r="C312" s="2" t="s">
        <v>1408</v>
      </c>
    </row>
    <row r="313" spans="2:3" ht="12">
      <c r="B313" s="2">
        <v>10</v>
      </c>
      <c r="C313" s="2" t="s">
        <v>1473</v>
      </c>
    </row>
    <row r="314" ht="12">
      <c r="C314" s="2" t="s">
        <v>1409</v>
      </c>
    </row>
    <row r="315" ht="12">
      <c r="C315" s="2" t="s">
        <v>1410</v>
      </c>
    </row>
    <row r="316" ht="12">
      <c r="C316" s="2" t="s">
        <v>1367</v>
      </c>
    </row>
    <row r="317" spans="2:3" ht="12">
      <c r="B317" s="2">
        <v>11</v>
      </c>
      <c r="C317" s="2" t="s">
        <v>1474</v>
      </c>
    </row>
    <row r="318" ht="12">
      <c r="C318" s="2" t="s">
        <v>1409</v>
      </c>
    </row>
    <row r="319" ht="12">
      <c r="C319" s="2" t="s">
        <v>1411</v>
      </c>
    </row>
    <row r="320" ht="12">
      <c r="C320" s="2" t="s">
        <v>1412</v>
      </c>
    </row>
    <row r="321" spans="2:3" ht="12">
      <c r="B321" s="2">
        <v>12</v>
      </c>
      <c r="C321" s="2" t="s">
        <v>1475</v>
      </c>
    </row>
    <row r="322" spans="2:3" ht="12">
      <c r="B322" s="11">
        <v>13</v>
      </c>
      <c r="C322" s="11" t="s">
        <v>1482</v>
      </c>
    </row>
    <row r="323" spans="2:3" ht="12">
      <c r="B323" s="11">
        <v>14</v>
      </c>
      <c r="C323" s="11" t="s">
        <v>1476</v>
      </c>
    </row>
    <row r="324" spans="2:3" ht="12">
      <c r="B324" s="2">
        <v>15</v>
      </c>
      <c r="C324" s="2" t="s">
        <v>1477</v>
      </c>
    </row>
    <row r="325" spans="2:3" ht="12">
      <c r="B325" s="2">
        <v>16</v>
      </c>
      <c r="C325" s="2" t="s">
        <v>1483</v>
      </c>
    </row>
    <row r="327" ht="12">
      <c r="B327" s="2" t="s">
        <v>1428</v>
      </c>
    </row>
    <row r="328" spans="2:3" ht="12">
      <c r="B328" s="11">
        <v>1</v>
      </c>
      <c r="C328" s="11" t="s">
        <v>1733</v>
      </c>
    </row>
    <row r="329" spans="2:3" ht="12">
      <c r="B329" s="11"/>
      <c r="C329" s="11" t="s">
        <v>1413</v>
      </c>
    </row>
    <row r="330" ht="12">
      <c r="C330" s="2" t="s">
        <v>1414</v>
      </c>
    </row>
    <row r="331" ht="12">
      <c r="C331" s="2" t="s">
        <v>1415</v>
      </c>
    </row>
    <row r="332" ht="12">
      <c r="C332" s="2" t="s">
        <v>1416</v>
      </c>
    </row>
    <row r="333" spans="2:3" ht="12">
      <c r="B333" s="2">
        <v>2</v>
      </c>
      <c r="C333" s="2" t="s">
        <v>1731</v>
      </c>
    </row>
    <row r="334" spans="2:3" ht="12">
      <c r="B334" s="2">
        <v>3</v>
      </c>
      <c r="C334" s="10" t="s">
        <v>1732</v>
      </c>
    </row>
    <row r="335" spans="2:3" ht="12">
      <c r="B335" s="2">
        <v>4</v>
      </c>
      <c r="C335" s="2" t="s">
        <v>1489</v>
      </c>
    </row>
    <row r="336" spans="2:3" ht="12">
      <c r="B336" s="2">
        <v>5</v>
      </c>
      <c r="C336" s="10" t="s">
        <v>1490</v>
      </c>
    </row>
    <row r="337" spans="2:3" ht="12">
      <c r="B337" s="11">
        <v>6</v>
      </c>
      <c r="C337" s="16" t="s">
        <v>1484</v>
      </c>
    </row>
    <row r="338" spans="2:3" ht="12">
      <c r="B338" s="2">
        <v>7</v>
      </c>
      <c r="C338" s="10" t="s">
        <v>1485</v>
      </c>
    </row>
    <row r="339" spans="2:3" ht="12">
      <c r="B339" s="2">
        <v>8</v>
      </c>
      <c r="C339" s="6" t="s">
        <v>1486</v>
      </c>
    </row>
    <row r="340" spans="2:3" ht="12">
      <c r="B340" s="2">
        <v>9</v>
      </c>
      <c r="C340" s="6" t="s">
        <v>1487</v>
      </c>
    </row>
    <row r="341" spans="2:3" ht="12">
      <c r="B341" s="2">
        <v>10</v>
      </c>
      <c r="C341" s="6" t="s">
        <v>1488</v>
      </c>
    </row>
    <row r="342" spans="2:3" ht="12">
      <c r="B342" s="2">
        <v>11</v>
      </c>
      <c r="C342" s="6" t="s">
        <v>1491</v>
      </c>
    </row>
    <row r="343" spans="2:3" ht="12">
      <c r="B343" s="2">
        <v>12</v>
      </c>
      <c r="C343" s="6" t="s">
        <v>1572</v>
      </c>
    </row>
    <row r="344" spans="2:3" ht="12">
      <c r="B344" s="2">
        <v>13</v>
      </c>
      <c r="C344" s="6" t="s">
        <v>1573</v>
      </c>
    </row>
    <row r="345" spans="2:3" ht="12">
      <c r="B345" s="2">
        <v>14</v>
      </c>
      <c r="C345" s="6" t="s">
        <v>1734</v>
      </c>
    </row>
    <row r="346" spans="2:3" ht="12">
      <c r="B346" s="2">
        <v>15</v>
      </c>
      <c r="C346" s="6" t="s">
        <v>1492</v>
      </c>
    </row>
    <row r="347" ht="12">
      <c r="C347" s="2" t="s">
        <v>1744</v>
      </c>
    </row>
    <row r="348" ht="12">
      <c r="C348" s="2" t="s">
        <v>1745</v>
      </c>
    </row>
    <row r="349" ht="12">
      <c r="C349" s="2" t="s">
        <v>1746</v>
      </c>
    </row>
    <row r="350" ht="12">
      <c r="C350" s="2" t="s">
        <v>1423</v>
      </c>
    </row>
    <row r="351" ht="12">
      <c r="C351" s="2" t="s">
        <v>1424</v>
      </c>
    </row>
    <row r="353" ht="12">
      <c r="B353" s="2" t="s">
        <v>1417</v>
      </c>
    </row>
    <row r="354" spans="2:3" ht="12">
      <c r="B354" s="2">
        <v>1</v>
      </c>
      <c r="C354" s="2" t="s">
        <v>1517</v>
      </c>
    </row>
    <row r="355" spans="2:3" ht="12">
      <c r="B355" s="2">
        <v>2</v>
      </c>
      <c r="C355" s="2" t="s">
        <v>1418</v>
      </c>
    </row>
    <row r="356" spans="2:3" ht="12">
      <c r="B356" s="2">
        <v>3</v>
      </c>
      <c r="C356" s="2" t="s">
        <v>1518</v>
      </c>
    </row>
    <row r="357" spans="2:3" ht="12">
      <c r="B357" s="11">
        <v>4</v>
      </c>
      <c r="C357" s="11" t="s">
        <v>1519</v>
      </c>
    </row>
    <row r="358" spans="2:3" ht="12" customHeight="1">
      <c r="B358" s="2">
        <v>5</v>
      </c>
      <c r="C358" s="7" t="s">
        <v>1499</v>
      </c>
    </row>
    <row r="359" spans="2:3" ht="12">
      <c r="B359" s="2">
        <v>6</v>
      </c>
      <c r="C359" s="2" t="s">
        <v>1493</v>
      </c>
    </row>
    <row r="360" spans="2:3" ht="12">
      <c r="B360" s="2">
        <v>7</v>
      </c>
      <c r="C360" s="2" t="s">
        <v>1494</v>
      </c>
    </row>
    <row r="361" spans="2:3" ht="12">
      <c r="B361" s="2">
        <v>8</v>
      </c>
      <c r="C361" s="2" t="s">
        <v>1495</v>
      </c>
    </row>
    <row r="362" spans="2:3" ht="12">
      <c r="B362" s="2">
        <v>9</v>
      </c>
      <c r="C362" s="2" t="s">
        <v>1435</v>
      </c>
    </row>
    <row r="363" ht="12">
      <c r="C363" s="2" t="s">
        <v>1711</v>
      </c>
    </row>
    <row r="364" ht="12">
      <c r="C364" s="2" t="s">
        <v>1496</v>
      </c>
    </row>
    <row r="365" ht="12">
      <c r="C365" s="2" t="s">
        <v>1520</v>
      </c>
    </row>
    <row r="366" ht="12">
      <c r="C366" s="2" t="s">
        <v>1500</v>
      </c>
    </row>
    <row r="367" ht="12">
      <c r="C367" s="2" t="s">
        <v>1501</v>
      </c>
    </row>
    <row r="368" spans="2:3" ht="12">
      <c r="B368" s="2">
        <v>10</v>
      </c>
      <c r="C368" s="2" t="s">
        <v>1521</v>
      </c>
    </row>
    <row r="369" ht="12">
      <c r="C369" s="2" t="s">
        <v>1522</v>
      </c>
    </row>
    <row r="370" ht="12">
      <c r="C370" s="2" t="s">
        <v>1340</v>
      </c>
    </row>
    <row r="371" spans="2:3" ht="12">
      <c r="B371" s="2">
        <v>11</v>
      </c>
      <c r="C371" s="2" t="s">
        <v>1502</v>
      </c>
    </row>
    <row r="372" spans="2:3" ht="12">
      <c r="B372" s="2">
        <v>12</v>
      </c>
      <c r="C372" s="2" t="s">
        <v>1503</v>
      </c>
    </row>
    <row r="373" spans="2:3" ht="12">
      <c r="B373" s="2">
        <v>13</v>
      </c>
      <c r="C373" s="2" t="s">
        <v>1504</v>
      </c>
    </row>
    <row r="374" spans="2:3" ht="12">
      <c r="B374" s="2">
        <v>14</v>
      </c>
      <c r="C374" s="2" t="s">
        <v>1505</v>
      </c>
    </row>
    <row r="375" spans="2:3" ht="12">
      <c r="B375" s="2">
        <v>15</v>
      </c>
      <c r="C375" s="2" t="s">
        <v>1506</v>
      </c>
    </row>
    <row r="376" spans="2:3" ht="12">
      <c r="B376" s="2">
        <v>16</v>
      </c>
      <c r="C376" s="2" t="s">
        <v>1507</v>
      </c>
    </row>
    <row r="377" spans="2:3" ht="12">
      <c r="B377" s="2">
        <v>17</v>
      </c>
      <c r="C377" s="2" t="s">
        <v>1497</v>
      </c>
    </row>
    <row r="378" ht="12">
      <c r="C378" s="2" t="s">
        <v>1559</v>
      </c>
    </row>
    <row r="379" ht="12">
      <c r="C379" s="2" t="s">
        <v>1574</v>
      </c>
    </row>
    <row r="380" spans="2:3" ht="12">
      <c r="B380" s="2">
        <v>18</v>
      </c>
      <c r="C380" s="2" t="s">
        <v>1508</v>
      </c>
    </row>
    <row r="381" spans="2:3" ht="12">
      <c r="B381" s="2">
        <v>19</v>
      </c>
      <c r="C381" s="2" t="s">
        <v>1509</v>
      </c>
    </row>
    <row r="382" spans="2:3" ht="12">
      <c r="B382" s="2">
        <v>20</v>
      </c>
      <c r="C382" s="2" t="s">
        <v>1510</v>
      </c>
    </row>
    <row r="383" ht="12">
      <c r="C383" s="2" t="s">
        <v>1356</v>
      </c>
    </row>
    <row r="384" ht="12">
      <c r="C384" s="2" t="s">
        <v>722</v>
      </c>
    </row>
    <row r="385" ht="12">
      <c r="C385" s="2" t="s">
        <v>1742</v>
      </c>
    </row>
    <row r="386" ht="12">
      <c r="C386" s="2" t="s">
        <v>1357</v>
      </c>
    </row>
    <row r="387" spans="2:3" ht="12">
      <c r="B387" s="2">
        <v>21</v>
      </c>
      <c r="C387" s="2" t="s">
        <v>1511</v>
      </c>
    </row>
    <row r="388" ht="12">
      <c r="C388" s="2" t="s">
        <v>1575</v>
      </c>
    </row>
    <row r="389" spans="2:3" ht="12">
      <c r="B389" s="2">
        <v>22</v>
      </c>
      <c r="C389" s="2" t="s">
        <v>1512</v>
      </c>
    </row>
    <row r="390" spans="2:3" ht="12">
      <c r="B390" s="2">
        <v>23</v>
      </c>
      <c r="C390" s="2" t="s">
        <v>1513</v>
      </c>
    </row>
    <row r="391" spans="2:3" ht="12">
      <c r="B391" s="2">
        <v>24</v>
      </c>
      <c r="C391" s="2" t="s">
        <v>1523</v>
      </c>
    </row>
    <row r="392" spans="2:3" ht="12">
      <c r="B392" s="2">
        <v>25</v>
      </c>
      <c r="C392" s="2" t="s">
        <v>1524</v>
      </c>
    </row>
    <row r="393" spans="2:3" ht="12">
      <c r="B393" s="2">
        <v>26</v>
      </c>
      <c r="C393" s="2" t="s">
        <v>1514</v>
      </c>
    </row>
    <row r="394" ht="12">
      <c r="C394" s="2" t="s">
        <v>1703</v>
      </c>
    </row>
    <row r="395" ht="12">
      <c r="C395" s="2" t="s">
        <v>1704</v>
      </c>
    </row>
    <row r="396" spans="2:3" ht="12">
      <c r="B396" s="2">
        <v>27</v>
      </c>
      <c r="C396" s="2" t="s">
        <v>1498</v>
      </c>
    </row>
    <row r="397" spans="2:3" ht="12">
      <c r="B397" s="2">
        <v>28</v>
      </c>
      <c r="C397" s="2" t="s">
        <v>1515</v>
      </c>
    </row>
    <row r="398" spans="2:3" ht="12">
      <c r="B398" s="2">
        <v>29</v>
      </c>
      <c r="C398" s="2" t="s">
        <v>1516</v>
      </c>
    </row>
    <row r="399" spans="2:3" ht="12">
      <c r="B399" s="11">
        <v>30</v>
      </c>
      <c r="C399" s="11" t="s">
        <v>1525</v>
      </c>
    </row>
    <row r="401" ht="12">
      <c r="B401" s="2" t="s">
        <v>741</v>
      </c>
    </row>
    <row r="402" spans="2:3" ht="12">
      <c r="B402" s="2">
        <v>1</v>
      </c>
      <c r="C402" s="2" t="s">
        <v>1533</v>
      </c>
    </row>
    <row r="403" spans="2:3" ht="12">
      <c r="B403" s="11">
        <v>2</v>
      </c>
      <c r="C403" s="11" t="s">
        <v>1529</v>
      </c>
    </row>
    <row r="404" spans="2:3" ht="12">
      <c r="B404" s="11">
        <v>3</v>
      </c>
      <c r="C404" s="11" t="s">
        <v>1530</v>
      </c>
    </row>
    <row r="405" spans="2:3" ht="12">
      <c r="B405" s="2">
        <v>4</v>
      </c>
      <c r="C405" s="2" t="s">
        <v>1531</v>
      </c>
    </row>
    <row r="406" ht="12">
      <c r="C406" s="2" t="s">
        <v>1719</v>
      </c>
    </row>
    <row r="407" ht="12">
      <c r="C407" s="2" t="s">
        <v>1720</v>
      </c>
    </row>
    <row r="408" spans="2:3" ht="12">
      <c r="B408" s="2">
        <v>5</v>
      </c>
      <c r="C408" s="2" t="s">
        <v>1532</v>
      </c>
    </row>
    <row r="409" spans="2:3" ht="12">
      <c r="B409" s="2">
        <v>6</v>
      </c>
      <c r="C409" s="2" t="s">
        <v>1358</v>
      </c>
    </row>
    <row r="410" ht="12">
      <c r="C410" s="2" t="s">
        <v>1359</v>
      </c>
    </row>
    <row r="411" ht="12">
      <c r="C411" s="2" t="s">
        <v>1360</v>
      </c>
    </row>
    <row r="412" spans="2:3" ht="12">
      <c r="B412" s="2">
        <v>7</v>
      </c>
      <c r="C412" s="2" t="s">
        <v>1361</v>
      </c>
    </row>
    <row r="413" ht="12">
      <c r="C413" s="2" t="s">
        <v>1359</v>
      </c>
    </row>
    <row r="414" ht="12">
      <c r="C414" s="2" t="s">
        <v>1331</v>
      </c>
    </row>
    <row r="415" spans="2:3" ht="12">
      <c r="B415" s="2">
        <v>8</v>
      </c>
      <c r="C415" s="2" t="s">
        <v>1526</v>
      </c>
    </row>
    <row r="416" spans="2:3" ht="12">
      <c r="B416" s="2">
        <v>9</v>
      </c>
      <c r="C416" s="2" t="s">
        <v>1705</v>
      </c>
    </row>
    <row r="417" spans="2:3" ht="12">
      <c r="B417" s="2">
        <v>10</v>
      </c>
      <c r="C417" s="2" t="s">
        <v>1706</v>
      </c>
    </row>
    <row r="418" spans="2:3" ht="12">
      <c r="B418" s="2">
        <v>11</v>
      </c>
      <c r="C418" s="6" t="s">
        <v>1708</v>
      </c>
    </row>
    <row r="419" spans="2:3" ht="12">
      <c r="B419" s="2">
        <v>12</v>
      </c>
      <c r="C419" s="6" t="s">
        <v>1735</v>
      </c>
    </row>
    <row r="420" spans="2:3" ht="12">
      <c r="B420" s="2">
        <v>13</v>
      </c>
      <c r="C420" s="2" t="s">
        <v>1707</v>
      </c>
    </row>
    <row r="421" spans="2:3" ht="12">
      <c r="B421" s="2">
        <v>14</v>
      </c>
      <c r="C421" s="6" t="s">
        <v>1368</v>
      </c>
    </row>
    <row r="422" spans="2:3" ht="12">
      <c r="B422" s="2">
        <v>15</v>
      </c>
      <c r="C422" s="2" t="s">
        <v>1332</v>
      </c>
    </row>
    <row r="423" spans="2:3" ht="12">
      <c r="B423" s="2">
        <v>16</v>
      </c>
      <c r="C423" s="2" t="s">
        <v>1534</v>
      </c>
    </row>
    <row r="424" ht="12">
      <c r="C424" s="2" t="s">
        <v>1721</v>
      </c>
    </row>
    <row r="425" ht="12">
      <c r="C425" s="2" t="s">
        <v>1722</v>
      </c>
    </row>
    <row r="426" spans="2:3" ht="12">
      <c r="B426" s="2">
        <v>17</v>
      </c>
      <c r="C426" s="2" t="s">
        <v>1535</v>
      </c>
    </row>
    <row r="427" ht="12">
      <c r="C427" s="2" t="s">
        <v>1723</v>
      </c>
    </row>
    <row r="428" ht="12">
      <c r="C428" s="2" t="s">
        <v>1724</v>
      </c>
    </row>
    <row r="429" spans="2:3" ht="12">
      <c r="B429" s="2">
        <v>18</v>
      </c>
      <c r="C429" s="2" t="s">
        <v>1536</v>
      </c>
    </row>
    <row r="430" spans="2:3" ht="12">
      <c r="B430" s="2">
        <v>19</v>
      </c>
      <c r="C430" s="2" t="s">
        <v>1400</v>
      </c>
    </row>
    <row r="431" spans="2:3" ht="12">
      <c r="B431" s="2">
        <v>20</v>
      </c>
      <c r="C431" s="2" t="s">
        <v>1527</v>
      </c>
    </row>
    <row r="432" spans="2:3" ht="12">
      <c r="B432" s="2">
        <v>21</v>
      </c>
      <c r="C432" s="2" t="s">
        <v>1401</v>
      </c>
    </row>
    <row r="433" spans="2:3" ht="12">
      <c r="B433" s="2">
        <v>22</v>
      </c>
      <c r="C433" s="2" t="s">
        <v>1402</v>
      </c>
    </row>
    <row r="434" spans="2:3" ht="12">
      <c r="B434" s="2">
        <v>23</v>
      </c>
      <c r="C434" s="2" t="s">
        <v>1528</v>
      </c>
    </row>
    <row r="435" ht="12">
      <c r="C435" s="2" t="s">
        <v>1725</v>
      </c>
    </row>
    <row r="436" ht="12">
      <c r="C436" s="2" t="s">
        <v>1726</v>
      </c>
    </row>
    <row r="438" ht="12">
      <c r="B438" s="2" t="s">
        <v>1449</v>
      </c>
    </row>
    <row r="439" spans="2:3" ht="12">
      <c r="B439" s="2">
        <v>1</v>
      </c>
      <c r="C439" s="2" t="s">
        <v>1403</v>
      </c>
    </row>
    <row r="440" spans="2:3" ht="12">
      <c r="B440" s="11">
        <v>2</v>
      </c>
      <c r="C440" s="11" t="s">
        <v>1404</v>
      </c>
    </row>
    <row r="441" spans="2:3" ht="12">
      <c r="B441" s="11"/>
      <c r="C441" s="11" t="s">
        <v>1542</v>
      </c>
    </row>
    <row r="442" ht="12">
      <c r="C442" s="2" t="s">
        <v>1541</v>
      </c>
    </row>
    <row r="443" ht="12">
      <c r="C443" s="2" t="s">
        <v>1537</v>
      </c>
    </row>
    <row r="444" ht="12">
      <c r="C444" s="2" t="s">
        <v>1538</v>
      </c>
    </row>
    <row r="445" ht="12">
      <c r="C445" s="2" t="s">
        <v>1539</v>
      </c>
    </row>
    <row r="446" ht="12">
      <c r="C446" s="2" t="s">
        <v>1736</v>
      </c>
    </row>
    <row r="447" spans="2:3" ht="12">
      <c r="B447" s="2">
        <v>3</v>
      </c>
      <c r="C447" s="2" t="s">
        <v>1540</v>
      </c>
    </row>
    <row r="449" ht="12">
      <c r="B449" s="2" t="s">
        <v>1727</v>
      </c>
    </row>
    <row r="450" spans="2:3" ht="12">
      <c r="B450" s="2">
        <v>1</v>
      </c>
      <c r="C450" s="2" t="s">
        <v>1550</v>
      </c>
    </row>
    <row r="451" spans="2:3" ht="12">
      <c r="B451" s="11">
        <v>2</v>
      </c>
      <c r="C451" s="11" t="s">
        <v>1728</v>
      </c>
    </row>
    <row r="452" ht="12">
      <c r="C452" s="2" t="s">
        <v>1543</v>
      </c>
    </row>
    <row r="453" spans="2:3" ht="12">
      <c r="B453" s="11"/>
      <c r="C453" s="11" t="s">
        <v>1544</v>
      </c>
    </row>
    <row r="454" ht="12">
      <c r="C454" s="2" t="s">
        <v>1549</v>
      </c>
    </row>
    <row r="455" ht="12">
      <c r="C455" s="2" t="s">
        <v>1546</v>
      </c>
    </row>
    <row r="456" spans="2:3" ht="12">
      <c r="B456" s="2">
        <v>3</v>
      </c>
      <c r="C456" s="2" t="s">
        <v>1547</v>
      </c>
    </row>
    <row r="457" spans="2:3" ht="12">
      <c r="B457" s="2">
        <v>4</v>
      </c>
      <c r="C457" s="2" t="s">
        <v>1548</v>
      </c>
    </row>
    <row r="458" spans="2:3" ht="12">
      <c r="B458" s="11">
        <v>5</v>
      </c>
      <c r="C458" s="11" t="s">
        <v>1545</v>
      </c>
    </row>
    <row r="459" ht="12">
      <c r="C459" s="2" t="s">
        <v>1739</v>
      </c>
    </row>
    <row r="460" spans="2:3" ht="12">
      <c r="B460" s="11"/>
      <c r="C460" s="11" t="s">
        <v>1740</v>
      </c>
    </row>
    <row r="461" ht="12">
      <c r="C461" s="2" t="s">
        <v>1741</v>
      </c>
    </row>
    <row r="462" ht="12">
      <c r="C462" s="2" t="s">
        <v>1333</v>
      </c>
    </row>
    <row r="463" ht="12">
      <c r="C463" s="2" t="s">
        <v>1334</v>
      </c>
    </row>
    <row r="464" ht="12">
      <c r="C464" s="2" t="s">
        <v>1709</v>
      </c>
    </row>
    <row r="465" ht="12">
      <c r="C465" s="2" t="s">
        <v>1405</v>
      </c>
    </row>
    <row r="466" ht="12">
      <c r="C466" s="2" t="s">
        <v>1743</v>
      </c>
    </row>
    <row r="468" ht="12">
      <c r="B468" s="2" t="s">
        <v>1737</v>
      </c>
    </row>
    <row r="469" ht="12">
      <c r="C469" s="2" t="s">
        <v>1738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625" style="17" customWidth="1"/>
    <col min="3" max="3" width="8.625" style="17" customWidth="1"/>
    <col min="4" max="4" width="7.625" style="17" customWidth="1"/>
    <col min="5" max="5" width="8.625" style="17" customWidth="1"/>
    <col min="6" max="6" width="7.625" style="17" customWidth="1"/>
    <col min="7" max="7" width="8.25390625" style="17" customWidth="1"/>
    <col min="8" max="8" width="8.625" style="17" customWidth="1"/>
    <col min="9" max="9" width="7.625" style="17" customWidth="1"/>
    <col min="10" max="10" width="8.625" style="17" customWidth="1"/>
    <col min="11" max="11" width="7.625" style="17" customWidth="1"/>
    <col min="12" max="12" width="9.25390625" style="17" customWidth="1"/>
    <col min="13" max="16384" width="9.00390625" style="17" customWidth="1"/>
  </cols>
  <sheetData>
    <row r="2" ht="14.25" customHeight="1">
      <c r="B2" s="18" t="s">
        <v>851</v>
      </c>
    </row>
    <row r="3" spans="5:12" ht="12" customHeight="1" thickBot="1">
      <c r="E3" s="112"/>
      <c r="L3" s="20" t="s">
        <v>845</v>
      </c>
    </row>
    <row r="4" spans="2:12" ht="12.75" thickTop="1">
      <c r="B4" s="1283" t="s">
        <v>796</v>
      </c>
      <c r="C4" s="1286" t="s">
        <v>839</v>
      </c>
      <c r="D4" s="1275"/>
      <c r="E4" s="1275"/>
      <c r="F4" s="1275"/>
      <c r="G4" s="1276"/>
      <c r="H4" s="1286" t="s">
        <v>840</v>
      </c>
      <c r="I4" s="1275"/>
      <c r="J4" s="1275"/>
      <c r="K4" s="1275"/>
      <c r="L4" s="1276"/>
    </row>
    <row r="5" spans="2:12" ht="12" customHeight="1">
      <c r="B5" s="1284"/>
      <c r="C5" s="1277" t="s">
        <v>846</v>
      </c>
      <c r="D5" s="1278"/>
      <c r="E5" s="1277" t="s">
        <v>847</v>
      </c>
      <c r="F5" s="1278"/>
      <c r="G5" s="1279" t="s">
        <v>848</v>
      </c>
      <c r="H5" s="1277">
        <v>61</v>
      </c>
      <c r="I5" s="1278"/>
      <c r="J5" s="1277">
        <v>3</v>
      </c>
      <c r="K5" s="1278"/>
      <c r="L5" s="1279" t="s">
        <v>848</v>
      </c>
    </row>
    <row r="6" spans="2:12" ht="12" customHeight="1">
      <c r="B6" s="1284"/>
      <c r="C6" s="1278"/>
      <c r="D6" s="1278"/>
      <c r="E6" s="1278"/>
      <c r="F6" s="1278"/>
      <c r="G6" s="1271"/>
      <c r="H6" s="1278"/>
      <c r="I6" s="1278"/>
      <c r="J6" s="1278"/>
      <c r="K6" s="1278"/>
      <c r="L6" s="1271"/>
    </row>
    <row r="7" spans="2:12" ht="12">
      <c r="B7" s="1285"/>
      <c r="C7" s="115" t="s">
        <v>841</v>
      </c>
      <c r="D7" s="115" t="s">
        <v>842</v>
      </c>
      <c r="E7" s="115" t="s">
        <v>841</v>
      </c>
      <c r="F7" s="115" t="s">
        <v>842</v>
      </c>
      <c r="G7" s="116" t="s">
        <v>849</v>
      </c>
      <c r="H7" s="115" t="s">
        <v>841</v>
      </c>
      <c r="I7" s="115" t="s">
        <v>842</v>
      </c>
      <c r="J7" s="115" t="s">
        <v>841</v>
      </c>
      <c r="K7" s="115" t="s">
        <v>842</v>
      </c>
      <c r="L7" s="116" t="s">
        <v>849</v>
      </c>
    </row>
    <row r="8" spans="2:12" s="117" customFormat="1" ht="12" customHeight="1">
      <c r="B8" s="118" t="s">
        <v>744</v>
      </c>
      <c r="C8" s="119">
        <f>SUM(C18:C61)</f>
        <v>73713</v>
      </c>
      <c r="D8" s="120">
        <f>C8/$C$8*100</f>
        <v>100</v>
      </c>
      <c r="E8" s="121">
        <f>SUM(E18:E61)</f>
        <v>74246</v>
      </c>
      <c r="F8" s="120">
        <f>E8/$E$8*100</f>
        <v>100</v>
      </c>
      <c r="G8" s="122">
        <v>0.7</v>
      </c>
      <c r="H8" s="121">
        <f>SUM(H18:H61)</f>
        <v>537981</v>
      </c>
      <c r="I8" s="120">
        <f>H8/$H$8*100</f>
        <v>100</v>
      </c>
      <c r="J8" s="121">
        <f>SUM(J18:J61)</f>
        <v>577863</v>
      </c>
      <c r="K8" s="120">
        <v>100</v>
      </c>
      <c r="L8" s="123">
        <v>7.4</v>
      </c>
    </row>
    <row r="9" spans="2:12" s="117" customFormat="1" ht="12" customHeight="1">
      <c r="B9" s="25"/>
      <c r="C9" s="92"/>
      <c r="D9" s="124"/>
      <c r="E9" s="93"/>
      <c r="F9" s="124"/>
      <c r="G9" s="125"/>
      <c r="H9" s="93"/>
      <c r="I9" s="124"/>
      <c r="J9" s="93"/>
      <c r="K9" s="124"/>
      <c r="L9" s="126"/>
    </row>
    <row r="10" spans="2:12" s="117" customFormat="1" ht="12" customHeight="1">
      <c r="B10" s="25" t="s">
        <v>748</v>
      </c>
      <c r="C10" s="92">
        <f>SUM(C18:C30)</f>
        <v>54857</v>
      </c>
      <c r="D10" s="124">
        <f>C10/$C$8*100</f>
        <v>74.41970887089116</v>
      </c>
      <c r="E10" s="93">
        <f>SUM(E18:E30)</f>
        <v>55851</v>
      </c>
      <c r="F10" s="124">
        <f>E10/$E$8*100</f>
        <v>75.22425450529322</v>
      </c>
      <c r="G10" s="125">
        <v>1.8</v>
      </c>
      <c r="H10" s="93">
        <f>SUM(H18:H30)</f>
        <v>415970</v>
      </c>
      <c r="I10" s="124">
        <f>H10/$H$8*100</f>
        <v>77.32057451843094</v>
      </c>
      <c r="J10" s="93">
        <f>SUM(J18:J30)</f>
        <v>452907</v>
      </c>
      <c r="K10" s="124">
        <v>78.4</v>
      </c>
      <c r="L10" s="126">
        <v>8.9</v>
      </c>
    </row>
    <row r="11" spans="2:12" s="117" customFormat="1" ht="12" customHeight="1">
      <c r="B11" s="25" t="s">
        <v>750</v>
      </c>
      <c r="C11" s="92">
        <f>SUM(C31:C61)</f>
        <v>18856</v>
      </c>
      <c r="D11" s="124">
        <f>C11/$C$8*100</f>
        <v>25.58029112910884</v>
      </c>
      <c r="E11" s="93">
        <f>SUM(E31:E61)</f>
        <v>18395</v>
      </c>
      <c r="F11" s="124">
        <f>E11/$E$8*100</f>
        <v>24.775745494706786</v>
      </c>
      <c r="G11" s="125">
        <v>-2.4</v>
      </c>
      <c r="H11" s="93">
        <f>SUM(H31:H61)</f>
        <v>122011</v>
      </c>
      <c r="I11" s="124">
        <f>H11/$H$8*100</f>
        <v>22.67942548156905</v>
      </c>
      <c r="J11" s="93">
        <f>SUM(J31:J61)</f>
        <v>124956</v>
      </c>
      <c r="K11" s="124">
        <v>21.6</v>
      </c>
      <c r="L11" s="126">
        <v>2.4</v>
      </c>
    </row>
    <row r="12" spans="2:12" s="117" customFormat="1" ht="12" customHeight="1">
      <c r="B12" s="25"/>
      <c r="C12" s="92"/>
      <c r="D12" s="124"/>
      <c r="E12" s="93"/>
      <c r="F12" s="124"/>
      <c r="G12" s="125"/>
      <c r="H12" s="93"/>
      <c r="I12" s="124"/>
      <c r="J12" s="93"/>
      <c r="K12" s="124"/>
      <c r="L12" s="126"/>
    </row>
    <row r="13" spans="2:12" s="117" customFormat="1" ht="12" customHeight="1">
      <c r="B13" s="25" t="s">
        <v>753</v>
      </c>
      <c r="C13" s="92">
        <v>32742</v>
      </c>
      <c r="D13" s="124">
        <f>C13/$C$8*100</f>
        <v>44.41821659680111</v>
      </c>
      <c r="E13" s="93">
        <v>33396</v>
      </c>
      <c r="F13" s="124">
        <f>E13/$E$8*100</f>
        <v>44.980200953586724</v>
      </c>
      <c r="G13" s="125">
        <v>2</v>
      </c>
      <c r="H13" s="93">
        <v>246684</v>
      </c>
      <c r="I13" s="124">
        <f>H13/$H$8*100</f>
        <v>45.8536639769806</v>
      </c>
      <c r="J13" s="93">
        <v>267554</v>
      </c>
      <c r="K13" s="124">
        <v>46.3</v>
      </c>
      <c r="L13" s="126">
        <v>8.5</v>
      </c>
    </row>
    <row r="14" spans="2:12" s="117" customFormat="1" ht="12" customHeight="1">
      <c r="B14" s="25" t="s">
        <v>755</v>
      </c>
      <c r="C14" s="92">
        <v>5908</v>
      </c>
      <c r="D14" s="124">
        <f>C14/$C$8*100</f>
        <v>8.014868476388154</v>
      </c>
      <c r="E14" s="93">
        <v>6141</v>
      </c>
      <c r="F14" s="124">
        <f>E14/$E$8*100</f>
        <v>8.271152654688468</v>
      </c>
      <c r="G14" s="125">
        <v>3.9</v>
      </c>
      <c r="H14" s="93">
        <v>40917</v>
      </c>
      <c r="I14" s="124">
        <f>H14/$H$8*100</f>
        <v>7.605658935910375</v>
      </c>
      <c r="J14" s="93">
        <v>44323</v>
      </c>
      <c r="K14" s="124">
        <v>7.7</v>
      </c>
      <c r="L14" s="126">
        <v>8.3</v>
      </c>
    </row>
    <row r="15" spans="2:12" s="117" customFormat="1" ht="12" customHeight="1">
      <c r="B15" s="25" t="s">
        <v>757</v>
      </c>
      <c r="C15" s="92">
        <v>14899</v>
      </c>
      <c r="D15" s="124">
        <f>C15/$C$8*100</f>
        <v>20.212174243349207</v>
      </c>
      <c r="E15" s="93">
        <v>14880</v>
      </c>
      <c r="F15" s="124">
        <f>E15/$E$8*100</f>
        <v>20.04148371629448</v>
      </c>
      <c r="G15" s="125">
        <v>-0.1</v>
      </c>
      <c r="H15" s="93">
        <v>111379</v>
      </c>
      <c r="I15" s="124">
        <f>H15/$H$8*100</f>
        <v>20.703147508926893</v>
      </c>
      <c r="J15" s="93">
        <v>117386</v>
      </c>
      <c r="K15" s="124">
        <v>20.3</v>
      </c>
      <c r="L15" s="126">
        <v>5.4</v>
      </c>
    </row>
    <row r="16" spans="2:12" s="117" customFormat="1" ht="12" customHeight="1">
      <c r="B16" s="25" t="s">
        <v>759</v>
      </c>
      <c r="C16" s="92">
        <v>20164</v>
      </c>
      <c r="D16" s="124">
        <f>C16/$C$8*100</f>
        <v>27.354740683461532</v>
      </c>
      <c r="E16" s="93">
        <v>19829</v>
      </c>
      <c r="F16" s="124">
        <f>E16/$E$8*100</f>
        <v>26.707162675430325</v>
      </c>
      <c r="G16" s="125">
        <v>-1.7</v>
      </c>
      <c r="H16" s="93">
        <v>139001</v>
      </c>
      <c r="I16" s="124">
        <f>H16/$H$8*100</f>
        <v>25.837529578182128</v>
      </c>
      <c r="J16" s="93">
        <v>148600</v>
      </c>
      <c r="K16" s="124">
        <v>25.7</v>
      </c>
      <c r="L16" s="126">
        <v>6.9</v>
      </c>
    </row>
    <row r="17" spans="2:12" s="127" customFormat="1" ht="12" customHeight="1">
      <c r="B17" s="128"/>
      <c r="C17" s="129"/>
      <c r="D17" s="130"/>
      <c r="E17" s="101"/>
      <c r="F17" s="130"/>
      <c r="G17" s="131"/>
      <c r="H17" s="101"/>
      <c r="I17" s="130"/>
      <c r="J17" s="101"/>
      <c r="K17" s="130"/>
      <c r="L17" s="132"/>
    </row>
    <row r="18" spans="2:12" ht="12" customHeight="1">
      <c r="B18" s="29" t="s">
        <v>762</v>
      </c>
      <c r="C18" s="30">
        <v>14968</v>
      </c>
      <c r="D18" s="133">
        <f aca="true" t="shared" si="0" ref="D18:D61">C18/$C$8*100</f>
        <v>20.30578052717974</v>
      </c>
      <c r="E18" s="21">
        <v>15561</v>
      </c>
      <c r="F18" s="133">
        <f aca="true" t="shared" si="1" ref="F18:F61">E18/$E$8*100</f>
        <v>20.958704846052314</v>
      </c>
      <c r="G18" s="134">
        <v>4</v>
      </c>
      <c r="H18" s="21">
        <v>120294</v>
      </c>
      <c r="I18" s="133">
        <f aca="true" t="shared" si="2" ref="I18:I61">H18/$H$8*100</f>
        <v>22.360269228838938</v>
      </c>
      <c r="J18" s="21">
        <v>132837</v>
      </c>
      <c r="K18" s="133">
        <v>23</v>
      </c>
      <c r="L18" s="135">
        <v>10.4</v>
      </c>
    </row>
    <row r="19" spans="2:12" ht="12" customHeight="1">
      <c r="B19" s="29" t="s">
        <v>764</v>
      </c>
      <c r="C19" s="30">
        <v>5823</v>
      </c>
      <c r="D19" s="133">
        <f t="shared" si="0"/>
        <v>7.899556387611412</v>
      </c>
      <c r="E19" s="21">
        <v>6011</v>
      </c>
      <c r="F19" s="133">
        <f t="shared" si="1"/>
        <v>8.096059046952025</v>
      </c>
      <c r="G19" s="134">
        <v>3.2</v>
      </c>
      <c r="H19" s="21">
        <v>48230</v>
      </c>
      <c r="I19" s="133">
        <f t="shared" si="2"/>
        <v>8.965000622698572</v>
      </c>
      <c r="J19" s="21">
        <v>51976</v>
      </c>
      <c r="K19" s="133">
        <v>9</v>
      </c>
      <c r="L19" s="135">
        <v>7.8</v>
      </c>
    </row>
    <row r="20" spans="2:12" ht="12" customHeight="1">
      <c r="B20" s="29" t="s">
        <v>765</v>
      </c>
      <c r="C20" s="30">
        <v>6599</v>
      </c>
      <c r="D20" s="133">
        <f t="shared" si="0"/>
        <v>8.952287927502612</v>
      </c>
      <c r="E20" s="21">
        <v>6591</v>
      </c>
      <c r="F20" s="133">
        <f t="shared" si="1"/>
        <v>8.877245912237697</v>
      </c>
      <c r="G20" s="134">
        <v>-0.1</v>
      </c>
      <c r="H20" s="21">
        <v>46926</v>
      </c>
      <c r="I20" s="133">
        <f t="shared" si="2"/>
        <v>8.722612880380535</v>
      </c>
      <c r="J20" s="21">
        <v>51652</v>
      </c>
      <c r="K20" s="133">
        <v>8.9</v>
      </c>
      <c r="L20" s="135">
        <v>10.1</v>
      </c>
    </row>
    <row r="21" spans="2:12" ht="12" customHeight="1">
      <c r="B21" s="29" t="s">
        <v>767</v>
      </c>
      <c r="C21" s="30">
        <v>7016</v>
      </c>
      <c r="D21" s="133">
        <f t="shared" si="0"/>
        <v>9.517995468913218</v>
      </c>
      <c r="E21" s="21">
        <v>6850</v>
      </c>
      <c r="F21" s="133">
        <f t="shared" si="1"/>
        <v>9.226086253804919</v>
      </c>
      <c r="G21" s="134">
        <v>-2.4</v>
      </c>
      <c r="H21" s="21">
        <v>51299</v>
      </c>
      <c r="I21" s="133">
        <f t="shared" si="2"/>
        <v>9.535466865930209</v>
      </c>
      <c r="J21" s="21">
        <v>53743</v>
      </c>
      <c r="K21" s="133">
        <v>9.3</v>
      </c>
      <c r="L21" s="135">
        <v>4.8</v>
      </c>
    </row>
    <row r="22" spans="2:12" ht="12" customHeight="1">
      <c r="B22" s="29" t="s">
        <v>770</v>
      </c>
      <c r="C22" s="30">
        <v>2953</v>
      </c>
      <c r="D22" s="133">
        <f t="shared" si="0"/>
        <v>4.006077625384939</v>
      </c>
      <c r="E22" s="21">
        <v>3225</v>
      </c>
      <c r="F22" s="133">
        <f t="shared" si="1"/>
        <v>4.343668345769469</v>
      </c>
      <c r="G22" s="134">
        <v>9.2</v>
      </c>
      <c r="H22" s="21">
        <v>21922</v>
      </c>
      <c r="I22" s="133">
        <f t="shared" si="2"/>
        <v>4.074865097466267</v>
      </c>
      <c r="J22" s="21">
        <v>24161</v>
      </c>
      <c r="K22" s="133">
        <v>4.2</v>
      </c>
      <c r="L22" s="135">
        <v>10.2</v>
      </c>
    </row>
    <row r="23" spans="2:12" ht="12" customHeight="1">
      <c r="B23" s="29" t="s">
        <v>772</v>
      </c>
      <c r="C23" s="30">
        <v>2374</v>
      </c>
      <c r="D23" s="133">
        <f t="shared" si="0"/>
        <v>3.2205988088939534</v>
      </c>
      <c r="E23" s="21">
        <v>2453</v>
      </c>
      <c r="F23" s="133">
        <f t="shared" si="1"/>
        <v>3.303881690596126</v>
      </c>
      <c r="G23" s="134">
        <v>3.3</v>
      </c>
      <c r="H23" s="21">
        <v>18971</v>
      </c>
      <c r="I23" s="133">
        <f t="shared" si="2"/>
        <v>3.5263327143523657</v>
      </c>
      <c r="J23" s="21">
        <v>19701</v>
      </c>
      <c r="K23" s="133">
        <v>3.4</v>
      </c>
      <c r="L23" s="135">
        <v>3.8</v>
      </c>
    </row>
    <row r="24" spans="2:12" ht="12" customHeight="1">
      <c r="B24" s="29" t="s">
        <v>843</v>
      </c>
      <c r="C24" s="30">
        <v>2000</v>
      </c>
      <c r="D24" s="133">
        <f t="shared" si="0"/>
        <v>2.713225618276288</v>
      </c>
      <c r="E24" s="21">
        <v>1957</v>
      </c>
      <c r="F24" s="133">
        <f t="shared" si="1"/>
        <v>2.6358322333863105</v>
      </c>
      <c r="G24" s="134">
        <v>-2.2</v>
      </c>
      <c r="H24" s="21">
        <v>13852</v>
      </c>
      <c r="I24" s="133">
        <f t="shared" si="2"/>
        <v>2.574812121617678</v>
      </c>
      <c r="J24" s="21">
        <v>14601</v>
      </c>
      <c r="K24" s="133">
        <v>2.5</v>
      </c>
      <c r="L24" s="135">
        <v>5.4</v>
      </c>
    </row>
    <row r="25" spans="2:12" ht="12" customHeight="1">
      <c r="B25" s="29" t="s">
        <v>775</v>
      </c>
      <c r="C25" s="30">
        <v>1819</v>
      </c>
      <c r="D25" s="133">
        <f t="shared" si="0"/>
        <v>2.4676786998222835</v>
      </c>
      <c r="E25" s="21">
        <v>1778</v>
      </c>
      <c r="F25" s="133">
        <f t="shared" si="1"/>
        <v>2.394741804272284</v>
      </c>
      <c r="G25" s="134">
        <v>-2.3</v>
      </c>
      <c r="H25" s="21">
        <v>12270</v>
      </c>
      <c r="I25" s="133">
        <f t="shared" si="2"/>
        <v>2.280749691903617</v>
      </c>
      <c r="J25" s="21">
        <v>12406</v>
      </c>
      <c r="K25" s="133">
        <v>2.1</v>
      </c>
      <c r="L25" s="135">
        <v>1.1</v>
      </c>
    </row>
    <row r="26" spans="2:12" ht="12" customHeight="1">
      <c r="B26" s="29" t="s">
        <v>778</v>
      </c>
      <c r="C26" s="30">
        <v>2237</v>
      </c>
      <c r="D26" s="133">
        <f t="shared" si="0"/>
        <v>3.034742854042028</v>
      </c>
      <c r="E26" s="21">
        <v>2224</v>
      </c>
      <c r="F26" s="133">
        <f t="shared" si="1"/>
        <v>2.995447566198852</v>
      </c>
      <c r="G26" s="134">
        <v>-0.6</v>
      </c>
      <c r="H26" s="21">
        <v>17348</v>
      </c>
      <c r="I26" s="133">
        <f t="shared" si="2"/>
        <v>3.224649197648244</v>
      </c>
      <c r="J26" s="21">
        <v>17983</v>
      </c>
      <c r="K26" s="133">
        <v>3.1</v>
      </c>
      <c r="L26" s="135">
        <v>3.7</v>
      </c>
    </row>
    <row r="27" spans="2:12" ht="12" customHeight="1">
      <c r="B27" s="29" t="s">
        <v>780</v>
      </c>
      <c r="C27" s="30">
        <v>3421</v>
      </c>
      <c r="D27" s="133">
        <f t="shared" si="0"/>
        <v>4.6409724200615905</v>
      </c>
      <c r="E27" s="21">
        <v>3548</v>
      </c>
      <c r="F27" s="133">
        <f t="shared" si="1"/>
        <v>4.778708617299249</v>
      </c>
      <c r="G27" s="134">
        <v>3.7</v>
      </c>
      <c r="H27" s="21">
        <v>24204</v>
      </c>
      <c r="I27" s="133">
        <f t="shared" si="2"/>
        <v>4.499043646522832</v>
      </c>
      <c r="J27" s="21">
        <v>28074</v>
      </c>
      <c r="K27" s="133">
        <v>4.9</v>
      </c>
      <c r="L27" s="135">
        <v>16</v>
      </c>
    </row>
    <row r="28" spans="2:12" ht="12" customHeight="1">
      <c r="B28" s="29" t="s">
        <v>782</v>
      </c>
      <c r="C28" s="30">
        <v>2073</v>
      </c>
      <c r="D28" s="133">
        <f t="shared" si="0"/>
        <v>2.8122583533433723</v>
      </c>
      <c r="E28" s="21">
        <v>2113</v>
      </c>
      <c r="F28" s="133">
        <f t="shared" si="1"/>
        <v>2.845944562670043</v>
      </c>
      <c r="G28" s="134">
        <v>1.9</v>
      </c>
      <c r="H28" s="21">
        <v>18567</v>
      </c>
      <c r="I28" s="133">
        <f t="shared" si="2"/>
        <v>3.451237125474692</v>
      </c>
      <c r="J28" s="21">
        <v>21833</v>
      </c>
      <c r="K28" s="133">
        <v>3.8</v>
      </c>
      <c r="L28" s="135">
        <v>17.6</v>
      </c>
    </row>
    <row r="29" spans="2:12" ht="12" customHeight="1">
      <c r="B29" s="29" t="s">
        <v>784</v>
      </c>
      <c r="C29" s="30">
        <v>1226</v>
      </c>
      <c r="D29" s="133">
        <f t="shared" si="0"/>
        <v>1.6632073040033644</v>
      </c>
      <c r="E29" s="21">
        <v>1225</v>
      </c>
      <c r="F29" s="133">
        <f t="shared" si="1"/>
        <v>1.6499205344395658</v>
      </c>
      <c r="G29" s="134">
        <v>-0.1</v>
      </c>
      <c r="H29" s="21">
        <v>8004</v>
      </c>
      <c r="I29" s="133">
        <f t="shared" si="2"/>
        <v>1.4877848845962962</v>
      </c>
      <c r="J29" s="21">
        <v>8553</v>
      </c>
      <c r="K29" s="133">
        <v>1.5</v>
      </c>
      <c r="L29" s="135">
        <v>6.9</v>
      </c>
    </row>
    <row r="30" spans="2:12" ht="12" customHeight="1">
      <c r="B30" s="29" t="s">
        <v>786</v>
      </c>
      <c r="C30" s="30">
        <v>2348</v>
      </c>
      <c r="D30" s="133">
        <f t="shared" si="0"/>
        <v>3.185326875856362</v>
      </c>
      <c r="E30" s="21">
        <v>2315</v>
      </c>
      <c r="F30" s="133">
        <f t="shared" si="1"/>
        <v>3.118013091614363</v>
      </c>
      <c r="G30" s="134">
        <v>-1.4</v>
      </c>
      <c r="H30" s="21">
        <v>14083</v>
      </c>
      <c r="I30" s="133">
        <f t="shared" si="2"/>
        <v>2.6177504410007044</v>
      </c>
      <c r="J30" s="21">
        <v>15387</v>
      </c>
      <c r="K30" s="133">
        <v>2.7</v>
      </c>
      <c r="L30" s="135">
        <v>9.3</v>
      </c>
    </row>
    <row r="31" spans="2:12" ht="12" customHeight="1">
      <c r="B31" s="29" t="s">
        <v>789</v>
      </c>
      <c r="C31" s="30">
        <v>729</v>
      </c>
      <c r="D31" s="133">
        <f t="shared" si="0"/>
        <v>0.988970737861707</v>
      </c>
      <c r="E31" s="21">
        <v>716</v>
      </c>
      <c r="F31" s="133">
        <f t="shared" si="1"/>
        <v>0.9643617164561055</v>
      </c>
      <c r="G31" s="134">
        <v>-1.8</v>
      </c>
      <c r="H31" s="21">
        <v>4703</v>
      </c>
      <c r="I31" s="133">
        <f t="shared" si="2"/>
        <v>0.874194441811142</v>
      </c>
      <c r="J31" s="21">
        <v>4556</v>
      </c>
      <c r="K31" s="133">
        <v>0.8</v>
      </c>
      <c r="L31" s="135">
        <v>-3.1</v>
      </c>
    </row>
    <row r="32" spans="2:12" ht="12" customHeight="1">
      <c r="B32" s="29" t="s">
        <v>791</v>
      </c>
      <c r="C32" s="30">
        <v>561</v>
      </c>
      <c r="D32" s="133">
        <f t="shared" si="0"/>
        <v>0.7610597859264987</v>
      </c>
      <c r="E32" s="21">
        <v>545</v>
      </c>
      <c r="F32" s="133">
        <f t="shared" si="1"/>
        <v>0.7340462785873987</v>
      </c>
      <c r="G32" s="134">
        <v>-2.9</v>
      </c>
      <c r="H32" s="21">
        <v>2653</v>
      </c>
      <c r="I32" s="133">
        <f t="shared" si="2"/>
        <v>0.49314009230809264</v>
      </c>
      <c r="J32" s="21">
        <v>2887</v>
      </c>
      <c r="K32" s="133">
        <v>0.5</v>
      </c>
      <c r="L32" s="135">
        <v>8.8</v>
      </c>
    </row>
    <row r="33" spans="2:12" ht="12" customHeight="1">
      <c r="B33" s="29" t="s">
        <v>745</v>
      </c>
      <c r="C33" s="30">
        <v>1291</v>
      </c>
      <c r="D33" s="133">
        <f t="shared" si="0"/>
        <v>1.7513871365973437</v>
      </c>
      <c r="E33" s="21">
        <v>1297</v>
      </c>
      <c r="F33" s="133">
        <f t="shared" si="1"/>
        <v>1.7468954556474423</v>
      </c>
      <c r="G33" s="134">
        <v>0.5</v>
      </c>
      <c r="H33" s="21">
        <v>8854</v>
      </c>
      <c r="I33" s="133">
        <f t="shared" si="2"/>
        <v>1.6457830295121947</v>
      </c>
      <c r="J33" s="21">
        <v>8552</v>
      </c>
      <c r="K33" s="133">
        <v>1.5</v>
      </c>
      <c r="L33" s="135">
        <v>-3.4</v>
      </c>
    </row>
    <row r="34" spans="2:12" ht="12" customHeight="1">
      <c r="B34" s="29" t="s">
        <v>746</v>
      </c>
      <c r="C34" s="30">
        <v>528</v>
      </c>
      <c r="D34" s="133">
        <f t="shared" si="0"/>
        <v>0.7162915632249399</v>
      </c>
      <c r="E34" s="21">
        <v>496</v>
      </c>
      <c r="F34" s="133">
        <f t="shared" si="1"/>
        <v>0.668049457209816</v>
      </c>
      <c r="G34" s="134">
        <v>-6.1</v>
      </c>
      <c r="H34" s="21">
        <v>3875</v>
      </c>
      <c r="I34" s="133">
        <f t="shared" si="2"/>
        <v>0.720285660646008</v>
      </c>
      <c r="J34" s="21">
        <v>3206</v>
      </c>
      <c r="K34" s="133">
        <v>0.6</v>
      </c>
      <c r="L34" s="135">
        <v>-17.3</v>
      </c>
    </row>
    <row r="35" spans="2:12" ht="12" customHeight="1">
      <c r="B35" s="29" t="s">
        <v>844</v>
      </c>
      <c r="C35" s="30">
        <v>584</v>
      </c>
      <c r="D35" s="133">
        <f t="shared" si="0"/>
        <v>0.792261880536676</v>
      </c>
      <c r="E35" s="21">
        <v>589</v>
      </c>
      <c r="F35" s="133">
        <f t="shared" si="1"/>
        <v>0.7933087304366565</v>
      </c>
      <c r="G35" s="134">
        <v>0.9</v>
      </c>
      <c r="H35" s="21">
        <v>3305</v>
      </c>
      <c r="I35" s="133">
        <f t="shared" si="2"/>
        <v>0.6143339634671113</v>
      </c>
      <c r="J35" s="21">
        <v>3323</v>
      </c>
      <c r="K35" s="133">
        <v>0.6</v>
      </c>
      <c r="L35" s="135">
        <v>0.5</v>
      </c>
    </row>
    <row r="36" spans="2:12" ht="12" customHeight="1">
      <c r="B36" s="29" t="s">
        <v>749</v>
      </c>
      <c r="C36" s="30">
        <v>645</v>
      </c>
      <c r="D36" s="133">
        <f t="shared" si="0"/>
        <v>0.8750152618941027</v>
      </c>
      <c r="E36" s="21">
        <v>621</v>
      </c>
      <c r="F36" s="133">
        <f t="shared" si="1"/>
        <v>0.8364086954179349</v>
      </c>
      <c r="G36" s="134">
        <v>-3.7</v>
      </c>
      <c r="H36" s="21">
        <v>3882</v>
      </c>
      <c r="I36" s="133">
        <f t="shared" si="2"/>
        <v>0.721586821839433</v>
      </c>
      <c r="J36" s="21">
        <v>3862</v>
      </c>
      <c r="K36" s="133">
        <v>0.7</v>
      </c>
      <c r="L36" s="135">
        <v>-0.5</v>
      </c>
    </row>
    <row r="37" spans="2:12" ht="12" customHeight="1">
      <c r="B37" s="29" t="s">
        <v>751</v>
      </c>
      <c r="C37" s="30">
        <v>523</v>
      </c>
      <c r="D37" s="133">
        <f t="shared" si="0"/>
        <v>0.7095084991792493</v>
      </c>
      <c r="E37" s="21">
        <v>497</v>
      </c>
      <c r="F37" s="133">
        <f t="shared" si="1"/>
        <v>0.669396331115481</v>
      </c>
      <c r="G37" s="134">
        <v>-5</v>
      </c>
      <c r="H37" s="21">
        <v>3250</v>
      </c>
      <c r="I37" s="133">
        <f t="shared" si="2"/>
        <v>0.6041105540902002</v>
      </c>
      <c r="J37" s="21">
        <v>3163</v>
      </c>
      <c r="K37" s="133">
        <v>0.5</v>
      </c>
      <c r="L37" s="135">
        <v>-2.7</v>
      </c>
    </row>
    <row r="38" spans="2:12" ht="12" customHeight="1">
      <c r="B38" s="29" t="s">
        <v>752</v>
      </c>
      <c r="C38" s="30">
        <v>396</v>
      </c>
      <c r="D38" s="133">
        <f t="shared" si="0"/>
        <v>0.537218672418705</v>
      </c>
      <c r="E38" s="21">
        <v>390</v>
      </c>
      <c r="F38" s="133">
        <f t="shared" si="1"/>
        <v>0.5252808232093311</v>
      </c>
      <c r="G38" s="134">
        <v>-1.5</v>
      </c>
      <c r="H38" s="21">
        <v>2519</v>
      </c>
      <c r="I38" s="133">
        <f t="shared" si="2"/>
        <v>0.46823214946252745</v>
      </c>
      <c r="J38" s="21">
        <v>3098</v>
      </c>
      <c r="K38" s="133">
        <v>0.5</v>
      </c>
      <c r="L38" s="135">
        <v>23</v>
      </c>
    </row>
    <row r="39" spans="2:12" ht="12" customHeight="1">
      <c r="B39" s="29" t="s">
        <v>754</v>
      </c>
      <c r="C39" s="30">
        <v>649</v>
      </c>
      <c r="D39" s="133">
        <f t="shared" si="0"/>
        <v>0.8804417131306554</v>
      </c>
      <c r="E39" s="21">
        <v>612</v>
      </c>
      <c r="F39" s="133">
        <f t="shared" si="1"/>
        <v>0.8242868302669505</v>
      </c>
      <c r="G39" s="134">
        <v>-5.7</v>
      </c>
      <c r="H39" s="21">
        <v>4283</v>
      </c>
      <c r="I39" s="133">
        <f t="shared" si="2"/>
        <v>0.7961247702056392</v>
      </c>
      <c r="J39" s="21">
        <v>4685</v>
      </c>
      <c r="K39" s="133">
        <v>0.8</v>
      </c>
      <c r="L39" s="135">
        <v>9.4</v>
      </c>
    </row>
    <row r="40" spans="2:12" ht="12" customHeight="1">
      <c r="B40" s="29" t="s">
        <v>756</v>
      </c>
      <c r="C40" s="30">
        <v>406</v>
      </c>
      <c r="D40" s="133">
        <f t="shared" si="0"/>
        <v>0.5507848005100864</v>
      </c>
      <c r="E40" s="21">
        <v>368</v>
      </c>
      <c r="F40" s="133">
        <f t="shared" si="1"/>
        <v>0.49564959728470215</v>
      </c>
      <c r="G40" s="134">
        <v>-9.4</v>
      </c>
      <c r="H40" s="21">
        <v>2124</v>
      </c>
      <c r="I40" s="133">
        <f t="shared" si="2"/>
        <v>0.394809482119257</v>
      </c>
      <c r="J40" s="21">
        <v>2253</v>
      </c>
      <c r="K40" s="133">
        <v>0.4</v>
      </c>
      <c r="L40" s="135">
        <v>6.1</v>
      </c>
    </row>
    <row r="41" spans="2:12" ht="12" customHeight="1">
      <c r="B41" s="29" t="s">
        <v>758</v>
      </c>
      <c r="C41" s="30">
        <v>634</v>
      </c>
      <c r="D41" s="133">
        <f t="shared" si="0"/>
        <v>0.8600925209935831</v>
      </c>
      <c r="E41" s="21">
        <v>630</v>
      </c>
      <c r="F41" s="133">
        <f t="shared" si="1"/>
        <v>0.8485305605689195</v>
      </c>
      <c r="G41" s="134">
        <v>-0.6</v>
      </c>
      <c r="H41" s="21">
        <v>4165</v>
      </c>
      <c r="I41" s="133">
        <f t="shared" si="2"/>
        <v>0.7741909100879028</v>
      </c>
      <c r="J41" s="21">
        <v>4415</v>
      </c>
      <c r="K41" s="133">
        <v>0.8</v>
      </c>
      <c r="L41" s="135">
        <v>6</v>
      </c>
    </row>
    <row r="42" spans="2:12" ht="12" customHeight="1">
      <c r="B42" s="29" t="s">
        <v>760</v>
      </c>
      <c r="C42" s="30">
        <v>276</v>
      </c>
      <c r="D42" s="133">
        <f t="shared" si="0"/>
        <v>0.3744251353221277</v>
      </c>
      <c r="E42" s="21">
        <v>271</v>
      </c>
      <c r="F42" s="133">
        <f t="shared" si="1"/>
        <v>0.3650028284352019</v>
      </c>
      <c r="G42" s="134">
        <v>-1.8</v>
      </c>
      <c r="H42" s="21">
        <v>1339</v>
      </c>
      <c r="I42" s="133">
        <f t="shared" si="2"/>
        <v>0.2488935482851625</v>
      </c>
      <c r="J42" s="21">
        <v>1514</v>
      </c>
      <c r="K42" s="133">
        <v>0.3</v>
      </c>
      <c r="L42" s="135">
        <v>13.1</v>
      </c>
    </row>
    <row r="43" spans="2:12" ht="12" customHeight="1">
      <c r="B43" s="29" t="s">
        <v>761</v>
      </c>
      <c r="C43" s="30">
        <v>246</v>
      </c>
      <c r="D43" s="133">
        <f t="shared" si="0"/>
        <v>0.3337267510479834</v>
      </c>
      <c r="E43" s="21">
        <v>250</v>
      </c>
      <c r="F43" s="133">
        <f t="shared" si="1"/>
        <v>0.3367184764162379</v>
      </c>
      <c r="G43" s="134">
        <v>1.6</v>
      </c>
      <c r="H43" s="21">
        <v>1825</v>
      </c>
      <c r="I43" s="133">
        <f t="shared" si="2"/>
        <v>0.33923131114295857</v>
      </c>
      <c r="J43" s="21">
        <v>1654</v>
      </c>
      <c r="K43" s="133">
        <v>0.3</v>
      </c>
      <c r="L43" s="135">
        <v>-9.4</v>
      </c>
    </row>
    <row r="44" spans="2:12" ht="12" customHeight="1">
      <c r="B44" s="29" t="s">
        <v>763</v>
      </c>
      <c r="C44" s="30">
        <v>348</v>
      </c>
      <c r="D44" s="133">
        <f t="shared" si="0"/>
        <v>0.47210125758007404</v>
      </c>
      <c r="E44" s="21">
        <v>395</v>
      </c>
      <c r="F44" s="133">
        <f t="shared" si="1"/>
        <v>0.5320151927376559</v>
      </c>
      <c r="G44" s="134">
        <v>13.5</v>
      </c>
      <c r="H44" s="21">
        <v>2740</v>
      </c>
      <c r="I44" s="133">
        <f t="shared" si="2"/>
        <v>0.5093116671406611</v>
      </c>
      <c r="J44" s="21">
        <v>2543</v>
      </c>
      <c r="K44" s="133">
        <v>0.4</v>
      </c>
      <c r="L44" s="135">
        <v>-7.2</v>
      </c>
    </row>
    <row r="45" spans="2:12" ht="12" customHeight="1">
      <c r="B45" s="29" t="s">
        <v>766</v>
      </c>
      <c r="C45" s="30">
        <v>1407</v>
      </c>
      <c r="D45" s="133">
        <f t="shared" si="0"/>
        <v>1.9087542224573686</v>
      </c>
      <c r="E45" s="21">
        <v>1349</v>
      </c>
      <c r="F45" s="133">
        <f t="shared" si="1"/>
        <v>1.8169328987420197</v>
      </c>
      <c r="G45" s="134">
        <v>-4.1</v>
      </c>
      <c r="H45" s="21">
        <v>10666</v>
      </c>
      <c r="I45" s="133">
        <f t="shared" si="2"/>
        <v>1.9825978984387922</v>
      </c>
      <c r="J45" s="21">
        <v>10544</v>
      </c>
      <c r="K45" s="133">
        <v>1.8</v>
      </c>
      <c r="L45" s="135">
        <v>-1.1</v>
      </c>
    </row>
    <row r="46" spans="2:12" ht="12" customHeight="1">
      <c r="B46" s="29" t="s">
        <v>768</v>
      </c>
      <c r="C46" s="30">
        <v>1008</v>
      </c>
      <c r="D46" s="133">
        <f t="shared" si="0"/>
        <v>1.3674657116112492</v>
      </c>
      <c r="E46" s="21">
        <v>954</v>
      </c>
      <c r="F46" s="133">
        <f t="shared" si="1"/>
        <v>1.2849177060043637</v>
      </c>
      <c r="G46" s="134">
        <v>-5.4</v>
      </c>
      <c r="H46" s="21">
        <v>6051</v>
      </c>
      <c r="I46" s="133">
        <f t="shared" si="2"/>
        <v>1.124760911630708</v>
      </c>
      <c r="J46" s="21">
        <v>6242</v>
      </c>
      <c r="K46" s="133">
        <v>1.1</v>
      </c>
      <c r="L46" s="135">
        <v>3.2</v>
      </c>
    </row>
    <row r="47" spans="2:12" ht="12" customHeight="1">
      <c r="B47" s="29" t="s">
        <v>769</v>
      </c>
      <c r="C47" s="30">
        <v>639</v>
      </c>
      <c r="D47" s="133">
        <f t="shared" si="0"/>
        <v>0.8668755850392739</v>
      </c>
      <c r="E47" s="21">
        <v>628</v>
      </c>
      <c r="F47" s="133">
        <f t="shared" si="1"/>
        <v>0.8458368127575897</v>
      </c>
      <c r="G47" s="134">
        <v>-1.7</v>
      </c>
      <c r="H47" s="21">
        <v>6118</v>
      </c>
      <c r="I47" s="133">
        <f t="shared" si="2"/>
        <v>1.1372148830534907</v>
      </c>
      <c r="J47" s="21">
        <v>5848</v>
      </c>
      <c r="K47" s="133">
        <v>1</v>
      </c>
      <c r="L47" s="135">
        <v>-4.4</v>
      </c>
    </row>
    <row r="48" spans="2:12" ht="12" customHeight="1">
      <c r="B48" s="29" t="s">
        <v>771</v>
      </c>
      <c r="C48" s="30">
        <v>972</v>
      </c>
      <c r="D48" s="133">
        <f t="shared" si="0"/>
        <v>1.3186276504822758</v>
      </c>
      <c r="E48" s="21">
        <v>942</v>
      </c>
      <c r="F48" s="133">
        <f t="shared" si="1"/>
        <v>1.2687552191363844</v>
      </c>
      <c r="G48" s="134">
        <v>-3.1</v>
      </c>
      <c r="H48" s="21">
        <v>5977</v>
      </c>
      <c r="I48" s="133">
        <f t="shared" si="2"/>
        <v>1.1110057790145005</v>
      </c>
      <c r="J48" s="21">
        <v>6149</v>
      </c>
      <c r="K48" s="133">
        <v>1.1</v>
      </c>
      <c r="L48" s="135">
        <v>2.9</v>
      </c>
    </row>
    <row r="49" spans="2:12" ht="12" customHeight="1">
      <c r="B49" s="29" t="s">
        <v>773</v>
      </c>
      <c r="C49" s="30">
        <v>465</v>
      </c>
      <c r="D49" s="133">
        <f t="shared" si="0"/>
        <v>0.6308249562492368</v>
      </c>
      <c r="E49" s="21">
        <v>457</v>
      </c>
      <c r="F49" s="133">
        <f t="shared" si="1"/>
        <v>0.6155213748888829</v>
      </c>
      <c r="G49" s="134">
        <v>-1.7</v>
      </c>
      <c r="H49" s="21">
        <v>2906</v>
      </c>
      <c r="I49" s="133">
        <f t="shared" si="2"/>
        <v>0.5401677754418837</v>
      </c>
      <c r="J49" s="21">
        <v>3257</v>
      </c>
      <c r="K49" s="133">
        <v>0.6</v>
      </c>
      <c r="L49" s="135">
        <v>12.1</v>
      </c>
    </row>
    <row r="50" spans="2:12" ht="12" customHeight="1">
      <c r="B50" s="29" t="s">
        <v>776</v>
      </c>
      <c r="C50" s="30">
        <v>410</v>
      </c>
      <c r="D50" s="133">
        <f t="shared" si="0"/>
        <v>0.556211251746639</v>
      </c>
      <c r="E50" s="21">
        <v>386</v>
      </c>
      <c r="F50" s="133">
        <f t="shared" si="1"/>
        <v>0.5198933275866713</v>
      </c>
      <c r="G50" s="134">
        <v>-5.9</v>
      </c>
      <c r="H50" s="21">
        <v>2414</v>
      </c>
      <c r="I50" s="133">
        <f t="shared" si="2"/>
        <v>0.4487147315611518</v>
      </c>
      <c r="J50" s="21">
        <v>2326</v>
      </c>
      <c r="K50" s="133">
        <v>0.4</v>
      </c>
      <c r="L50" s="135">
        <v>-3.6</v>
      </c>
    </row>
    <row r="51" spans="2:12" ht="12" customHeight="1">
      <c r="B51" s="29" t="s">
        <v>777</v>
      </c>
      <c r="C51" s="30">
        <v>1048</v>
      </c>
      <c r="D51" s="133">
        <f t="shared" si="0"/>
        <v>1.4217302239767748</v>
      </c>
      <c r="E51" s="21">
        <v>1042</v>
      </c>
      <c r="F51" s="133">
        <f t="shared" si="1"/>
        <v>1.4034426097028796</v>
      </c>
      <c r="G51" s="134">
        <v>-0.6</v>
      </c>
      <c r="H51" s="21">
        <v>6631</v>
      </c>
      <c r="I51" s="133">
        <f t="shared" si="2"/>
        <v>1.2325714105144978</v>
      </c>
      <c r="J51" s="21">
        <v>7087</v>
      </c>
      <c r="K51" s="133">
        <v>1.2</v>
      </c>
      <c r="L51" s="135">
        <v>6.9</v>
      </c>
    </row>
    <row r="52" spans="2:12" ht="12" customHeight="1">
      <c r="B52" s="29" t="s">
        <v>779</v>
      </c>
      <c r="C52" s="30">
        <v>515</v>
      </c>
      <c r="D52" s="133">
        <f t="shared" si="0"/>
        <v>0.6986555967061441</v>
      </c>
      <c r="E52" s="21">
        <v>511</v>
      </c>
      <c r="F52" s="133">
        <f t="shared" si="1"/>
        <v>0.6882525657947903</v>
      </c>
      <c r="G52" s="134">
        <v>-0.8</v>
      </c>
      <c r="H52" s="21">
        <v>3364</v>
      </c>
      <c r="I52" s="133">
        <f t="shared" si="2"/>
        <v>0.6253008935259796</v>
      </c>
      <c r="J52" s="21">
        <v>3982</v>
      </c>
      <c r="K52" s="133">
        <v>0.7</v>
      </c>
      <c r="L52" s="135">
        <v>18.4</v>
      </c>
    </row>
    <row r="53" spans="2:12" ht="12" customHeight="1">
      <c r="B53" s="29" t="s">
        <v>781</v>
      </c>
      <c r="C53" s="30">
        <v>384</v>
      </c>
      <c r="D53" s="133">
        <f t="shared" si="0"/>
        <v>0.5209393187090472</v>
      </c>
      <c r="E53" s="21">
        <v>428</v>
      </c>
      <c r="F53" s="133">
        <f t="shared" si="1"/>
        <v>0.5764620316245993</v>
      </c>
      <c r="G53" s="134">
        <v>11.5</v>
      </c>
      <c r="H53" s="21">
        <v>2466</v>
      </c>
      <c r="I53" s="133">
        <f t="shared" si="2"/>
        <v>0.458380500426595</v>
      </c>
      <c r="J53" s="21">
        <v>2911</v>
      </c>
      <c r="K53" s="133">
        <v>0.5</v>
      </c>
      <c r="L53" s="135">
        <v>18</v>
      </c>
    </row>
    <row r="54" spans="2:12" ht="12" customHeight="1">
      <c r="B54" s="29" t="s">
        <v>783</v>
      </c>
      <c r="C54" s="30">
        <v>394</v>
      </c>
      <c r="D54" s="133">
        <f t="shared" si="0"/>
        <v>0.5345054468004287</v>
      </c>
      <c r="E54" s="21">
        <v>377</v>
      </c>
      <c r="F54" s="133">
        <f t="shared" si="1"/>
        <v>0.5077714624356868</v>
      </c>
      <c r="G54" s="134">
        <v>-4.3</v>
      </c>
      <c r="H54" s="21">
        <v>2703</v>
      </c>
      <c r="I54" s="133">
        <f t="shared" si="2"/>
        <v>0.5024341008325572</v>
      </c>
      <c r="J54" s="21">
        <v>2808</v>
      </c>
      <c r="K54" s="133">
        <v>0.5</v>
      </c>
      <c r="L54" s="135">
        <v>3.9</v>
      </c>
    </row>
    <row r="55" spans="2:12" ht="12" customHeight="1">
      <c r="B55" s="29" t="s">
        <v>785</v>
      </c>
      <c r="C55" s="30">
        <v>456</v>
      </c>
      <c r="D55" s="133">
        <f t="shared" si="0"/>
        <v>0.6186154409669936</v>
      </c>
      <c r="E55" s="21">
        <v>468</v>
      </c>
      <c r="F55" s="133">
        <f t="shared" si="1"/>
        <v>0.6303369878511974</v>
      </c>
      <c r="G55" s="134">
        <v>2.6</v>
      </c>
      <c r="H55" s="21">
        <v>3155</v>
      </c>
      <c r="I55" s="133">
        <f t="shared" si="2"/>
        <v>0.5864519378937174</v>
      </c>
      <c r="J55" s="21">
        <v>3607</v>
      </c>
      <c r="K55" s="133">
        <v>0.6</v>
      </c>
      <c r="L55" s="135">
        <v>14.3</v>
      </c>
    </row>
    <row r="56" spans="2:12" ht="12" customHeight="1">
      <c r="B56" s="29" t="s">
        <v>787</v>
      </c>
      <c r="C56" s="30">
        <v>352</v>
      </c>
      <c r="D56" s="133">
        <f t="shared" si="0"/>
        <v>0.47752770881662665</v>
      </c>
      <c r="E56" s="21">
        <v>336</v>
      </c>
      <c r="F56" s="133">
        <f t="shared" si="1"/>
        <v>0.45254963230342377</v>
      </c>
      <c r="G56" s="134">
        <v>-4.5</v>
      </c>
      <c r="H56" s="21">
        <v>2364</v>
      </c>
      <c r="I56" s="133">
        <f t="shared" si="2"/>
        <v>0.4394207230366872</v>
      </c>
      <c r="J56" s="21">
        <v>2276</v>
      </c>
      <c r="K56" s="133">
        <v>0.4</v>
      </c>
      <c r="L56" s="135">
        <v>-3.7</v>
      </c>
    </row>
    <row r="57" spans="2:12" ht="12" customHeight="1">
      <c r="B57" s="29" t="s">
        <v>788</v>
      </c>
      <c r="C57" s="30">
        <v>942</v>
      </c>
      <c r="D57" s="133">
        <f t="shared" si="0"/>
        <v>1.2779292662081314</v>
      </c>
      <c r="E57" s="21">
        <v>880</v>
      </c>
      <c r="F57" s="133">
        <f t="shared" si="1"/>
        <v>1.1852490369851576</v>
      </c>
      <c r="G57" s="134">
        <v>-6.6</v>
      </c>
      <c r="H57" s="21">
        <v>5278</v>
      </c>
      <c r="I57" s="133">
        <f t="shared" si="2"/>
        <v>0.9810755398424851</v>
      </c>
      <c r="J57" s="21">
        <v>5236</v>
      </c>
      <c r="K57" s="133">
        <v>0.9</v>
      </c>
      <c r="L57" s="135">
        <v>-0.8</v>
      </c>
    </row>
    <row r="58" spans="2:12" ht="12" customHeight="1">
      <c r="B58" s="29" t="s">
        <v>790</v>
      </c>
      <c r="C58" s="30">
        <v>950</v>
      </c>
      <c r="D58" s="133">
        <f t="shared" si="0"/>
        <v>1.2887821686812366</v>
      </c>
      <c r="E58" s="21">
        <v>919</v>
      </c>
      <c r="F58" s="133">
        <f t="shared" si="1"/>
        <v>1.2377771193060905</v>
      </c>
      <c r="G58" s="134">
        <v>-3.3</v>
      </c>
      <c r="H58" s="21">
        <v>5371</v>
      </c>
      <c r="I58" s="133">
        <f t="shared" si="2"/>
        <v>0.9983623956979893</v>
      </c>
      <c r="J58" s="21">
        <v>5666</v>
      </c>
      <c r="K58" s="133">
        <v>1</v>
      </c>
      <c r="L58" s="135">
        <v>5.5</v>
      </c>
    </row>
    <row r="59" spans="2:12" ht="12" customHeight="1">
      <c r="B59" s="29" t="s">
        <v>792</v>
      </c>
      <c r="C59" s="30">
        <v>440</v>
      </c>
      <c r="D59" s="133">
        <f t="shared" si="0"/>
        <v>0.5969096360207833</v>
      </c>
      <c r="E59" s="21">
        <v>400</v>
      </c>
      <c r="F59" s="133">
        <f t="shared" si="1"/>
        <v>0.5387495622659807</v>
      </c>
      <c r="G59" s="134">
        <v>-9.1</v>
      </c>
      <c r="H59" s="21">
        <v>2811</v>
      </c>
      <c r="I59" s="133">
        <f t="shared" si="2"/>
        <v>0.5225091592454009</v>
      </c>
      <c r="J59" s="21">
        <v>2855</v>
      </c>
      <c r="K59" s="133">
        <v>0.5</v>
      </c>
      <c r="L59" s="135">
        <v>1.6</v>
      </c>
    </row>
    <row r="60" spans="2:12" ht="12" customHeight="1">
      <c r="B60" s="29" t="s">
        <v>793</v>
      </c>
      <c r="C60" s="30">
        <v>355</v>
      </c>
      <c r="D60" s="133">
        <f t="shared" si="0"/>
        <v>0.4815975472440411</v>
      </c>
      <c r="E60" s="21">
        <v>338</v>
      </c>
      <c r="F60" s="133">
        <f t="shared" si="1"/>
        <v>0.4552433801147536</v>
      </c>
      <c r="G60" s="134">
        <v>-4.8</v>
      </c>
      <c r="H60" s="21">
        <v>2037</v>
      </c>
      <c r="I60" s="133">
        <f t="shared" si="2"/>
        <v>0.37863790728668856</v>
      </c>
      <c r="J60" s="21">
        <v>2109</v>
      </c>
      <c r="K60" s="133">
        <v>0.4</v>
      </c>
      <c r="L60" s="135">
        <v>3.5</v>
      </c>
    </row>
    <row r="61" spans="2:12" ht="12" customHeight="1">
      <c r="B61" s="116" t="s">
        <v>794</v>
      </c>
      <c r="C61" s="51">
        <v>303</v>
      </c>
      <c r="D61" s="136">
        <f t="shared" si="0"/>
        <v>0.41105368116885765</v>
      </c>
      <c r="E61" s="52">
        <v>303</v>
      </c>
      <c r="F61" s="136">
        <f t="shared" si="1"/>
        <v>0.40810279341648037</v>
      </c>
      <c r="G61" s="137">
        <v>0</v>
      </c>
      <c r="H61" s="52">
        <v>2182</v>
      </c>
      <c r="I61" s="136">
        <f t="shared" si="2"/>
        <v>0.40559053200763595</v>
      </c>
      <c r="J61" s="52">
        <v>2342</v>
      </c>
      <c r="K61" s="136">
        <v>0.4</v>
      </c>
      <c r="L61" s="138">
        <v>7.3</v>
      </c>
    </row>
    <row r="62" ht="12">
      <c r="B62" s="17" t="s">
        <v>850</v>
      </c>
    </row>
  </sheetData>
  <mergeCells count="9">
    <mergeCell ref="B4:B7"/>
    <mergeCell ref="C4:G4"/>
    <mergeCell ref="H4:L4"/>
    <mergeCell ref="C5:D6"/>
    <mergeCell ref="E5:F6"/>
    <mergeCell ref="G5:G6"/>
    <mergeCell ref="H5:I6"/>
    <mergeCell ref="J5:K6"/>
    <mergeCell ref="L5:L6"/>
  </mergeCells>
  <printOptions/>
  <pageMargins left="0.75" right="0.75" top="1" bottom="1" header="0.512" footer="0.512"/>
  <pageSetup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19"/>
  <sheetViews>
    <sheetView workbookViewId="0" topLeftCell="A1">
      <selection activeCell="A1" sqref="A1"/>
    </sheetView>
  </sheetViews>
  <sheetFormatPr defaultColWidth="9.00390625" defaultRowHeight="13.5"/>
  <cols>
    <col min="1" max="1" width="2.375" style="139" customWidth="1"/>
    <col min="2" max="2" width="8.625" style="139" customWidth="1"/>
    <col min="3" max="3" width="8.75390625" style="139" customWidth="1"/>
    <col min="4" max="4" width="7.50390625" style="139" customWidth="1"/>
    <col min="5" max="6" width="8.25390625" style="139" customWidth="1"/>
    <col min="7" max="7" width="9.75390625" style="139" customWidth="1"/>
    <col min="8" max="8" width="8.125" style="139" customWidth="1"/>
    <col min="9" max="9" width="8.875" style="139" customWidth="1"/>
    <col min="10" max="11" width="8.25390625" style="139" customWidth="1"/>
    <col min="12" max="14" width="7.50390625" style="139" customWidth="1"/>
    <col min="15" max="16384" width="9.00390625" style="139" customWidth="1"/>
  </cols>
  <sheetData>
    <row r="2" ht="14.25">
      <c r="B2" s="140" t="s">
        <v>877</v>
      </c>
    </row>
    <row r="3" ht="12.75" thickBot="1">
      <c r="N3" s="141" t="s">
        <v>855</v>
      </c>
    </row>
    <row r="4" spans="2:14" ht="12.75" thickTop="1">
      <c r="B4" s="142" t="s">
        <v>852</v>
      </c>
      <c r="C4" s="143"/>
      <c r="D4" s="144" t="s">
        <v>856</v>
      </c>
      <c r="E4" s="1272" t="s">
        <v>857</v>
      </c>
      <c r="F4" s="1273"/>
      <c r="G4" s="144" t="s">
        <v>858</v>
      </c>
      <c r="H4" s="1272" t="s">
        <v>859</v>
      </c>
      <c r="I4" s="1274"/>
      <c r="J4" s="1274"/>
      <c r="K4" s="1274"/>
      <c r="L4" s="1274"/>
      <c r="M4" s="1274"/>
      <c r="N4" s="1273"/>
    </row>
    <row r="5" spans="2:14" ht="24">
      <c r="B5" s="145" t="s">
        <v>853</v>
      </c>
      <c r="C5" s="146" t="s">
        <v>860</v>
      </c>
      <c r="D5" s="147" t="s">
        <v>854</v>
      </c>
      <c r="E5" s="148" t="s">
        <v>861</v>
      </c>
      <c r="F5" s="148" t="s">
        <v>862</v>
      </c>
      <c r="G5" s="148" t="s">
        <v>863</v>
      </c>
      <c r="H5" s="149" t="s">
        <v>864</v>
      </c>
      <c r="I5" s="148" t="s">
        <v>865</v>
      </c>
      <c r="J5" s="148" t="s">
        <v>866</v>
      </c>
      <c r="K5" s="148" t="s">
        <v>867</v>
      </c>
      <c r="L5" s="148" t="s">
        <v>868</v>
      </c>
      <c r="M5" s="148" t="s">
        <v>869</v>
      </c>
      <c r="N5" s="149" t="s">
        <v>870</v>
      </c>
    </row>
    <row r="6" spans="2:14" ht="6.75" customHeight="1">
      <c r="B6" s="150"/>
      <c r="C6" s="151"/>
      <c r="D6" s="152"/>
      <c r="E6" s="153"/>
      <c r="F6" s="154"/>
      <c r="G6" s="153"/>
      <c r="H6" s="154"/>
      <c r="I6" s="153"/>
      <c r="J6" s="153"/>
      <c r="K6" s="154"/>
      <c r="L6" s="153"/>
      <c r="M6" s="153"/>
      <c r="N6" s="155"/>
    </row>
    <row r="7" spans="2:14" s="156" customFormat="1" ht="15" customHeight="1">
      <c r="B7" s="150" t="s">
        <v>871</v>
      </c>
      <c r="C7" s="157">
        <v>83999</v>
      </c>
      <c r="D7" s="158">
        <v>6663</v>
      </c>
      <c r="E7" s="158">
        <v>21151</v>
      </c>
      <c r="F7" s="158">
        <v>56185</v>
      </c>
      <c r="G7" s="158">
        <v>12408</v>
      </c>
      <c r="H7" s="158">
        <v>10030</v>
      </c>
      <c r="I7" s="158">
        <v>18436</v>
      </c>
      <c r="J7" s="158">
        <v>21866</v>
      </c>
      <c r="K7" s="158">
        <v>10734</v>
      </c>
      <c r="L7" s="158">
        <v>5641</v>
      </c>
      <c r="M7" s="158">
        <v>2818</v>
      </c>
      <c r="N7" s="159">
        <v>2066</v>
      </c>
    </row>
    <row r="8" spans="2:14" s="160" customFormat="1" ht="15" customHeight="1">
      <c r="B8" s="161" t="s">
        <v>872</v>
      </c>
      <c r="C8" s="162">
        <f aca="true" t="shared" si="0" ref="C8:N8">SUM(C18:C67)</f>
        <v>79821</v>
      </c>
      <c r="D8" s="163">
        <f t="shared" si="0"/>
        <v>6144</v>
      </c>
      <c r="E8" s="163">
        <f t="shared" si="0"/>
        <v>18367</v>
      </c>
      <c r="F8" s="163">
        <f t="shared" si="0"/>
        <v>55310</v>
      </c>
      <c r="G8" s="163">
        <f t="shared" si="0"/>
        <v>11712</v>
      </c>
      <c r="H8" s="163">
        <f t="shared" si="0"/>
        <v>9394</v>
      </c>
      <c r="I8" s="163">
        <f t="shared" si="0"/>
        <v>17532</v>
      </c>
      <c r="J8" s="163">
        <f t="shared" si="0"/>
        <v>20337</v>
      </c>
      <c r="K8" s="163">
        <f t="shared" si="0"/>
        <v>10102</v>
      </c>
      <c r="L8" s="163">
        <f t="shared" si="0"/>
        <v>5401</v>
      </c>
      <c r="M8" s="163">
        <f t="shared" si="0"/>
        <v>2893</v>
      </c>
      <c r="N8" s="164">
        <f t="shared" si="0"/>
        <v>2450</v>
      </c>
    </row>
    <row r="9" spans="2:14" s="165" customFormat="1" ht="8.25" customHeight="1">
      <c r="B9" s="166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2:14" s="160" customFormat="1" ht="15" customHeight="1">
      <c r="B10" s="170" t="s">
        <v>753</v>
      </c>
      <c r="C10" s="171">
        <f aca="true" t="shared" si="1" ref="C10:N10">C18+C24+C25+C26+C29+C30+C31+C34+C35+C36+C37+C38+C39+C40</f>
        <v>34517</v>
      </c>
      <c r="D10" s="172">
        <f t="shared" si="1"/>
        <v>3240</v>
      </c>
      <c r="E10" s="172">
        <f t="shared" si="1"/>
        <v>6484</v>
      </c>
      <c r="F10" s="172">
        <f t="shared" si="1"/>
        <v>24793</v>
      </c>
      <c r="G10" s="172">
        <f t="shared" si="1"/>
        <v>5769</v>
      </c>
      <c r="H10" s="172">
        <f t="shared" si="1"/>
        <v>5191</v>
      </c>
      <c r="I10" s="172">
        <f t="shared" si="1"/>
        <v>9616</v>
      </c>
      <c r="J10" s="172">
        <f t="shared" si="1"/>
        <v>9719</v>
      </c>
      <c r="K10" s="172">
        <f t="shared" si="1"/>
        <v>2931</v>
      </c>
      <c r="L10" s="172">
        <f t="shared" si="1"/>
        <v>830</v>
      </c>
      <c r="M10" s="172">
        <f t="shared" si="1"/>
        <v>272</v>
      </c>
      <c r="N10" s="173">
        <f t="shared" si="1"/>
        <v>189</v>
      </c>
    </row>
    <row r="11" spans="2:14" s="160" customFormat="1" ht="7.5" customHeight="1">
      <c r="B11" s="170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</row>
    <row r="12" spans="2:14" s="160" customFormat="1" ht="15" customHeight="1">
      <c r="B12" s="170" t="s">
        <v>755</v>
      </c>
      <c r="C12" s="171">
        <f aca="true" t="shared" si="2" ref="C12:N12">C23+C42+C43+C44+C45+C46+C47+C48</f>
        <v>9167</v>
      </c>
      <c r="D12" s="172">
        <f t="shared" si="2"/>
        <v>354</v>
      </c>
      <c r="E12" s="172">
        <f t="shared" si="2"/>
        <v>1893</v>
      </c>
      <c r="F12" s="172">
        <f t="shared" si="2"/>
        <v>6920</v>
      </c>
      <c r="G12" s="172">
        <f t="shared" si="2"/>
        <v>886</v>
      </c>
      <c r="H12" s="172">
        <f t="shared" si="2"/>
        <v>727</v>
      </c>
      <c r="I12" s="172">
        <f t="shared" si="2"/>
        <v>1690</v>
      </c>
      <c r="J12" s="172">
        <f t="shared" si="2"/>
        <v>2566</v>
      </c>
      <c r="K12" s="172">
        <f t="shared" si="2"/>
        <v>1659</v>
      </c>
      <c r="L12" s="172">
        <f t="shared" si="2"/>
        <v>787</v>
      </c>
      <c r="M12" s="172">
        <f t="shared" si="2"/>
        <v>433</v>
      </c>
      <c r="N12" s="173">
        <f t="shared" si="2"/>
        <v>419</v>
      </c>
    </row>
    <row r="13" spans="2:14" s="160" customFormat="1" ht="9" customHeight="1">
      <c r="B13" s="170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2:14" s="160" customFormat="1" ht="15" customHeight="1">
      <c r="B14" s="170" t="s">
        <v>757</v>
      </c>
      <c r="C14" s="171">
        <f aca="true" t="shared" si="3" ref="C14:N14">C19+C28+C32+C50+C51+C52+C53+C54</f>
        <v>16423</v>
      </c>
      <c r="D14" s="172">
        <f t="shared" si="3"/>
        <v>1112</v>
      </c>
      <c r="E14" s="172">
        <f t="shared" si="3"/>
        <v>4025</v>
      </c>
      <c r="F14" s="172">
        <f t="shared" si="3"/>
        <v>11286</v>
      </c>
      <c r="G14" s="172">
        <f t="shared" si="3"/>
        <v>2816</v>
      </c>
      <c r="H14" s="172">
        <f t="shared" si="3"/>
        <v>1861</v>
      </c>
      <c r="I14" s="172">
        <f t="shared" si="3"/>
        <v>3277</v>
      </c>
      <c r="J14" s="172">
        <f t="shared" si="3"/>
        <v>4050</v>
      </c>
      <c r="K14" s="172">
        <f t="shared" si="3"/>
        <v>2200</v>
      </c>
      <c r="L14" s="172">
        <f t="shared" si="3"/>
        <v>1116</v>
      </c>
      <c r="M14" s="172">
        <f t="shared" si="3"/>
        <v>556</v>
      </c>
      <c r="N14" s="173">
        <f t="shared" si="3"/>
        <v>547</v>
      </c>
    </row>
    <row r="15" spans="2:14" s="160" customFormat="1" ht="8.25" customHeight="1">
      <c r="B15" s="170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2:14" s="160" customFormat="1" ht="15" customHeight="1">
      <c r="B16" s="170" t="s">
        <v>759</v>
      </c>
      <c r="C16" s="171">
        <v>19714</v>
      </c>
      <c r="D16" s="172">
        <v>1438</v>
      </c>
      <c r="E16" s="172">
        <v>5965</v>
      </c>
      <c r="F16" s="172">
        <v>12311</v>
      </c>
      <c r="G16" s="172">
        <v>2241</v>
      </c>
      <c r="H16" s="172">
        <v>1615</v>
      </c>
      <c r="I16" s="172">
        <v>2949</v>
      </c>
      <c r="J16" s="172">
        <v>4002</v>
      </c>
      <c r="K16" s="172">
        <v>3312</v>
      </c>
      <c r="L16" s="172">
        <v>2668</v>
      </c>
      <c r="M16" s="172">
        <v>1632</v>
      </c>
      <c r="N16" s="173">
        <v>1295</v>
      </c>
    </row>
    <row r="17" spans="2:14" ht="8.25" customHeight="1">
      <c r="B17" s="150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/>
    </row>
    <row r="18" spans="2:14" ht="12">
      <c r="B18" s="150" t="s">
        <v>762</v>
      </c>
      <c r="C18" s="174">
        <v>6823</v>
      </c>
      <c r="D18" s="158">
        <v>714</v>
      </c>
      <c r="E18" s="175">
        <v>1106</v>
      </c>
      <c r="F18" s="175">
        <v>5003</v>
      </c>
      <c r="G18" s="175">
        <v>1363</v>
      </c>
      <c r="H18" s="175">
        <v>1234</v>
      </c>
      <c r="I18" s="175">
        <v>1995</v>
      </c>
      <c r="J18" s="175">
        <v>1741</v>
      </c>
      <c r="K18" s="175">
        <v>350</v>
      </c>
      <c r="L18" s="175">
        <v>80</v>
      </c>
      <c r="M18" s="175">
        <v>33</v>
      </c>
      <c r="N18" s="176">
        <v>27</v>
      </c>
    </row>
    <row r="19" spans="2:14" ht="12">
      <c r="B19" s="150" t="s">
        <v>764</v>
      </c>
      <c r="C19" s="174">
        <v>2891</v>
      </c>
      <c r="D19" s="158">
        <v>195</v>
      </c>
      <c r="E19" s="175">
        <v>589</v>
      </c>
      <c r="F19" s="175">
        <v>2107</v>
      </c>
      <c r="G19" s="175">
        <v>612</v>
      </c>
      <c r="H19" s="175">
        <v>300</v>
      </c>
      <c r="I19" s="175">
        <v>528</v>
      </c>
      <c r="J19" s="175">
        <v>628</v>
      </c>
      <c r="K19" s="175">
        <v>361</v>
      </c>
      <c r="L19" s="175">
        <v>201</v>
      </c>
      <c r="M19" s="175">
        <v>122</v>
      </c>
      <c r="N19" s="176">
        <v>139</v>
      </c>
    </row>
    <row r="20" spans="2:14" ht="12">
      <c r="B20" s="150" t="s">
        <v>765</v>
      </c>
      <c r="C20" s="174">
        <v>2849</v>
      </c>
      <c r="D20" s="158">
        <v>252</v>
      </c>
      <c r="E20" s="175">
        <v>1008</v>
      </c>
      <c r="F20" s="175">
        <v>1589</v>
      </c>
      <c r="G20" s="175">
        <v>288</v>
      </c>
      <c r="H20" s="175">
        <v>199</v>
      </c>
      <c r="I20" s="175">
        <v>346</v>
      </c>
      <c r="J20" s="175">
        <v>531</v>
      </c>
      <c r="K20" s="175">
        <v>482</v>
      </c>
      <c r="L20" s="175">
        <v>421</v>
      </c>
      <c r="M20" s="175">
        <v>320</v>
      </c>
      <c r="N20" s="176">
        <v>262</v>
      </c>
    </row>
    <row r="21" spans="2:14" ht="12">
      <c r="B21" s="150" t="s">
        <v>767</v>
      </c>
      <c r="C21" s="174">
        <v>3844</v>
      </c>
      <c r="D21" s="158">
        <v>504</v>
      </c>
      <c r="E21" s="175">
        <v>1320</v>
      </c>
      <c r="F21" s="175">
        <v>2020</v>
      </c>
      <c r="G21" s="175">
        <v>408</v>
      </c>
      <c r="H21" s="175">
        <v>263</v>
      </c>
      <c r="I21" s="175">
        <v>544</v>
      </c>
      <c r="J21" s="175">
        <v>721</v>
      </c>
      <c r="K21" s="175">
        <v>701</v>
      </c>
      <c r="L21" s="175">
        <v>660</v>
      </c>
      <c r="M21" s="175">
        <v>345</v>
      </c>
      <c r="N21" s="176">
        <v>202</v>
      </c>
    </row>
    <row r="22" spans="2:14" ht="8.25" customHeight="1">
      <c r="B22" s="150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</row>
    <row r="23" spans="2:14" ht="12">
      <c r="B23" s="150" t="s">
        <v>770</v>
      </c>
      <c r="C23" s="174">
        <v>2271</v>
      </c>
      <c r="D23" s="158">
        <v>106</v>
      </c>
      <c r="E23" s="175">
        <v>649</v>
      </c>
      <c r="F23" s="175">
        <v>1516</v>
      </c>
      <c r="G23" s="175">
        <v>211</v>
      </c>
      <c r="H23" s="175">
        <v>143</v>
      </c>
      <c r="I23" s="175">
        <v>306</v>
      </c>
      <c r="J23" s="175">
        <v>546</v>
      </c>
      <c r="K23" s="175">
        <v>462</v>
      </c>
      <c r="L23" s="175">
        <v>260</v>
      </c>
      <c r="M23" s="175">
        <v>152</v>
      </c>
      <c r="N23" s="176">
        <v>191</v>
      </c>
    </row>
    <row r="24" spans="2:14" ht="12">
      <c r="B24" s="150" t="s">
        <v>772</v>
      </c>
      <c r="C24" s="174">
        <v>2985</v>
      </c>
      <c r="D24" s="158">
        <v>255</v>
      </c>
      <c r="E24" s="175">
        <v>582</v>
      </c>
      <c r="F24" s="175">
        <v>2148</v>
      </c>
      <c r="G24" s="175">
        <v>542</v>
      </c>
      <c r="H24" s="175">
        <v>466</v>
      </c>
      <c r="I24" s="175">
        <v>839</v>
      </c>
      <c r="J24" s="175">
        <v>853</v>
      </c>
      <c r="K24" s="175">
        <v>190</v>
      </c>
      <c r="L24" s="175">
        <v>60</v>
      </c>
      <c r="M24" s="175">
        <v>25</v>
      </c>
      <c r="N24" s="176">
        <v>10</v>
      </c>
    </row>
    <row r="25" spans="2:14" ht="12">
      <c r="B25" s="150" t="s">
        <v>774</v>
      </c>
      <c r="C25" s="174">
        <v>2546</v>
      </c>
      <c r="D25" s="158">
        <v>302</v>
      </c>
      <c r="E25" s="175">
        <v>447</v>
      </c>
      <c r="F25" s="175">
        <v>1797</v>
      </c>
      <c r="G25" s="175">
        <v>403</v>
      </c>
      <c r="H25" s="175">
        <v>427</v>
      </c>
      <c r="I25" s="175">
        <v>808</v>
      </c>
      <c r="J25" s="175">
        <v>682</v>
      </c>
      <c r="K25" s="175">
        <v>159</v>
      </c>
      <c r="L25" s="175">
        <v>45</v>
      </c>
      <c r="M25" s="175">
        <v>15</v>
      </c>
      <c r="N25" s="176">
        <v>7</v>
      </c>
    </row>
    <row r="26" spans="2:14" ht="12">
      <c r="B26" s="150" t="s">
        <v>775</v>
      </c>
      <c r="C26" s="174">
        <v>3856</v>
      </c>
      <c r="D26" s="158">
        <v>272</v>
      </c>
      <c r="E26" s="175">
        <v>581</v>
      </c>
      <c r="F26" s="175">
        <v>3003</v>
      </c>
      <c r="G26" s="175">
        <v>558</v>
      </c>
      <c r="H26" s="175">
        <v>507</v>
      </c>
      <c r="I26" s="175">
        <v>1145</v>
      </c>
      <c r="J26" s="175">
        <v>1136</v>
      </c>
      <c r="K26" s="175">
        <v>352</v>
      </c>
      <c r="L26" s="175">
        <v>105</v>
      </c>
      <c r="M26" s="175">
        <v>36</v>
      </c>
      <c r="N26" s="176">
        <v>17</v>
      </c>
    </row>
    <row r="27" spans="2:14" ht="8.25" customHeight="1">
      <c r="B27" s="150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</row>
    <row r="28" spans="2:14" ht="12">
      <c r="B28" s="150" t="s">
        <v>778</v>
      </c>
      <c r="C28" s="174">
        <v>2255</v>
      </c>
      <c r="D28" s="158">
        <v>108</v>
      </c>
      <c r="E28" s="175">
        <v>466</v>
      </c>
      <c r="F28" s="175">
        <v>1681</v>
      </c>
      <c r="G28" s="175">
        <v>368</v>
      </c>
      <c r="H28" s="175">
        <v>254</v>
      </c>
      <c r="I28" s="175">
        <v>471</v>
      </c>
      <c r="J28" s="175">
        <v>617</v>
      </c>
      <c r="K28" s="175">
        <v>282</v>
      </c>
      <c r="L28" s="175">
        <v>136</v>
      </c>
      <c r="M28" s="175">
        <v>60</v>
      </c>
      <c r="N28" s="176">
        <v>67</v>
      </c>
    </row>
    <row r="29" spans="2:14" ht="12">
      <c r="B29" s="150" t="s">
        <v>780</v>
      </c>
      <c r="C29" s="174">
        <v>3433</v>
      </c>
      <c r="D29" s="158">
        <v>412</v>
      </c>
      <c r="E29" s="175">
        <v>745</v>
      </c>
      <c r="F29" s="175">
        <v>2276</v>
      </c>
      <c r="G29" s="175">
        <v>522</v>
      </c>
      <c r="H29" s="175">
        <v>496</v>
      </c>
      <c r="I29" s="175">
        <v>898</v>
      </c>
      <c r="J29" s="175">
        <v>1093</v>
      </c>
      <c r="K29" s="175">
        <v>306</v>
      </c>
      <c r="L29" s="175">
        <v>89</v>
      </c>
      <c r="M29" s="175">
        <v>12</v>
      </c>
      <c r="N29" s="176">
        <v>17</v>
      </c>
    </row>
    <row r="30" spans="2:14" ht="12">
      <c r="B30" s="150" t="s">
        <v>782</v>
      </c>
      <c r="C30" s="174">
        <v>3366</v>
      </c>
      <c r="D30" s="158">
        <v>438</v>
      </c>
      <c r="E30" s="175">
        <v>652</v>
      </c>
      <c r="F30" s="175">
        <v>2276</v>
      </c>
      <c r="G30" s="175">
        <v>497</v>
      </c>
      <c r="H30" s="175">
        <v>492</v>
      </c>
      <c r="I30" s="175">
        <v>918</v>
      </c>
      <c r="J30" s="175">
        <v>1119</v>
      </c>
      <c r="K30" s="175">
        <v>280</v>
      </c>
      <c r="L30" s="175">
        <v>47</v>
      </c>
      <c r="M30" s="175">
        <v>8</v>
      </c>
      <c r="N30" s="176">
        <v>5</v>
      </c>
    </row>
    <row r="31" spans="2:14" ht="12">
      <c r="B31" s="150" t="s">
        <v>784</v>
      </c>
      <c r="C31" s="174">
        <v>3113</v>
      </c>
      <c r="D31" s="158">
        <v>159</v>
      </c>
      <c r="E31" s="175">
        <v>885</v>
      </c>
      <c r="F31" s="175">
        <v>2069</v>
      </c>
      <c r="G31" s="175">
        <v>268</v>
      </c>
      <c r="H31" s="175">
        <v>218</v>
      </c>
      <c r="I31" s="175">
        <v>591</v>
      </c>
      <c r="J31" s="175">
        <v>1082</v>
      </c>
      <c r="K31" s="175">
        <v>635</v>
      </c>
      <c r="L31" s="175">
        <v>211</v>
      </c>
      <c r="M31" s="175">
        <v>65</v>
      </c>
      <c r="N31" s="176">
        <v>43</v>
      </c>
    </row>
    <row r="32" spans="2:14" ht="12">
      <c r="B32" s="150" t="s">
        <v>786</v>
      </c>
      <c r="C32" s="174">
        <v>2294</v>
      </c>
      <c r="D32" s="158">
        <v>243</v>
      </c>
      <c r="E32" s="175">
        <v>721</v>
      </c>
      <c r="F32" s="175">
        <v>1330</v>
      </c>
      <c r="G32" s="175">
        <v>379</v>
      </c>
      <c r="H32" s="175">
        <v>302</v>
      </c>
      <c r="I32" s="175">
        <v>474</v>
      </c>
      <c r="J32" s="175">
        <v>638</v>
      </c>
      <c r="K32" s="175">
        <v>288</v>
      </c>
      <c r="L32" s="175">
        <v>138</v>
      </c>
      <c r="M32" s="175">
        <v>42</v>
      </c>
      <c r="N32" s="176">
        <v>33</v>
      </c>
    </row>
    <row r="33" spans="2:14" ht="7.5" customHeight="1">
      <c r="B33" s="150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</row>
    <row r="34" spans="2:14" ht="12">
      <c r="B34" s="150" t="s">
        <v>789</v>
      </c>
      <c r="C34" s="174">
        <v>959</v>
      </c>
      <c r="D34" s="158">
        <v>92</v>
      </c>
      <c r="E34" s="175">
        <v>118</v>
      </c>
      <c r="F34" s="175">
        <v>749</v>
      </c>
      <c r="G34" s="175">
        <v>177</v>
      </c>
      <c r="H34" s="175">
        <v>191</v>
      </c>
      <c r="I34" s="175">
        <v>341</v>
      </c>
      <c r="J34" s="175">
        <v>193</v>
      </c>
      <c r="K34" s="175">
        <v>38</v>
      </c>
      <c r="L34" s="175">
        <v>10</v>
      </c>
      <c r="M34" s="175">
        <v>5</v>
      </c>
      <c r="N34" s="176">
        <v>4</v>
      </c>
    </row>
    <row r="35" spans="2:14" ht="12">
      <c r="B35" s="150" t="s">
        <v>791</v>
      </c>
      <c r="C35" s="174">
        <v>957</v>
      </c>
      <c r="D35" s="158">
        <v>88</v>
      </c>
      <c r="E35" s="175">
        <v>148</v>
      </c>
      <c r="F35" s="175">
        <v>721</v>
      </c>
      <c r="G35" s="175">
        <v>185</v>
      </c>
      <c r="H35" s="175">
        <v>133</v>
      </c>
      <c r="I35" s="175">
        <v>311</v>
      </c>
      <c r="J35" s="175">
        <v>232</v>
      </c>
      <c r="K35" s="175">
        <v>50</v>
      </c>
      <c r="L35" s="175">
        <v>19</v>
      </c>
      <c r="M35" s="175">
        <v>12</v>
      </c>
      <c r="N35" s="176">
        <v>15</v>
      </c>
    </row>
    <row r="36" spans="2:14" ht="12">
      <c r="B36" s="150" t="s">
        <v>745</v>
      </c>
      <c r="C36" s="174">
        <v>1913</v>
      </c>
      <c r="D36" s="158">
        <v>102</v>
      </c>
      <c r="E36" s="175">
        <v>294</v>
      </c>
      <c r="F36" s="175">
        <v>1517</v>
      </c>
      <c r="G36" s="175">
        <v>358</v>
      </c>
      <c r="H36" s="175">
        <v>310</v>
      </c>
      <c r="I36" s="175">
        <v>541</v>
      </c>
      <c r="J36" s="175">
        <v>525</v>
      </c>
      <c r="K36" s="175">
        <v>115</v>
      </c>
      <c r="L36" s="175">
        <v>32</v>
      </c>
      <c r="M36" s="175">
        <v>19</v>
      </c>
      <c r="N36" s="176">
        <v>13</v>
      </c>
    </row>
    <row r="37" spans="2:14" ht="12">
      <c r="B37" s="150" t="s">
        <v>746</v>
      </c>
      <c r="C37" s="174">
        <v>962</v>
      </c>
      <c r="D37" s="158">
        <v>54</v>
      </c>
      <c r="E37" s="175">
        <v>31</v>
      </c>
      <c r="F37" s="175">
        <v>877</v>
      </c>
      <c r="G37" s="175">
        <v>287</v>
      </c>
      <c r="H37" s="175">
        <v>231</v>
      </c>
      <c r="I37" s="175">
        <v>302</v>
      </c>
      <c r="J37" s="175">
        <v>116</v>
      </c>
      <c r="K37" s="175">
        <v>21</v>
      </c>
      <c r="L37" s="175">
        <v>2</v>
      </c>
      <c r="M37" s="175">
        <v>2</v>
      </c>
      <c r="N37" s="176">
        <v>1</v>
      </c>
    </row>
    <row r="38" spans="2:14" ht="12">
      <c r="B38" s="150" t="s">
        <v>747</v>
      </c>
      <c r="C38" s="174">
        <v>1439</v>
      </c>
      <c r="D38" s="158">
        <v>220</v>
      </c>
      <c r="E38" s="175">
        <v>335</v>
      </c>
      <c r="F38" s="175">
        <v>884</v>
      </c>
      <c r="G38" s="175">
        <v>265</v>
      </c>
      <c r="H38" s="175">
        <v>223</v>
      </c>
      <c r="I38" s="175">
        <v>413</v>
      </c>
      <c r="J38" s="175">
        <v>344</v>
      </c>
      <c r="K38" s="175">
        <v>146</v>
      </c>
      <c r="L38" s="175">
        <v>40</v>
      </c>
      <c r="M38" s="175">
        <v>5</v>
      </c>
      <c r="N38" s="176">
        <v>3</v>
      </c>
    </row>
    <row r="39" spans="2:14" ht="12">
      <c r="B39" s="150" t="s">
        <v>749</v>
      </c>
      <c r="C39" s="174">
        <v>968</v>
      </c>
      <c r="D39" s="158">
        <v>71</v>
      </c>
      <c r="E39" s="175">
        <v>224</v>
      </c>
      <c r="F39" s="175">
        <v>673</v>
      </c>
      <c r="G39" s="175">
        <v>183</v>
      </c>
      <c r="H39" s="175">
        <v>158</v>
      </c>
      <c r="I39" s="175">
        <v>279</v>
      </c>
      <c r="J39" s="175">
        <v>238</v>
      </c>
      <c r="K39" s="175">
        <v>81</v>
      </c>
      <c r="L39" s="175">
        <v>17</v>
      </c>
      <c r="M39" s="175">
        <v>10</v>
      </c>
      <c r="N39" s="176">
        <v>2</v>
      </c>
    </row>
    <row r="40" spans="2:14" ht="12">
      <c r="B40" s="150" t="s">
        <v>751</v>
      </c>
      <c r="C40" s="174">
        <v>1197</v>
      </c>
      <c r="D40" s="158">
        <v>61</v>
      </c>
      <c r="E40" s="175">
        <v>336</v>
      </c>
      <c r="F40" s="175">
        <v>800</v>
      </c>
      <c r="G40" s="175">
        <v>161</v>
      </c>
      <c r="H40" s="175">
        <v>105</v>
      </c>
      <c r="I40" s="175">
        <v>235</v>
      </c>
      <c r="J40" s="175">
        <v>365</v>
      </c>
      <c r="K40" s="175">
        <v>208</v>
      </c>
      <c r="L40" s="175">
        <v>73</v>
      </c>
      <c r="M40" s="175">
        <v>25</v>
      </c>
      <c r="N40" s="176">
        <v>25</v>
      </c>
    </row>
    <row r="41" spans="2:14" ht="8.25" customHeight="1">
      <c r="B41" s="150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</row>
    <row r="42" spans="2:14" ht="12">
      <c r="B42" s="150" t="s">
        <v>752</v>
      </c>
      <c r="C42" s="174">
        <v>913</v>
      </c>
      <c r="D42" s="158">
        <v>27</v>
      </c>
      <c r="E42" s="175">
        <v>166</v>
      </c>
      <c r="F42" s="175">
        <v>720</v>
      </c>
      <c r="G42" s="175">
        <v>65</v>
      </c>
      <c r="H42" s="175">
        <v>62</v>
      </c>
      <c r="I42" s="175">
        <v>176</v>
      </c>
      <c r="J42" s="175">
        <v>287</v>
      </c>
      <c r="K42" s="175">
        <v>156</v>
      </c>
      <c r="L42" s="175">
        <v>90</v>
      </c>
      <c r="M42" s="175">
        <v>42</v>
      </c>
      <c r="N42" s="176">
        <v>35</v>
      </c>
    </row>
    <row r="43" spans="2:14" ht="12">
      <c r="B43" s="150" t="s">
        <v>754</v>
      </c>
      <c r="C43" s="174">
        <v>1363</v>
      </c>
      <c r="D43" s="158">
        <v>39</v>
      </c>
      <c r="E43" s="175">
        <v>210</v>
      </c>
      <c r="F43" s="175">
        <v>1114</v>
      </c>
      <c r="G43" s="175">
        <v>116</v>
      </c>
      <c r="H43" s="175">
        <v>102</v>
      </c>
      <c r="I43" s="175">
        <v>271</v>
      </c>
      <c r="J43" s="175">
        <v>453</v>
      </c>
      <c r="K43" s="175">
        <v>264</v>
      </c>
      <c r="L43" s="175">
        <v>100</v>
      </c>
      <c r="M43" s="175">
        <v>39</v>
      </c>
      <c r="N43" s="176">
        <v>18</v>
      </c>
    </row>
    <row r="44" spans="2:14" ht="12">
      <c r="B44" s="150" t="s">
        <v>756</v>
      </c>
      <c r="C44" s="174">
        <v>906</v>
      </c>
      <c r="D44" s="158">
        <v>35</v>
      </c>
      <c r="E44" s="175">
        <v>198</v>
      </c>
      <c r="F44" s="175">
        <v>673</v>
      </c>
      <c r="G44" s="175">
        <v>82</v>
      </c>
      <c r="H44" s="175">
        <v>78</v>
      </c>
      <c r="I44" s="175">
        <v>194</v>
      </c>
      <c r="J44" s="175">
        <v>235</v>
      </c>
      <c r="K44" s="175">
        <v>184</v>
      </c>
      <c r="L44" s="175">
        <v>74</v>
      </c>
      <c r="M44" s="175">
        <v>38</v>
      </c>
      <c r="N44" s="176">
        <v>21</v>
      </c>
    </row>
    <row r="45" spans="2:14" ht="12">
      <c r="B45" s="150" t="s">
        <v>758</v>
      </c>
      <c r="C45" s="174">
        <v>1197</v>
      </c>
      <c r="D45" s="158">
        <v>54</v>
      </c>
      <c r="E45" s="175">
        <v>171</v>
      </c>
      <c r="F45" s="175">
        <v>972</v>
      </c>
      <c r="G45" s="175">
        <v>175</v>
      </c>
      <c r="H45" s="175">
        <v>121</v>
      </c>
      <c r="I45" s="175">
        <v>239</v>
      </c>
      <c r="J45" s="175">
        <v>310</v>
      </c>
      <c r="K45" s="175">
        <v>147</v>
      </c>
      <c r="L45" s="175">
        <v>80</v>
      </c>
      <c r="M45" s="175">
        <v>54</v>
      </c>
      <c r="N45" s="176">
        <v>71</v>
      </c>
    </row>
    <row r="46" spans="2:14" ht="12">
      <c r="B46" s="150" t="s">
        <v>760</v>
      </c>
      <c r="C46" s="174">
        <v>672</v>
      </c>
      <c r="D46" s="158">
        <v>17</v>
      </c>
      <c r="E46" s="175">
        <v>116</v>
      </c>
      <c r="F46" s="175">
        <v>539</v>
      </c>
      <c r="G46" s="175">
        <v>70</v>
      </c>
      <c r="H46" s="175">
        <v>51</v>
      </c>
      <c r="I46" s="175">
        <v>152</v>
      </c>
      <c r="J46" s="175">
        <v>221</v>
      </c>
      <c r="K46" s="175">
        <v>115</v>
      </c>
      <c r="L46" s="175">
        <v>32</v>
      </c>
      <c r="M46" s="175">
        <v>11</v>
      </c>
      <c r="N46" s="176">
        <v>20</v>
      </c>
    </row>
    <row r="47" spans="2:14" ht="12">
      <c r="B47" s="150" t="s">
        <v>761</v>
      </c>
      <c r="C47" s="174">
        <v>873</v>
      </c>
      <c r="D47" s="158">
        <v>53</v>
      </c>
      <c r="E47" s="175">
        <v>234</v>
      </c>
      <c r="F47" s="175">
        <v>586</v>
      </c>
      <c r="G47" s="175">
        <v>55</v>
      </c>
      <c r="H47" s="175">
        <v>67</v>
      </c>
      <c r="I47" s="175">
        <v>131</v>
      </c>
      <c r="J47" s="175">
        <v>232</v>
      </c>
      <c r="K47" s="175">
        <v>181</v>
      </c>
      <c r="L47" s="175">
        <v>85</v>
      </c>
      <c r="M47" s="175">
        <v>70</v>
      </c>
      <c r="N47" s="176">
        <v>52</v>
      </c>
    </row>
    <row r="48" spans="2:14" ht="12">
      <c r="B48" s="150" t="s">
        <v>763</v>
      </c>
      <c r="C48" s="174">
        <v>972</v>
      </c>
      <c r="D48" s="158">
        <v>23</v>
      </c>
      <c r="E48" s="175">
        <v>149</v>
      </c>
      <c r="F48" s="175">
        <v>800</v>
      </c>
      <c r="G48" s="175">
        <v>112</v>
      </c>
      <c r="H48" s="175">
        <v>103</v>
      </c>
      <c r="I48" s="175">
        <v>221</v>
      </c>
      <c r="J48" s="175">
        <v>282</v>
      </c>
      <c r="K48" s="175">
        <v>150</v>
      </c>
      <c r="L48" s="175">
        <v>66</v>
      </c>
      <c r="M48" s="175">
        <v>27</v>
      </c>
      <c r="N48" s="176">
        <v>11</v>
      </c>
    </row>
    <row r="49" spans="2:14" ht="8.25" customHeight="1">
      <c r="B49" s="150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0" spans="2:14" ht="12">
      <c r="B50" s="150" t="s">
        <v>766</v>
      </c>
      <c r="C50" s="174">
        <v>2440</v>
      </c>
      <c r="D50" s="158">
        <v>190</v>
      </c>
      <c r="E50" s="175">
        <v>807</v>
      </c>
      <c r="F50" s="175">
        <v>1443</v>
      </c>
      <c r="G50" s="175">
        <v>300</v>
      </c>
      <c r="H50" s="175">
        <v>254</v>
      </c>
      <c r="I50" s="175">
        <v>498</v>
      </c>
      <c r="J50" s="175">
        <v>687</v>
      </c>
      <c r="K50" s="175">
        <v>347</v>
      </c>
      <c r="L50" s="175">
        <v>204</v>
      </c>
      <c r="M50" s="175">
        <v>86</v>
      </c>
      <c r="N50" s="176">
        <v>64</v>
      </c>
    </row>
    <row r="51" spans="2:14" ht="12">
      <c r="B51" s="150" t="s">
        <v>873</v>
      </c>
      <c r="C51" s="174">
        <v>2272</v>
      </c>
      <c r="D51" s="158">
        <v>132</v>
      </c>
      <c r="E51" s="175">
        <v>768</v>
      </c>
      <c r="F51" s="175">
        <v>1372</v>
      </c>
      <c r="G51" s="175">
        <v>247</v>
      </c>
      <c r="H51" s="175">
        <v>174</v>
      </c>
      <c r="I51" s="175">
        <v>344</v>
      </c>
      <c r="J51" s="175">
        <v>506</v>
      </c>
      <c r="K51" s="175">
        <v>436</v>
      </c>
      <c r="L51" s="175">
        <v>242</v>
      </c>
      <c r="M51" s="175">
        <v>165</v>
      </c>
      <c r="N51" s="176">
        <v>158</v>
      </c>
    </row>
    <row r="52" spans="2:14" ht="12">
      <c r="B52" s="150" t="s">
        <v>769</v>
      </c>
      <c r="C52" s="174">
        <v>856</v>
      </c>
      <c r="D52" s="158">
        <v>59</v>
      </c>
      <c r="E52" s="175">
        <v>75</v>
      </c>
      <c r="F52" s="175">
        <v>722</v>
      </c>
      <c r="G52" s="175">
        <v>164</v>
      </c>
      <c r="H52" s="175">
        <v>89</v>
      </c>
      <c r="I52" s="175">
        <v>206</v>
      </c>
      <c r="J52" s="175">
        <v>245</v>
      </c>
      <c r="K52" s="175">
        <v>84</v>
      </c>
      <c r="L52" s="175">
        <v>28</v>
      </c>
      <c r="M52" s="175">
        <v>14</v>
      </c>
      <c r="N52" s="176">
        <v>26</v>
      </c>
    </row>
    <row r="53" spans="2:14" ht="12">
      <c r="B53" s="150" t="s">
        <v>771</v>
      </c>
      <c r="C53" s="174">
        <v>2106</v>
      </c>
      <c r="D53" s="158">
        <v>119</v>
      </c>
      <c r="E53" s="175">
        <v>318</v>
      </c>
      <c r="F53" s="175">
        <v>1669</v>
      </c>
      <c r="G53" s="175">
        <v>580</v>
      </c>
      <c r="H53" s="175">
        <v>355</v>
      </c>
      <c r="I53" s="175">
        <v>495</v>
      </c>
      <c r="J53" s="175">
        <v>398</v>
      </c>
      <c r="K53" s="175">
        <v>176</v>
      </c>
      <c r="L53" s="175">
        <v>53</v>
      </c>
      <c r="M53" s="175">
        <v>20</v>
      </c>
      <c r="N53" s="176">
        <v>29</v>
      </c>
    </row>
    <row r="54" spans="2:14" ht="12">
      <c r="B54" s="150" t="s">
        <v>773</v>
      </c>
      <c r="C54" s="174">
        <v>1309</v>
      </c>
      <c r="D54" s="158">
        <v>66</v>
      </c>
      <c r="E54" s="175">
        <v>281</v>
      </c>
      <c r="F54" s="175">
        <v>962</v>
      </c>
      <c r="G54" s="175">
        <v>166</v>
      </c>
      <c r="H54" s="175">
        <v>133</v>
      </c>
      <c r="I54" s="175">
        <v>261</v>
      </c>
      <c r="J54" s="175">
        <v>331</v>
      </c>
      <c r="K54" s="175">
        <v>226</v>
      </c>
      <c r="L54" s="175">
        <v>114</v>
      </c>
      <c r="M54" s="175">
        <v>47</v>
      </c>
      <c r="N54" s="176">
        <v>31</v>
      </c>
    </row>
    <row r="55" spans="2:14" ht="8.25" customHeight="1">
      <c r="B55" s="150"/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6"/>
    </row>
    <row r="56" spans="2:14" ht="12">
      <c r="B56" s="150" t="s">
        <v>776</v>
      </c>
      <c r="C56" s="174">
        <v>828</v>
      </c>
      <c r="D56" s="158">
        <v>33</v>
      </c>
      <c r="E56" s="175">
        <v>221</v>
      </c>
      <c r="F56" s="175">
        <v>574</v>
      </c>
      <c r="G56" s="175">
        <v>93</v>
      </c>
      <c r="H56" s="175">
        <v>96</v>
      </c>
      <c r="I56" s="175">
        <v>155</v>
      </c>
      <c r="J56" s="175">
        <v>167</v>
      </c>
      <c r="K56" s="175">
        <v>102</v>
      </c>
      <c r="L56" s="175">
        <v>82</v>
      </c>
      <c r="M56" s="175">
        <v>64</v>
      </c>
      <c r="N56" s="176">
        <v>69</v>
      </c>
    </row>
    <row r="57" spans="2:14" ht="12">
      <c r="B57" s="150" t="s">
        <v>777</v>
      </c>
      <c r="C57" s="174">
        <v>1611</v>
      </c>
      <c r="D57" s="158">
        <v>83</v>
      </c>
      <c r="E57" s="175">
        <v>700</v>
      </c>
      <c r="F57" s="175">
        <v>828</v>
      </c>
      <c r="G57" s="175">
        <v>97</v>
      </c>
      <c r="H57" s="175">
        <v>107</v>
      </c>
      <c r="I57" s="175">
        <v>204</v>
      </c>
      <c r="J57" s="175">
        <v>278</v>
      </c>
      <c r="K57" s="175">
        <v>350</v>
      </c>
      <c r="L57" s="175">
        <v>307</v>
      </c>
      <c r="M57" s="175">
        <v>160</v>
      </c>
      <c r="N57" s="176">
        <v>108</v>
      </c>
    </row>
    <row r="58" spans="2:14" ht="12">
      <c r="B58" s="150" t="s">
        <v>779</v>
      </c>
      <c r="C58" s="174">
        <v>1303</v>
      </c>
      <c r="D58" s="158">
        <v>71</v>
      </c>
      <c r="E58" s="175">
        <v>580</v>
      </c>
      <c r="F58" s="175">
        <v>652</v>
      </c>
      <c r="G58" s="175">
        <v>88</v>
      </c>
      <c r="H58" s="175">
        <v>76</v>
      </c>
      <c r="I58" s="175">
        <v>105</v>
      </c>
      <c r="J58" s="175">
        <v>227</v>
      </c>
      <c r="K58" s="175">
        <v>227</v>
      </c>
      <c r="L58" s="175">
        <v>228</v>
      </c>
      <c r="M58" s="175">
        <v>184</v>
      </c>
      <c r="N58" s="176">
        <v>168</v>
      </c>
    </row>
    <row r="59" spans="2:14" ht="12">
      <c r="B59" s="150" t="s">
        <v>781</v>
      </c>
      <c r="C59" s="174">
        <v>1226</v>
      </c>
      <c r="D59" s="158">
        <v>65</v>
      </c>
      <c r="E59" s="175">
        <v>408</v>
      </c>
      <c r="F59" s="175">
        <v>753</v>
      </c>
      <c r="G59" s="175">
        <v>77</v>
      </c>
      <c r="H59" s="175">
        <v>77</v>
      </c>
      <c r="I59" s="175">
        <v>140</v>
      </c>
      <c r="J59" s="175">
        <v>213</v>
      </c>
      <c r="K59" s="175">
        <v>219</v>
      </c>
      <c r="L59" s="175">
        <v>210</v>
      </c>
      <c r="M59" s="175">
        <v>129</v>
      </c>
      <c r="N59" s="176">
        <v>161</v>
      </c>
    </row>
    <row r="60" spans="2:14" ht="12">
      <c r="B60" s="150" t="s">
        <v>783</v>
      </c>
      <c r="C60" s="174">
        <v>1018</v>
      </c>
      <c r="D60" s="158">
        <v>45</v>
      </c>
      <c r="E60" s="175">
        <v>313</v>
      </c>
      <c r="F60" s="175">
        <v>660</v>
      </c>
      <c r="G60" s="175">
        <v>104</v>
      </c>
      <c r="H60" s="175">
        <v>77</v>
      </c>
      <c r="I60" s="175">
        <v>133</v>
      </c>
      <c r="J60" s="175">
        <v>237</v>
      </c>
      <c r="K60" s="175">
        <v>215</v>
      </c>
      <c r="L60" s="175">
        <v>133</v>
      </c>
      <c r="M60" s="175">
        <v>63</v>
      </c>
      <c r="N60" s="176">
        <v>56</v>
      </c>
    </row>
    <row r="61" spans="2:14" ht="12">
      <c r="B61" s="150" t="s">
        <v>785</v>
      </c>
      <c r="C61" s="174">
        <v>799</v>
      </c>
      <c r="D61" s="158">
        <v>41</v>
      </c>
      <c r="E61" s="175">
        <v>348</v>
      </c>
      <c r="F61" s="175">
        <v>410</v>
      </c>
      <c r="G61" s="175">
        <v>58</v>
      </c>
      <c r="H61" s="175">
        <v>36</v>
      </c>
      <c r="I61" s="175">
        <v>72</v>
      </c>
      <c r="J61" s="175">
        <v>97</v>
      </c>
      <c r="K61" s="175">
        <v>143</v>
      </c>
      <c r="L61" s="175">
        <v>164</v>
      </c>
      <c r="M61" s="175">
        <v>127</v>
      </c>
      <c r="N61" s="176">
        <v>102</v>
      </c>
    </row>
    <row r="62" spans="2:14" ht="12">
      <c r="B62" s="150" t="s">
        <v>787</v>
      </c>
      <c r="C62" s="174">
        <v>791</v>
      </c>
      <c r="D62" s="158">
        <v>20</v>
      </c>
      <c r="E62" s="175">
        <v>49</v>
      </c>
      <c r="F62" s="175">
        <v>722</v>
      </c>
      <c r="G62" s="175">
        <v>81</v>
      </c>
      <c r="H62" s="175">
        <v>62</v>
      </c>
      <c r="I62" s="175">
        <v>177</v>
      </c>
      <c r="J62" s="175">
        <v>264</v>
      </c>
      <c r="K62" s="175">
        <v>127</v>
      </c>
      <c r="L62" s="175">
        <v>46</v>
      </c>
      <c r="M62" s="175">
        <v>22</v>
      </c>
      <c r="N62" s="176">
        <v>12</v>
      </c>
    </row>
    <row r="63" spans="2:14" ht="12">
      <c r="B63" s="150" t="s">
        <v>788</v>
      </c>
      <c r="C63" s="174">
        <v>912</v>
      </c>
      <c r="D63" s="158">
        <v>34</v>
      </c>
      <c r="E63" s="175">
        <v>81</v>
      </c>
      <c r="F63" s="175">
        <v>797</v>
      </c>
      <c r="G63" s="175">
        <v>240</v>
      </c>
      <c r="H63" s="175">
        <v>142</v>
      </c>
      <c r="I63" s="175">
        <v>238</v>
      </c>
      <c r="J63" s="175">
        <v>211</v>
      </c>
      <c r="K63" s="175">
        <v>54</v>
      </c>
      <c r="L63" s="175">
        <v>17</v>
      </c>
      <c r="M63" s="175">
        <v>6</v>
      </c>
      <c r="N63" s="176">
        <v>4</v>
      </c>
    </row>
    <row r="64" spans="2:14" ht="12">
      <c r="B64" s="150" t="s">
        <v>790</v>
      </c>
      <c r="C64" s="174">
        <v>2156</v>
      </c>
      <c r="D64" s="158">
        <v>181</v>
      </c>
      <c r="E64" s="175">
        <v>507</v>
      </c>
      <c r="F64" s="175">
        <v>1468</v>
      </c>
      <c r="G64" s="175">
        <v>391</v>
      </c>
      <c r="H64" s="175">
        <v>223</v>
      </c>
      <c r="I64" s="175">
        <v>347</v>
      </c>
      <c r="J64" s="175">
        <v>452</v>
      </c>
      <c r="K64" s="175">
        <v>324</v>
      </c>
      <c r="L64" s="175">
        <v>209</v>
      </c>
      <c r="M64" s="175">
        <v>125</v>
      </c>
      <c r="N64" s="176">
        <v>85</v>
      </c>
    </row>
    <row r="65" spans="2:14" ht="12">
      <c r="B65" s="150" t="s">
        <v>792</v>
      </c>
      <c r="C65" s="174">
        <v>794</v>
      </c>
      <c r="D65" s="158">
        <v>27</v>
      </c>
      <c r="E65" s="175">
        <v>158</v>
      </c>
      <c r="F65" s="175">
        <v>609</v>
      </c>
      <c r="G65" s="175">
        <v>100</v>
      </c>
      <c r="H65" s="175">
        <v>76</v>
      </c>
      <c r="I65" s="175">
        <v>160</v>
      </c>
      <c r="J65" s="175">
        <v>196</v>
      </c>
      <c r="K65" s="175">
        <v>137</v>
      </c>
      <c r="L65" s="175">
        <v>71</v>
      </c>
      <c r="M65" s="175">
        <v>29</v>
      </c>
      <c r="N65" s="176">
        <v>25</v>
      </c>
    </row>
    <row r="66" spans="2:14" ht="12">
      <c r="B66" s="150" t="s">
        <v>793</v>
      </c>
      <c r="C66" s="174">
        <v>630</v>
      </c>
      <c r="D66" s="158">
        <v>22</v>
      </c>
      <c r="E66" s="175">
        <v>106</v>
      </c>
      <c r="F66" s="175">
        <v>502</v>
      </c>
      <c r="G66" s="175">
        <v>99</v>
      </c>
      <c r="H66" s="175">
        <v>62</v>
      </c>
      <c r="I66" s="175">
        <v>117</v>
      </c>
      <c r="J66" s="175">
        <v>156</v>
      </c>
      <c r="K66" s="175">
        <v>99</v>
      </c>
      <c r="L66" s="175">
        <v>57</v>
      </c>
      <c r="M66" s="175">
        <v>22</v>
      </c>
      <c r="N66" s="176">
        <v>18</v>
      </c>
    </row>
    <row r="67" spans="2:14" ht="12">
      <c r="B67" s="145" t="s">
        <v>794</v>
      </c>
      <c r="C67" s="177">
        <v>953</v>
      </c>
      <c r="D67" s="178">
        <v>60</v>
      </c>
      <c r="E67" s="179">
        <v>166</v>
      </c>
      <c r="F67" s="179">
        <v>727</v>
      </c>
      <c r="G67" s="179">
        <v>117</v>
      </c>
      <c r="H67" s="179">
        <v>119</v>
      </c>
      <c r="I67" s="179">
        <v>211</v>
      </c>
      <c r="J67" s="179">
        <v>252</v>
      </c>
      <c r="K67" s="179">
        <v>132</v>
      </c>
      <c r="L67" s="179">
        <v>63</v>
      </c>
      <c r="M67" s="179">
        <v>36</v>
      </c>
      <c r="N67" s="180">
        <v>23</v>
      </c>
    </row>
    <row r="68" spans="2:14" ht="12">
      <c r="B68" s="181" t="s">
        <v>874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2:14" ht="12">
      <c r="B69" s="181" t="s">
        <v>875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2:14" ht="12">
      <c r="B70" s="181" t="s">
        <v>876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2:14" ht="1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</row>
    <row r="72" spans="2:14" ht="1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2:14" ht="1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2:14" ht="1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</row>
    <row r="75" spans="2:14" ht="1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</row>
    <row r="76" spans="2:14" ht="1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</row>
    <row r="77" spans="2:14" ht="1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</row>
    <row r="78" spans="2:14" ht="1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2:14" ht="1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</row>
    <row r="80" spans="2:14" ht="1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</row>
    <row r="81" spans="2:14" ht="1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2" spans="2:14" ht="1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</row>
    <row r="83" spans="2:14" ht="1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2:14" ht="1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2:14" ht="1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2:14" ht="1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2:14" ht="1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</row>
    <row r="88" spans="2:14" ht="1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</row>
    <row r="89" spans="2:14" ht="1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</row>
    <row r="90" spans="2:14" ht="1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</row>
    <row r="91" spans="2:14" ht="1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</row>
    <row r="92" spans="2:14" ht="1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</row>
    <row r="93" spans="2:14" ht="1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</row>
    <row r="94" spans="2:14" ht="1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</row>
    <row r="95" spans="2:14" ht="1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</row>
    <row r="96" spans="2:14" ht="1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</row>
    <row r="97" spans="2:14" ht="1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</row>
    <row r="98" spans="2:14" ht="1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</row>
    <row r="99" spans="2:14" ht="1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</row>
    <row r="100" spans="2:14" ht="1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2:14" ht="1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2:14" ht="1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2:14" ht="1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</row>
    <row r="104" spans="2:14" ht="1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2:14" ht="1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</row>
    <row r="106" spans="2:14" ht="1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</row>
    <row r="107" spans="2:14" ht="1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2:14" ht="1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</row>
    <row r="109" spans="2:14" ht="1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</row>
    <row r="110" spans="2:14" ht="1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</row>
    <row r="111" spans="2:14" ht="1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</row>
    <row r="112" spans="2:14" ht="1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</row>
    <row r="113" spans="2:14" ht="1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</row>
    <row r="114" spans="2:14" ht="1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2:14" ht="1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2:14" ht="1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2:14" ht="1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2:14" ht="1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2:14" ht="1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</sheetData>
  <mergeCells count="2">
    <mergeCell ref="E4:F4"/>
    <mergeCell ref="H4:N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X74"/>
  <sheetViews>
    <sheetView workbookViewId="0" topLeftCell="A1">
      <selection activeCell="A1" sqref="A1"/>
    </sheetView>
  </sheetViews>
  <sheetFormatPr defaultColWidth="9.00390625" defaultRowHeight="13.5"/>
  <cols>
    <col min="1" max="1" width="2.625" style="182" customWidth="1"/>
    <col min="2" max="2" width="10.75390625" style="182" customWidth="1"/>
    <col min="3" max="3" width="9.625" style="184" customWidth="1"/>
    <col min="4" max="4" width="11.625" style="182" bestFit="1" customWidth="1"/>
    <col min="5" max="5" width="9.625" style="182" customWidth="1"/>
    <col min="6" max="6" width="11.625" style="182" bestFit="1" customWidth="1"/>
    <col min="7" max="7" width="9.625" style="182" customWidth="1"/>
    <col min="8" max="8" width="10.75390625" style="182" bestFit="1" customWidth="1"/>
    <col min="9" max="9" width="9.625" style="182" customWidth="1"/>
    <col min="10" max="10" width="10.75390625" style="182" bestFit="1" customWidth="1"/>
    <col min="11" max="11" width="9.625" style="182" customWidth="1"/>
    <col min="12" max="12" width="10.75390625" style="182" bestFit="1" customWidth="1"/>
    <col min="13" max="13" width="9.625" style="182" customWidth="1"/>
    <col min="14" max="14" width="9.00390625" style="182" bestFit="1" customWidth="1"/>
    <col min="15" max="17" width="9.625" style="182" customWidth="1"/>
    <col min="18" max="18" width="10.75390625" style="182" bestFit="1" customWidth="1"/>
    <col min="19" max="19" width="9.625" style="182" customWidth="1"/>
    <col min="20" max="20" width="10.75390625" style="182" bestFit="1" customWidth="1"/>
    <col min="21" max="22" width="9.625" style="182" customWidth="1"/>
    <col min="23" max="24" width="10.00390625" style="182" customWidth="1"/>
    <col min="25" max="16384" width="9.00390625" style="182" customWidth="1"/>
  </cols>
  <sheetData>
    <row r="2" ht="14.25">
      <c r="B2" s="183" t="s">
        <v>907</v>
      </c>
    </row>
    <row r="3" ht="12.75" thickBot="1">
      <c r="X3" s="184" t="s">
        <v>879</v>
      </c>
    </row>
    <row r="4" spans="2:24" ht="14.25" customHeight="1" thickTop="1">
      <c r="B4" s="185"/>
      <c r="C4" s="1262" t="s">
        <v>880</v>
      </c>
      <c r="D4" s="1263"/>
      <c r="E4" s="1264" t="s">
        <v>881</v>
      </c>
      <c r="F4" s="1265"/>
      <c r="G4" s="1265"/>
      <c r="H4" s="1266"/>
      <c r="I4" s="1264" t="s">
        <v>882</v>
      </c>
      <c r="J4" s="1265"/>
      <c r="K4" s="1265"/>
      <c r="L4" s="1265"/>
      <c r="M4" s="1265"/>
      <c r="N4" s="1265"/>
      <c r="O4" s="1265"/>
      <c r="P4" s="1266"/>
      <c r="Q4" s="1267" t="s">
        <v>878</v>
      </c>
      <c r="R4" s="1267"/>
      <c r="S4" s="1267"/>
      <c r="T4" s="1267"/>
      <c r="U4" s="1267"/>
      <c r="V4" s="1267"/>
      <c r="W4" s="1267"/>
      <c r="X4" s="1268"/>
    </row>
    <row r="5" spans="2:24" ht="12">
      <c r="B5" s="186" t="s">
        <v>883</v>
      </c>
      <c r="C5" s="1269" t="s">
        <v>884</v>
      </c>
      <c r="D5" s="1269" t="s">
        <v>885</v>
      </c>
      <c r="E5" s="1255" t="s">
        <v>886</v>
      </c>
      <c r="F5" s="1256"/>
      <c r="G5" s="1255" t="s">
        <v>887</v>
      </c>
      <c r="H5" s="1256"/>
      <c r="I5" s="1257" t="s">
        <v>888</v>
      </c>
      <c r="J5" s="1258"/>
      <c r="K5" s="1255" t="s">
        <v>889</v>
      </c>
      <c r="L5" s="1256"/>
      <c r="M5" s="1255" t="s">
        <v>890</v>
      </c>
      <c r="N5" s="1256"/>
      <c r="O5" s="1255" t="s">
        <v>891</v>
      </c>
      <c r="P5" s="1256"/>
      <c r="Q5" s="1255" t="s">
        <v>892</v>
      </c>
      <c r="R5" s="1256"/>
      <c r="S5" s="1255" t="s">
        <v>893</v>
      </c>
      <c r="T5" s="1256"/>
      <c r="U5" s="1255" t="s">
        <v>894</v>
      </c>
      <c r="V5" s="1256"/>
      <c r="W5" s="1259" t="s">
        <v>895</v>
      </c>
      <c r="X5" s="1260"/>
    </row>
    <row r="6" spans="2:24" ht="14.25" customHeight="1">
      <c r="B6" s="188" t="s">
        <v>853</v>
      </c>
      <c r="C6" s="1270"/>
      <c r="D6" s="1270"/>
      <c r="E6" s="1269" t="s">
        <v>854</v>
      </c>
      <c r="F6" s="1269" t="s">
        <v>896</v>
      </c>
      <c r="G6" s="1269" t="s">
        <v>854</v>
      </c>
      <c r="H6" s="1269" t="s">
        <v>896</v>
      </c>
      <c r="I6" s="1269" t="s">
        <v>854</v>
      </c>
      <c r="J6" s="1269" t="s">
        <v>897</v>
      </c>
      <c r="K6" s="1269" t="s">
        <v>854</v>
      </c>
      <c r="L6" s="1269" t="s">
        <v>897</v>
      </c>
      <c r="M6" s="1269" t="s">
        <v>854</v>
      </c>
      <c r="N6" s="1269" t="s">
        <v>897</v>
      </c>
      <c r="O6" s="1269" t="s">
        <v>854</v>
      </c>
      <c r="P6" s="1269" t="s">
        <v>897</v>
      </c>
      <c r="Q6" s="1269" t="s">
        <v>854</v>
      </c>
      <c r="R6" s="1269" t="s">
        <v>897</v>
      </c>
      <c r="S6" s="1269" t="s">
        <v>854</v>
      </c>
      <c r="T6" s="1269" t="s">
        <v>897</v>
      </c>
      <c r="U6" s="1269" t="s">
        <v>854</v>
      </c>
      <c r="V6" s="1269" t="s">
        <v>897</v>
      </c>
      <c r="W6" s="1261" t="s">
        <v>898</v>
      </c>
      <c r="X6" s="1252"/>
    </row>
    <row r="7" spans="2:24" ht="14.25" customHeight="1">
      <c r="B7" s="189"/>
      <c r="C7" s="1270"/>
      <c r="D7" s="1270"/>
      <c r="E7" s="1270"/>
      <c r="F7" s="1270"/>
      <c r="G7" s="1270"/>
      <c r="H7" s="1270"/>
      <c r="I7" s="1270"/>
      <c r="J7" s="1270"/>
      <c r="K7" s="1270"/>
      <c r="L7" s="1270"/>
      <c r="M7" s="1270"/>
      <c r="N7" s="1270"/>
      <c r="O7" s="1270"/>
      <c r="P7" s="1270"/>
      <c r="Q7" s="1270"/>
      <c r="R7" s="1270"/>
      <c r="S7" s="1270"/>
      <c r="T7" s="1270"/>
      <c r="U7" s="1270"/>
      <c r="V7" s="1270"/>
      <c r="W7" s="187" t="s">
        <v>854</v>
      </c>
      <c r="X7" s="187" t="s">
        <v>897</v>
      </c>
    </row>
    <row r="8" spans="2:24" ht="14.25" customHeight="1">
      <c r="B8" s="190" t="s">
        <v>899</v>
      </c>
      <c r="C8" s="191">
        <v>92776</v>
      </c>
      <c r="D8" s="192">
        <v>12708485</v>
      </c>
      <c r="E8" s="192">
        <v>85391</v>
      </c>
      <c r="F8" s="192">
        <v>10173133</v>
      </c>
      <c r="G8" s="193" t="s">
        <v>900</v>
      </c>
      <c r="H8" s="193" t="s">
        <v>900</v>
      </c>
      <c r="I8" s="192">
        <v>32169</v>
      </c>
      <c r="J8" s="192">
        <v>1228136</v>
      </c>
      <c r="K8" s="192">
        <v>26931</v>
      </c>
      <c r="L8" s="192">
        <v>960044</v>
      </c>
      <c r="M8" s="192">
        <v>5204</v>
      </c>
      <c r="N8" s="192">
        <v>229763</v>
      </c>
      <c r="O8" s="192">
        <v>1248</v>
      </c>
      <c r="P8" s="192">
        <v>38329</v>
      </c>
      <c r="Q8" s="192">
        <v>81729</v>
      </c>
      <c r="R8" s="192">
        <v>1307216</v>
      </c>
      <c r="S8" s="192">
        <v>80858</v>
      </c>
      <c r="T8" s="192">
        <v>1077300</v>
      </c>
      <c r="U8" s="192">
        <v>1685</v>
      </c>
      <c r="V8" s="192">
        <v>117969</v>
      </c>
      <c r="W8" s="192">
        <v>7896</v>
      </c>
      <c r="X8" s="194">
        <v>111947</v>
      </c>
    </row>
    <row r="9" spans="2:24" ht="14.25" customHeight="1">
      <c r="B9" s="195" t="s">
        <v>901</v>
      </c>
      <c r="C9" s="196">
        <v>89548</v>
      </c>
      <c r="D9" s="197">
        <v>12544870</v>
      </c>
      <c r="E9" s="197">
        <v>82575</v>
      </c>
      <c r="F9" s="197">
        <v>10151041</v>
      </c>
      <c r="G9" s="198" t="s">
        <v>902</v>
      </c>
      <c r="H9" s="198" t="s">
        <v>902</v>
      </c>
      <c r="I9" s="197">
        <v>30430</v>
      </c>
      <c r="J9" s="197">
        <v>1155290</v>
      </c>
      <c r="K9" s="197">
        <v>26468</v>
      </c>
      <c r="L9" s="197">
        <v>949859</v>
      </c>
      <c r="M9" s="197">
        <v>3715</v>
      </c>
      <c r="N9" s="197">
        <v>170026</v>
      </c>
      <c r="O9" s="197">
        <v>1126</v>
      </c>
      <c r="P9" s="197">
        <v>35405</v>
      </c>
      <c r="Q9" s="197">
        <v>75770</v>
      </c>
      <c r="R9" s="197">
        <v>1238539</v>
      </c>
      <c r="S9" s="197">
        <v>74815</v>
      </c>
      <c r="T9" s="197">
        <v>1009551</v>
      </c>
      <c r="U9" s="197">
        <v>1392</v>
      </c>
      <c r="V9" s="197">
        <v>108295</v>
      </c>
      <c r="W9" s="197">
        <v>7626</v>
      </c>
      <c r="X9" s="199">
        <v>120693</v>
      </c>
    </row>
    <row r="10" spans="2:24" s="200" customFormat="1" ht="15" customHeight="1">
      <c r="B10" s="190" t="s">
        <v>903</v>
      </c>
      <c r="C10" s="196">
        <v>83999</v>
      </c>
      <c r="D10" s="197">
        <v>12126549</v>
      </c>
      <c r="E10" s="197">
        <v>76805</v>
      </c>
      <c r="F10" s="197">
        <v>9881415</v>
      </c>
      <c r="G10" s="197">
        <v>75139</v>
      </c>
      <c r="H10" s="197">
        <v>8340833</v>
      </c>
      <c r="I10" s="197">
        <v>27929</v>
      </c>
      <c r="J10" s="197">
        <v>1105170</v>
      </c>
      <c r="K10" s="197">
        <v>25727</v>
      </c>
      <c r="L10" s="197">
        <v>975836</v>
      </c>
      <c r="M10" s="197">
        <v>1922</v>
      </c>
      <c r="N10" s="197">
        <v>99372</v>
      </c>
      <c r="O10" s="197">
        <v>874</v>
      </c>
      <c r="P10" s="197">
        <v>29962</v>
      </c>
      <c r="Q10" s="197">
        <v>70542</v>
      </c>
      <c r="R10" s="197">
        <v>1139964</v>
      </c>
      <c r="S10" s="197">
        <v>69681</v>
      </c>
      <c r="T10" s="197">
        <v>970891</v>
      </c>
      <c r="U10" s="197">
        <v>924</v>
      </c>
      <c r="V10" s="197">
        <v>77462</v>
      </c>
      <c r="W10" s="197">
        <v>5649</v>
      </c>
      <c r="X10" s="199">
        <v>91611</v>
      </c>
    </row>
    <row r="11" spans="2:24" s="201" customFormat="1" ht="15" customHeight="1">
      <c r="B11" s="195" t="s">
        <v>904</v>
      </c>
      <c r="C11" s="202">
        <f aca="true" t="shared" si="0" ref="C11:U11">SUM(C25:C74)</f>
        <v>79821</v>
      </c>
      <c r="D11" s="203">
        <f t="shared" si="0"/>
        <v>11869678</v>
      </c>
      <c r="E11" s="203">
        <f t="shared" si="0"/>
        <v>72810</v>
      </c>
      <c r="F11" s="203">
        <f t="shared" si="0"/>
        <v>9735913</v>
      </c>
      <c r="G11" s="203">
        <f t="shared" si="0"/>
        <v>71226</v>
      </c>
      <c r="H11" s="203">
        <f t="shared" si="0"/>
        <v>8277839</v>
      </c>
      <c r="I11" s="203">
        <f t="shared" si="0"/>
        <v>26687</v>
      </c>
      <c r="J11" s="203">
        <f t="shared" si="0"/>
        <v>1088166</v>
      </c>
      <c r="K11" s="203">
        <f t="shared" si="0"/>
        <v>25208</v>
      </c>
      <c r="L11" s="203">
        <f t="shared" si="0"/>
        <v>993270</v>
      </c>
      <c r="M11" s="203">
        <f t="shared" si="0"/>
        <v>1259</v>
      </c>
      <c r="N11" s="203">
        <f t="shared" si="0"/>
        <v>69631</v>
      </c>
      <c r="O11" s="203">
        <f t="shared" si="0"/>
        <v>699</v>
      </c>
      <c r="P11" s="203">
        <f t="shared" si="0"/>
        <v>25265</v>
      </c>
      <c r="Q11" s="203">
        <f t="shared" si="0"/>
        <v>64964</v>
      </c>
      <c r="R11" s="203">
        <f t="shared" si="0"/>
        <v>1045599</v>
      </c>
      <c r="S11" s="203">
        <f t="shared" si="0"/>
        <v>63960</v>
      </c>
      <c r="T11" s="203">
        <f t="shared" si="0"/>
        <v>831457</v>
      </c>
      <c r="U11" s="203">
        <f t="shared" si="0"/>
        <v>1743</v>
      </c>
      <c r="V11" s="203">
        <v>130708</v>
      </c>
      <c r="W11" s="203">
        <f>SUM(W25:W74)</f>
        <v>5355</v>
      </c>
      <c r="X11" s="204">
        <f>SUM(X25:X74)</f>
        <v>83434</v>
      </c>
    </row>
    <row r="12" spans="2:24" s="205" customFormat="1" ht="8.25" customHeight="1">
      <c r="B12" s="206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</row>
    <row r="13" spans="2:24" s="207" customFormat="1" ht="15" customHeight="1">
      <c r="B13" s="208" t="s">
        <v>905</v>
      </c>
      <c r="C13" s="209">
        <v>68109</v>
      </c>
      <c r="D13" s="210">
        <v>11654333</v>
      </c>
      <c r="E13" s="210">
        <v>64884</v>
      </c>
      <c r="F13" s="210">
        <v>9608828</v>
      </c>
      <c r="G13" s="210">
        <v>63853</v>
      </c>
      <c r="H13" s="210">
        <v>8164392</v>
      </c>
      <c r="I13" s="210">
        <v>24407</v>
      </c>
      <c r="J13" s="210">
        <v>1063939</v>
      </c>
      <c r="K13" s="210">
        <v>22970</v>
      </c>
      <c r="L13" s="210">
        <v>969507</v>
      </c>
      <c r="M13" s="210">
        <v>1232</v>
      </c>
      <c r="N13" s="210">
        <v>69408</v>
      </c>
      <c r="O13" s="210">
        <v>669</v>
      </c>
      <c r="P13" s="210">
        <v>25024</v>
      </c>
      <c r="Q13" s="210">
        <v>56369</v>
      </c>
      <c r="R13" s="210">
        <v>981566</v>
      </c>
      <c r="S13" s="210">
        <v>55444</v>
      </c>
      <c r="T13" s="210">
        <v>770544</v>
      </c>
      <c r="U13" s="210">
        <v>1733</v>
      </c>
      <c r="V13" s="210">
        <v>130621</v>
      </c>
      <c r="W13" s="210">
        <v>4928</v>
      </c>
      <c r="X13" s="211">
        <v>80401</v>
      </c>
    </row>
    <row r="14" spans="2:24" s="205" customFormat="1" ht="8.25" customHeight="1">
      <c r="B14" s="206"/>
      <c r="C14" s="212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5"/>
    </row>
    <row r="15" spans="2:24" s="207" customFormat="1" ht="15" customHeight="1">
      <c r="B15" s="216" t="s">
        <v>906</v>
      </c>
      <c r="C15" s="202">
        <v>11712</v>
      </c>
      <c r="D15" s="203">
        <v>215345</v>
      </c>
      <c r="E15" s="203">
        <v>7926</v>
      </c>
      <c r="F15" s="203">
        <v>127085</v>
      </c>
      <c r="G15" s="203">
        <v>7373</v>
      </c>
      <c r="H15" s="203">
        <v>113447</v>
      </c>
      <c r="I15" s="203">
        <v>2280</v>
      </c>
      <c r="J15" s="203">
        <v>24227</v>
      </c>
      <c r="K15" s="203">
        <v>2238</v>
      </c>
      <c r="L15" s="203">
        <v>23763</v>
      </c>
      <c r="M15" s="203">
        <v>27</v>
      </c>
      <c r="N15" s="203">
        <v>223</v>
      </c>
      <c r="O15" s="203">
        <v>30</v>
      </c>
      <c r="P15" s="203">
        <v>241</v>
      </c>
      <c r="Q15" s="203">
        <v>8595</v>
      </c>
      <c r="R15" s="203">
        <v>64033</v>
      </c>
      <c r="S15" s="203">
        <v>8516</v>
      </c>
      <c r="T15" s="203">
        <v>60913</v>
      </c>
      <c r="U15" s="203">
        <v>10</v>
      </c>
      <c r="V15" s="203">
        <v>87</v>
      </c>
      <c r="W15" s="203">
        <v>427</v>
      </c>
      <c r="X15" s="204">
        <v>3033</v>
      </c>
    </row>
    <row r="16" spans="2:24" s="205" customFormat="1" ht="8.25" customHeight="1">
      <c r="B16" s="206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</row>
    <row r="17" spans="2:24" s="217" customFormat="1" ht="15" customHeight="1">
      <c r="B17" s="218" t="s">
        <v>753</v>
      </c>
      <c r="C17" s="209">
        <f>+C25+C31+C32+C33+C36+C37+C38+C41+C42+C43+C44+C45+C46+C47</f>
        <v>34517</v>
      </c>
      <c r="D17" s="210">
        <v>5798525</v>
      </c>
      <c r="E17" s="210">
        <f aca="true" t="shared" si="1" ref="E17:U17">+E25+E31+E32+E33+E36+E37+E38+E41+E42+E43+E44+E45+E46+E47</f>
        <v>30482</v>
      </c>
      <c r="F17" s="210">
        <f t="shared" si="1"/>
        <v>2351194</v>
      </c>
      <c r="G17" s="210">
        <f t="shared" si="1"/>
        <v>29593</v>
      </c>
      <c r="H17" s="210">
        <f t="shared" si="1"/>
        <v>1994758</v>
      </c>
      <c r="I17" s="210">
        <f t="shared" si="1"/>
        <v>17643</v>
      </c>
      <c r="J17" s="210">
        <f t="shared" si="1"/>
        <v>763032</v>
      </c>
      <c r="K17" s="210">
        <f t="shared" si="1"/>
        <v>16986</v>
      </c>
      <c r="L17" s="210">
        <f t="shared" si="1"/>
        <v>721705</v>
      </c>
      <c r="M17" s="210">
        <f t="shared" si="1"/>
        <v>622</v>
      </c>
      <c r="N17" s="210">
        <f t="shared" si="1"/>
        <v>30180</v>
      </c>
      <c r="O17" s="210">
        <f t="shared" si="1"/>
        <v>354</v>
      </c>
      <c r="P17" s="210">
        <f t="shared" si="1"/>
        <v>11147</v>
      </c>
      <c r="Q17" s="210">
        <f t="shared" si="1"/>
        <v>27268</v>
      </c>
      <c r="R17" s="210">
        <f t="shared" si="1"/>
        <v>451364</v>
      </c>
      <c r="S17" s="210">
        <f t="shared" si="1"/>
        <v>26831</v>
      </c>
      <c r="T17" s="210">
        <f t="shared" si="1"/>
        <v>364584</v>
      </c>
      <c r="U17" s="210">
        <f t="shared" si="1"/>
        <v>618</v>
      </c>
      <c r="V17" s="210">
        <v>43825</v>
      </c>
      <c r="W17" s="210">
        <f>+W25+W31+W32+W33+W36+W37+W38+W41+W42+W43+W44+W45+W46+W47</f>
        <v>2776</v>
      </c>
      <c r="X17" s="211">
        <f>+X25+X31+X32+X33+X36+X37+X38+X41+X42+X43+X44+X45+X46+X47</f>
        <v>42955</v>
      </c>
    </row>
    <row r="18" spans="2:24" s="217" customFormat="1" ht="8.25" customHeight="1">
      <c r="B18" s="218"/>
      <c r="C18" s="209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1"/>
    </row>
    <row r="19" spans="2:24" s="217" customFormat="1" ht="15" customHeight="1">
      <c r="B19" s="218" t="s">
        <v>755</v>
      </c>
      <c r="C19" s="209">
        <f aca="true" t="shared" si="2" ref="C19:X19">+C30+C49+C50+C51+C52+C53+C54+C55</f>
        <v>9167</v>
      </c>
      <c r="D19" s="210">
        <f t="shared" si="2"/>
        <v>1670859</v>
      </c>
      <c r="E19" s="210">
        <f t="shared" si="2"/>
        <v>8848</v>
      </c>
      <c r="F19" s="210">
        <f t="shared" si="2"/>
        <v>1534504</v>
      </c>
      <c r="G19" s="210">
        <f t="shared" si="2"/>
        <v>8722</v>
      </c>
      <c r="H19" s="210">
        <f t="shared" si="2"/>
        <v>1294391</v>
      </c>
      <c r="I19" s="210">
        <f t="shared" si="2"/>
        <v>470</v>
      </c>
      <c r="J19" s="210">
        <f t="shared" si="2"/>
        <v>18017</v>
      </c>
      <c r="K19" s="210">
        <f t="shared" si="2"/>
        <v>321</v>
      </c>
      <c r="L19" s="210">
        <f t="shared" si="2"/>
        <v>6207</v>
      </c>
      <c r="M19" s="210">
        <f t="shared" si="2"/>
        <v>114</v>
      </c>
      <c r="N19" s="210">
        <f t="shared" si="2"/>
        <v>10139</v>
      </c>
      <c r="O19" s="210">
        <f t="shared" si="2"/>
        <v>43</v>
      </c>
      <c r="P19" s="210">
        <f t="shared" si="2"/>
        <v>1671</v>
      </c>
      <c r="Q19" s="210">
        <f t="shared" si="2"/>
        <v>7839</v>
      </c>
      <c r="R19" s="210">
        <f t="shared" si="2"/>
        <v>118338</v>
      </c>
      <c r="S19" s="210">
        <f t="shared" si="2"/>
        <v>7725</v>
      </c>
      <c r="T19" s="210">
        <f t="shared" si="2"/>
        <v>80112</v>
      </c>
      <c r="U19" s="210">
        <f t="shared" si="2"/>
        <v>336</v>
      </c>
      <c r="V19" s="210">
        <f t="shared" si="2"/>
        <v>29958</v>
      </c>
      <c r="W19" s="210">
        <f t="shared" si="2"/>
        <v>560</v>
      </c>
      <c r="X19" s="211">
        <f t="shared" si="2"/>
        <v>8268</v>
      </c>
    </row>
    <row r="20" spans="2:24" s="217" customFormat="1" ht="9" customHeight="1">
      <c r="B20" s="218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1"/>
    </row>
    <row r="21" spans="2:24" s="217" customFormat="1" ht="15" customHeight="1">
      <c r="B21" s="218" t="s">
        <v>757</v>
      </c>
      <c r="C21" s="209">
        <f aca="true" t="shared" si="3" ref="C21:X21">+C26+C35+C39+C57+C58+C59+C60+C61</f>
        <v>16423</v>
      </c>
      <c r="D21" s="210">
        <f t="shared" si="3"/>
        <v>2457778</v>
      </c>
      <c r="E21" s="210">
        <f t="shared" si="3"/>
        <v>15014</v>
      </c>
      <c r="F21" s="210">
        <f t="shared" si="3"/>
        <v>2074343</v>
      </c>
      <c r="G21" s="210">
        <f t="shared" si="3"/>
        <v>14759</v>
      </c>
      <c r="H21" s="210">
        <f t="shared" si="3"/>
        <v>1769683</v>
      </c>
      <c r="I21" s="210">
        <f t="shared" si="3"/>
        <v>4277</v>
      </c>
      <c r="J21" s="210">
        <f t="shared" si="3"/>
        <v>178756</v>
      </c>
      <c r="K21" s="210">
        <f t="shared" si="3"/>
        <v>3685</v>
      </c>
      <c r="L21" s="210">
        <f t="shared" si="3"/>
        <v>146707</v>
      </c>
      <c r="M21" s="210">
        <f t="shared" si="3"/>
        <v>464</v>
      </c>
      <c r="N21" s="210">
        <f t="shared" si="3"/>
        <v>22287</v>
      </c>
      <c r="O21" s="210">
        <f t="shared" si="3"/>
        <v>205</v>
      </c>
      <c r="P21" s="210">
        <f t="shared" si="3"/>
        <v>9762</v>
      </c>
      <c r="Q21" s="210">
        <f t="shared" si="3"/>
        <v>14487</v>
      </c>
      <c r="R21" s="210">
        <f t="shared" si="3"/>
        <v>204679</v>
      </c>
      <c r="S21" s="210">
        <f t="shared" si="3"/>
        <v>14314</v>
      </c>
      <c r="T21" s="210">
        <f t="shared" si="3"/>
        <v>154660</v>
      </c>
      <c r="U21" s="210">
        <f t="shared" si="3"/>
        <v>599</v>
      </c>
      <c r="V21" s="210">
        <f t="shared" si="3"/>
        <v>35634</v>
      </c>
      <c r="W21" s="210">
        <f t="shared" si="3"/>
        <v>1020</v>
      </c>
      <c r="X21" s="211">
        <f t="shared" si="3"/>
        <v>14385</v>
      </c>
    </row>
    <row r="22" spans="2:24" s="217" customFormat="1" ht="8.25" customHeight="1">
      <c r="B22" s="218"/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1"/>
    </row>
    <row r="23" spans="2:24" s="217" customFormat="1" ht="15" customHeight="1">
      <c r="B23" s="218" t="s">
        <v>759</v>
      </c>
      <c r="C23" s="209">
        <f aca="true" t="shared" si="4" ref="C23:N23">+C27+C28+C63+C64+C65+C66+C67+C68+C69+C70+C71+C72+C73+C74</f>
        <v>19714</v>
      </c>
      <c r="D23" s="210">
        <f t="shared" si="4"/>
        <v>4175451</v>
      </c>
      <c r="E23" s="210">
        <f t="shared" si="4"/>
        <v>18466</v>
      </c>
      <c r="F23" s="210">
        <f t="shared" si="4"/>
        <v>3775872</v>
      </c>
      <c r="G23" s="210">
        <f t="shared" si="4"/>
        <v>18152</v>
      </c>
      <c r="H23" s="210">
        <f t="shared" si="4"/>
        <v>3219007</v>
      </c>
      <c r="I23" s="210">
        <f t="shared" si="4"/>
        <v>4297</v>
      </c>
      <c r="J23" s="210">
        <f t="shared" si="4"/>
        <v>128361</v>
      </c>
      <c r="K23" s="210">
        <f t="shared" si="4"/>
        <v>4216</v>
      </c>
      <c r="L23" s="210">
        <f t="shared" si="4"/>
        <v>118651</v>
      </c>
      <c r="M23" s="210">
        <f t="shared" si="4"/>
        <v>59</v>
      </c>
      <c r="N23" s="210">
        <f t="shared" si="4"/>
        <v>7025</v>
      </c>
      <c r="O23" s="210">
        <f>+O27+O28+O63+O64+O65+O66+O67+O68+O69+O70+O71+O72+P73+O74</f>
        <v>97</v>
      </c>
      <c r="P23" s="210">
        <v>2685</v>
      </c>
      <c r="Q23" s="210">
        <f aca="true" t="shared" si="5" ref="Q23:X23">+Q27+Q28+Q63+Q64+Q65+Q66+Q67+Q68+Q69+Q70+Q71+Q72+Q73+Q74</f>
        <v>15370</v>
      </c>
      <c r="R23" s="210">
        <f t="shared" si="5"/>
        <v>271218</v>
      </c>
      <c r="S23" s="210">
        <f t="shared" si="5"/>
        <v>15090</v>
      </c>
      <c r="T23" s="210">
        <f t="shared" si="5"/>
        <v>232101</v>
      </c>
      <c r="U23" s="210">
        <f t="shared" si="5"/>
        <v>190</v>
      </c>
      <c r="V23" s="210">
        <f t="shared" si="5"/>
        <v>21291</v>
      </c>
      <c r="W23" s="210">
        <f t="shared" si="5"/>
        <v>999</v>
      </c>
      <c r="X23" s="211">
        <f t="shared" si="5"/>
        <v>17826</v>
      </c>
    </row>
    <row r="24" spans="2:24" ht="8.25" customHeight="1">
      <c r="B24" s="219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220"/>
      <c r="N24" s="220"/>
      <c r="O24" s="220"/>
      <c r="P24" s="197"/>
      <c r="Q24" s="197"/>
      <c r="R24" s="197"/>
      <c r="S24" s="197"/>
      <c r="T24" s="197"/>
      <c r="U24" s="197"/>
      <c r="V24" s="197"/>
      <c r="W24" s="197"/>
      <c r="X24" s="199"/>
    </row>
    <row r="25" spans="2:24" ht="12">
      <c r="B25" s="219" t="s">
        <v>762</v>
      </c>
      <c r="C25" s="221">
        <v>6823</v>
      </c>
      <c r="D25" s="222">
        <v>593628</v>
      </c>
      <c r="E25" s="222">
        <v>6204</v>
      </c>
      <c r="F25" s="222">
        <v>437280</v>
      </c>
      <c r="G25" s="222">
        <v>5935</v>
      </c>
      <c r="H25" s="222">
        <v>359359</v>
      </c>
      <c r="I25" s="222">
        <v>2496</v>
      </c>
      <c r="J25" s="222">
        <v>77464</v>
      </c>
      <c r="K25" s="222">
        <v>2388</v>
      </c>
      <c r="L25" s="222">
        <v>72765</v>
      </c>
      <c r="M25" s="223">
        <v>79</v>
      </c>
      <c r="N25" s="223">
        <v>2677</v>
      </c>
      <c r="O25" s="223">
        <v>79</v>
      </c>
      <c r="P25" s="222">
        <v>2022</v>
      </c>
      <c r="Q25" s="222">
        <v>5614</v>
      </c>
      <c r="R25" s="222">
        <v>78884</v>
      </c>
      <c r="S25" s="222">
        <v>5530</v>
      </c>
      <c r="T25" s="222">
        <v>61878</v>
      </c>
      <c r="U25" s="222">
        <v>132</v>
      </c>
      <c r="V25" s="222">
        <v>9077</v>
      </c>
      <c r="W25" s="222">
        <v>671</v>
      </c>
      <c r="X25" s="224">
        <v>7929</v>
      </c>
    </row>
    <row r="26" spans="2:24" ht="12">
      <c r="B26" s="219" t="s">
        <v>764</v>
      </c>
      <c r="C26" s="221">
        <v>2891</v>
      </c>
      <c r="D26" s="222">
        <v>452258</v>
      </c>
      <c r="E26" s="222">
        <v>2480</v>
      </c>
      <c r="F26" s="222">
        <v>400256</v>
      </c>
      <c r="G26" s="222">
        <v>2449</v>
      </c>
      <c r="H26" s="222">
        <v>332491</v>
      </c>
      <c r="I26" s="222">
        <v>307</v>
      </c>
      <c r="J26" s="222">
        <v>12413</v>
      </c>
      <c r="K26" s="222">
        <v>290</v>
      </c>
      <c r="L26" s="222">
        <v>11594</v>
      </c>
      <c r="M26" s="223">
        <v>6</v>
      </c>
      <c r="N26" s="223">
        <v>190</v>
      </c>
      <c r="O26" s="223">
        <v>15</v>
      </c>
      <c r="P26" s="222">
        <v>629</v>
      </c>
      <c r="Q26" s="222">
        <v>2650</v>
      </c>
      <c r="R26" s="222">
        <v>39589</v>
      </c>
      <c r="S26" s="222">
        <v>2621</v>
      </c>
      <c r="T26" s="222">
        <v>34109</v>
      </c>
      <c r="U26" s="222">
        <v>61</v>
      </c>
      <c r="V26" s="222">
        <v>2597</v>
      </c>
      <c r="W26" s="222">
        <v>209</v>
      </c>
      <c r="X26" s="224">
        <v>2883</v>
      </c>
    </row>
    <row r="27" spans="2:24" ht="12">
      <c r="B27" s="219" t="s">
        <v>765</v>
      </c>
      <c r="C27" s="221">
        <v>2849</v>
      </c>
      <c r="D27" s="222">
        <v>684019</v>
      </c>
      <c r="E27" s="222">
        <v>2700</v>
      </c>
      <c r="F27" s="222">
        <v>627218</v>
      </c>
      <c r="G27" s="222">
        <v>2666</v>
      </c>
      <c r="H27" s="222">
        <v>532139</v>
      </c>
      <c r="I27" s="222">
        <v>555</v>
      </c>
      <c r="J27" s="222">
        <v>10259</v>
      </c>
      <c r="K27" s="222">
        <v>545</v>
      </c>
      <c r="L27" s="222">
        <v>9789</v>
      </c>
      <c r="M27" s="223">
        <v>0</v>
      </c>
      <c r="N27" s="223">
        <v>0</v>
      </c>
      <c r="O27" s="223">
        <v>40</v>
      </c>
      <c r="P27" s="222">
        <v>470</v>
      </c>
      <c r="Q27" s="222">
        <v>2221</v>
      </c>
      <c r="R27" s="222">
        <v>46542</v>
      </c>
      <c r="S27" s="222">
        <v>2180</v>
      </c>
      <c r="T27" s="222">
        <v>44709</v>
      </c>
      <c r="U27" s="222">
        <v>12</v>
      </c>
      <c r="V27" s="222">
        <v>479</v>
      </c>
      <c r="W27" s="222">
        <v>126</v>
      </c>
      <c r="X27" s="224">
        <v>1354</v>
      </c>
    </row>
    <row r="28" spans="2:24" ht="12">
      <c r="B28" s="219" t="s">
        <v>767</v>
      </c>
      <c r="C28" s="221">
        <v>3844</v>
      </c>
      <c r="D28" s="222">
        <v>841226</v>
      </c>
      <c r="E28" s="222">
        <v>3496</v>
      </c>
      <c r="F28" s="222">
        <v>730924</v>
      </c>
      <c r="G28" s="222">
        <v>3473</v>
      </c>
      <c r="H28" s="222">
        <v>623127</v>
      </c>
      <c r="I28" s="222">
        <v>564</v>
      </c>
      <c r="J28" s="222">
        <v>23892</v>
      </c>
      <c r="K28" s="222">
        <v>563</v>
      </c>
      <c r="L28" s="222">
        <v>23622</v>
      </c>
      <c r="M28" s="223">
        <v>0</v>
      </c>
      <c r="N28" s="223">
        <v>0</v>
      </c>
      <c r="O28" s="223">
        <v>2</v>
      </c>
      <c r="P28" s="222">
        <v>270</v>
      </c>
      <c r="Q28" s="222">
        <v>3060</v>
      </c>
      <c r="R28" s="222">
        <v>86410</v>
      </c>
      <c r="S28" s="222">
        <v>2993</v>
      </c>
      <c r="T28" s="222">
        <v>81897</v>
      </c>
      <c r="U28" s="222">
        <v>14</v>
      </c>
      <c r="V28" s="222">
        <v>296</v>
      </c>
      <c r="W28" s="222">
        <v>187</v>
      </c>
      <c r="X28" s="224">
        <v>4217</v>
      </c>
    </row>
    <row r="29" spans="2:24" ht="12">
      <c r="B29" s="219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223"/>
      <c r="O29" s="223"/>
      <c r="P29" s="222"/>
      <c r="Q29" s="222"/>
      <c r="R29" s="222"/>
      <c r="S29" s="222"/>
      <c r="T29" s="222"/>
      <c r="U29" s="222"/>
      <c r="V29" s="222"/>
      <c r="W29" s="222"/>
      <c r="X29" s="224"/>
    </row>
    <row r="30" spans="2:24" ht="12">
      <c r="B30" s="219" t="s">
        <v>770</v>
      </c>
      <c r="C30" s="221">
        <v>2271</v>
      </c>
      <c r="D30" s="222">
        <v>503896</v>
      </c>
      <c r="E30" s="222">
        <v>2198</v>
      </c>
      <c r="F30" s="222">
        <v>474966</v>
      </c>
      <c r="G30" s="222">
        <v>2183</v>
      </c>
      <c r="H30" s="222">
        <v>398696</v>
      </c>
      <c r="I30" s="222">
        <v>56</v>
      </c>
      <c r="J30" s="222">
        <v>3744</v>
      </c>
      <c r="K30" s="222">
        <v>25</v>
      </c>
      <c r="L30" s="222">
        <v>1152</v>
      </c>
      <c r="M30" s="223">
        <v>18</v>
      </c>
      <c r="N30" s="223">
        <v>1892</v>
      </c>
      <c r="O30" s="223">
        <v>14</v>
      </c>
      <c r="P30" s="222">
        <v>700</v>
      </c>
      <c r="Q30" s="222">
        <v>1822</v>
      </c>
      <c r="R30" s="222">
        <v>25186</v>
      </c>
      <c r="S30" s="222">
        <v>1778</v>
      </c>
      <c r="T30" s="222">
        <v>18410</v>
      </c>
      <c r="U30" s="222">
        <v>75</v>
      </c>
      <c r="V30" s="222">
        <v>4653</v>
      </c>
      <c r="W30" s="222">
        <v>167</v>
      </c>
      <c r="X30" s="224">
        <v>2123</v>
      </c>
    </row>
    <row r="31" spans="2:24" ht="12">
      <c r="B31" s="219" t="s">
        <v>772</v>
      </c>
      <c r="C31" s="221">
        <v>2985</v>
      </c>
      <c r="D31" s="222">
        <v>287427</v>
      </c>
      <c r="E31" s="222">
        <v>2531</v>
      </c>
      <c r="F31" s="222">
        <v>180024</v>
      </c>
      <c r="G31" s="222">
        <v>2484</v>
      </c>
      <c r="H31" s="222">
        <v>158773</v>
      </c>
      <c r="I31" s="222">
        <v>2493</v>
      </c>
      <c r="J31" s="222">
        <v>88681</v>
      </c>
      <c r="K31" s="222">
        <v>2489</v>
      </c>
      <c r="L31" s="222">
        <v>87811</v>
      </c>
      <c r="M31" s="223">
        <v>0</v>
      </c>
      <c r="N31" s="223">
        <v>0</v>
      </c>
      <c r="O31" s="223">
        <v>29</v>
      </c>
      <c r="P31" s="222">
        <v>870</v>
      </c>
      <c r="Q31" s="222">
        <v>2116</v>
      </c>
      <c r="R31" s="222">
        <v>18722</v>
      </c>
      <c r="S31" s="222">
        <v>2083</v>
      </c>
      <c r="T31" s="222">
        <v>16463</v>
      </c>
      <c r="U31" s="222">
        <v>26</v>
      </c>
      <c r="V31" s="222">
        <v>1059</v>
      </c>
      <c r="W31" s="222">
        <v>104</v>
      </c>
      <c r="X31" s="224">
        <v>1164</v>
      </c>
    </row>
    <row r="32" spans="2:24" ht="12">
      <c r="B32" s="219" t="s">
        <v>774</v>
      </c>
      <c r="C32" s="221">
        <v>2546</v>
      </c>
      <c r="D32" s="222">
        <v>238561</v>
      </c>
      <c r="E32" s="222">
        <v>2326</v>
      </c>
      <c r="F32" s="222">
        <v>140366</v>
      </c>
      <c r="G32" s="222">
        <v>2276</v>
      </c>
      <c r="H32" s="222">
        <v>122366</v>
      </c>
      <c r="I32" s="222">
        <v>1298</v>
      </c>
      <c r="J32" s="222">
        <v>60720</v>
      </c>
      <c r="K32" s="222">
        <v>1232</v>
      </c>
      <c r="L32" s="222">
        <v>55599</v>
      </c>
      <c r="M32" s="223">
        <v>67</v>
      </c>
      <c r="N32" s="223">
        <v>3546</v>
      </c>
      <c r="O32" s="223">
        <v>38</v>
      </c>
      <c r="P32" s="222">
        <v>1575</v>
      </c>
      <c r="Q32" s="222">
        <v>2262</v>
      </c>
      <c r="R32" s="222">
        <v>37475</v>
      </c>
      <c r="S32" s="222">
        <v>2208</v>
      </c>
      <c r="T32" s="222">
        <v>22820</v>
      </c>
      <c r="U32" s="222">
        <v>141</v>
      </c>
      <c r="V32" s="222">
        <v>8733</v>
      </c>
      <c r="W32" s="222">
        <v>304</v>
      </c>
      <c r="X32" s="224">
        <v>5922</v>
      </c>
    </row>
    <row r="33" spans="2:24" ht="12">
      <c r="B33" s="219" t="s">
        <v>775</v>
      </c>
      <c r="C33" s="221">
        <v>3856</v>
      </c>
      <c r="D33" s="222">
        <v>417669</v>
      </c>
      <c r="E33" s="222">
        <v>3632</v>
      </c>
      <c r="F33" s="222">
        <v>294256</v>
      </c>
      <c r="G33" s="222">
        <v>3549</v>
      </c>
      <c r="H33" s="222">
        <v>244522</v>
      </c>
      <c r="I33" s="222">
        <v>1707</v>
      </c>
      <c r="J33" s="222">
        <v>48107</v>
      </c>
      <c r="K33" s="222">
        <v>1559</v>
      </c>
      <c r="L33" s="222">
        <v>38243</v>
      </c>
      <c r="M33" s="223">
        <v>210</v>
      </c>
      <c r="N33" s="223">
        <v>8664</v>
      </c>
      <c r="O33" s="223">
        <v>33</v>
      </c>
      <c r="P33" s="222">
        <v>1200</v>
      </c>
      <c r="Q33" s="222">
        <v>3476</v>
      </c>
      <c r="R33" s="222">
        <v>75306</v>
      </c>
      <c r="S33" s="222">
        <v>3433</v>
      </c>
      <c r="T33" s="222">
        <v>62890</v>
      </c>
      <c r="U33" s="222">
        <v>62</v>
      </c>
      <c r="V33" s="222">
        <v>3798</v>
      </c>
      <c r="W33" s="222">
        <v>528</v>
      </c>
      <c r="X33" s="224">
        <v>8618</v>
      </c>
    </row>
    <row r="34" spans="2:24" ht="12">
      <c r="B34" s="219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3"/>
      <c r="N34" s="223"/>
      <c r="O34" s="223"/>
      <c r="P34" s="222"/>
      <c r="Q34" s="222"/>
      <c r="R34" s="222"/>
      <c r="S34" s="222"/>
      <c r="T34" s="222"/>
      <c r="U34" s="222"/>
      <c r="V34" s="222"/>
      <c r="W34" s="222"/>
      <c r="X34" s="224"/>
    </row>
    <row r="35" spans="2:24" ht="12">
      <c r="B35" s="219" t="s">
        <v>778</v>
      </c>
      <c r="C35" s="221">
        <v>2255</v>
      </c>
      <c r="D35" s="222">
        <v>320785</v>
      </c>
      <c r="E35" s="222">
        <v>2136</v>
      </c>
      <c r="F35" s="222">
        <v>287195</v>
      </c>
      <c r="G35" s="222">
        <v>2119</v>
      </c>
      <c r="H35" s="222">
        <v>246426</v>
      </c>
      <c r="I35" s="222">
        <v>376</v>
      </c>
      <c r="J35" s="222">
        <v>14823</v>
      </c>
      <c r="K35" s="222">
        <v>243</v>
      </c>
      <c r="L35" s="222">
        <v>6892</v>
      </c>
      <c r="M35" s="223">
        <v>105</v>
      </c>
      <c r="N35" s="223">
        <v>5622</v>
      </c>
      <c r="O35" s="223">
        <v>43</v>
      </c>
      <c r="P35" s="222">
        <v>2309</v>
      </c>
      <c r="Q35" s="222">
        <v>1924</v>
      </c>
      <c r="R35" s="222">
        <v>18767</v>
      </c>
      <c r="S35" s="222">
        <v>1913</v>
      </c>
      <c r="T35" s="222">
        <v>16743</v>
      </c>
      <c r="U35" s="222">
        <v>24</v>
      </c>
      <c r="V35" s="222">
        <v>995</v>
      </c>
      <c r="W35" s="222">
        <v>75</v>
      </c>
      <c r="X35" s="224">
        <v>1029</v>
      </c>
    </row>
    <row r="36" spans="2:24" ht="12">
      <c r="B36" s="219" t="s">
        <v>780</v>
      </c>
      <c r="C36" s="221">
        <v>3433</v>
      </c>
      <c r="D36" s="222">
        <v>363989</v>
      </c>
      <c r="E36" s="222">
        <v>2601</v>
      </c>
      <c r="F36" s="222">
        <v>188262</v>
      </c>
      <c r="G36" s="222">
        <v>2443</v>
      </c>
      <c r="H36" s="222">
        <v>158743</v>
      </c>
      <c r="I36" s="222">
        <v>2816</v>
      </c>
      <c r="J36" s="222">
        <v>149250</v>
      </c>
      <c r="K36" s="222">
        <v>2810</v>
      </c>
      <c r="L36" s="222">
        <v>148537</v>
      </c>
      <c r="M36" s="223">
        <v>13</v>
      </c>
      <c r="N36" s="223">
        <v>579</v>
      </c>
      <c r="O36" s="223">
        <v>14</v>
      </c>
      <c r="P36" s="222">
        <v>134</v>
      </c>
      <c r="Q36" s="222">
        <v>2058</v>
      </c>
      <c r="R36" s="222">
        <v>26477</v>
      </c>
      <c r="S36" s="222">
        <v>1989</v>
      </c>
      <c r="T36" s="222">
        <v>19302</v>
      </c>
      <c r="U36" s="222">
        <v>76</v>
      </c>
      <c r="V36" s="222">
        <v>5900</v>
      </c>
      <c r="W36" s="222">
        <v>75</v>
      </c>
      <c r="X36" s="224">
        <v>1275</v>
      </c>
    </row>
    <row r="37" spans="2:24" ht="12">
      <c r="B37" s="219" t="s">
        <v>782</v>
      </c>
      <c r="C37" s="221">
        <v>3366</v>
      </c>
      <c r="D37" s="222">
        <v>338179</v>
      </c>
      <c r="E37" s="222">
        <v>2581</v>
      </c>
      <c r="F37" s="222">
        <v>151837</v>
      </c>
      <c r="G37" s="222">
        <v>2538</v>
      </c>
      <c r="H37" s="222">
        <v>132721</v>
      </c>
      <c r="I37" s="222">
        <v>2674</v>
      </c>
      <c r="J37" s="222">
        <v>149131</v>
      </c>
      <c r="K37" s="222">
        <v>2661</v>
      </c>
      <c r="L37" s="222">
        <v>148443</v>
      </c>
      <c r="M37" s="223">
        <v>6</v>
      </c>
      <c r="N37" s="223">
        <v>113</v>
      </c>
      <c r="O37" s="223">
        <v>23</v>
      </c>
      <c r="P37" s="222">
        <v>575</v>
      </c>
      <c r="Q37" s="222">
        <v>2151</v>
      </c>
      <c r="R37" s="222">
        <v>37211</v>
      </c>
      <c r="S37" s="222">
        <v>2101</v>
      </c>
      <c r="T37" s="222">
        <v>29830</v>
      </c>
      <c r="U37" s="222">
        <v>32</v>
      </c>
      <c r="V37" s="222">
        <v>2650</v>
      </c>
      <c r="W37" s="222">
        <v>254</v>
      </c>
      <c r="X37" s="224">
        <v>4731</v>
      </c>
    </row>
    <row r="38" spans="2:24" ht="12">
      <c r="B38" s="219" t="s">
        <v>784</v>
      </c>
      <c r="C38" s="221">
        <v>3113</v>
      </c>
      <c r="D38" s="222">
        <v>492375</v>
      </c>
      <c r="E38" s="222">
        <v>2991</v>
      </c>
      <c r="F38" s="222">
        <v>396942</v>
      </c>
      <c r="G38" s="222">
        <v>2973</v>
      </c>
      <c r="H38" s="222">
        <v>340866</v>
      </c>
      <c r="I38" s="222">
        <v>237</v>
      </c>
      <c r="J38" s="222">
        <v>11871</v>
      </c>
      <c r="K38" s="222">
        <v>38</v>
      </c>
      <c r="L38" s="222">
        <v>791</v>
      </c>
      <c r="M38" s="223">
        <v>157</v>
      </c>
      <c r="N38" s="223">
        <v>9091</v>
      </c>
      <c r="O38" s="223">
        <v>44</v>
      </c>
      <c r="P38" s="222">
        <v>1989</v>
      </c>
      <c r="Q38" s="222">
        <v>2821</v>
      </c>
      <c r="R38" s="222">
        <v>83562</v>
      </c>
      <c r="S38" s="222">
        <v>2796</v>
      </c>
      <c r="T38" s="222">
        <v>73814</v>
      </c>
      <c r="U38" s="222">
        <v>29</v>
      </c>
      <c r="V38" s="222">
        <v>3687</v>
      </c>
      <c r="W38" s="222">
        <v>311</v>
      </c>
      <c r="X38" s="224">
        <v>6061</v>
      </c>
    </row>
    <row r="39" spans="2:24" ht="12">
      <c r="B39" s="219" t="s">
        <v>786</v>
      </c>
      <c r="C39" s="221">
        <v>2294</v>
      </c>
      <c r="D39" s="222">
        <v>300564</v>
      </c>
      <c r="E39" s="222">
        <v>1960</v>
      </c>
      <c r="F39" s="222">
        <v>211905</v>
      </c>
      <c r="G39" s="222">
        <v>1906</v>
      </c>
      <c r="H39" s="222">
        <v>188855</v>
      </c>
      <c r="I39" s="222">
        <v>1442</v>
      </c>
      <c r="J39" s="222">
        <v>57212</v>
      </c>
      <c r="K39" s="222">
        <v>1395</v>
      </c>
      <c r="L39" s="222">
        <v>53823</v>
      </c>
      <c r="M39" s="223">
        <v>28</v>
      </c>
      <c r="N39" s="223">
        <v>1578</v>
      </c>
      <c r="O39" s="223">
        <v>32</v>
      </c>
      <c r="P39" s="222">
        <v>1811</v>
      </c>
      <c r="Q39" s="222">
        <v>1797</v>
      </c>
      <c r="R39" s="222">
        <v>31447</v>
      </c>
      <c r="S39" s="222">
        <v>1770</v>
      </c>
      <c r="T39" s="222">
        <v>24712</v>
      </c>
      <c r="U39" s="222">
        <v>70</v>
      </c>
      <c r="V39" s="222">
        <v>3966</v>
      </c>
      <c r="W39" s="222">
        <v>166</v>
      </c>
      <c r="X39" s="224">
        <v>2769</v>
      </c>
    </row>
    <row r="40" spans="2:24" ht="12">
      <c r="B40" s="219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3"/>
      <c r="N40" s="223"/>
      <c r="O40" s="223"/>
      <c r="P40" s="222"/>
      <c r="Q40" s="222"/>
      <c r="R40" s="222"/>
      <c r="S40" s="222"/>
      <c r="T40" s="222"/>
      <c r="U40" s="222"/>
      <c r="V40" s="222"/>
      <c r="W40" s="222"/>
      <c r="X40" s="224"/>
    </row>
    <row r="41" spans="2:24" ht="12">
      <c r="B41" s="219" t="s">
        <v>789</v>
      </c>
      <c r="C41" s="221">
        <v>959</v>
      </c>
      <c r="D41" s="222">
        <v>77606</v>
      </c>
      <c r="E41" s="222">
        <v>859</v>
      </c>
      <c r="F41" s="222">
        <v>52597</v>
      </c>
      <c r="G41" s="222">
        <v>830</v>
      </c>
      <c r="H41" s="222">
        <v>46247</v>
      </c>
      <c r="I41" s="222">
        <v>476</v>
      </c>
      <c r="J41" s="222">
        <v>15708</v>
      </c>
      <c r="K41" s="222">
        <v>435</v>
      </c>
      <c r="L41" s="222">
        <v>13708</v>
      </c>
      <c r="M41" s="223">
        <v>32</v>
      </c>
      <c r="N41" s="223">
        <v>1404</v>
      </c>
      <c r="O41" s="223">
        <v>27</v>
      </c>
      <c r="P41" s="222">
        <v>596</v>
      </c>
      <c r="Q41" s="222">
        <v>673</v>
      </c>
      <c r="R41" s="222">
        <v>9301</v>
      </c>
      <c r="S41" s="222">
        <v>648</v>
      </c>
      <c r="T41" s="222">
        <v>5670</v>
      </c>
      <c r="U41" s="222">
        <v>20</v>
      </c>
      <c r="V41" s="222">
        <v>2147</v>
      </c>
      <c r="W41" s="222">
        <v>104</v>
      </c>
      <c r="X41" s="224">
        <v>1484</v>
      </c>
    </row>
    <row r="42" spans="2:24" ht="12">
      <c r="B42" s="219" t="s">
        <v>791</v>
      </c>
      <c r="C42" s="221">
        <v>957</v>
      </c>
      <c r="D42" s="222">
        <v>95487</v>
      </c>
      <c r="E42" s="222">
        <v>817</v>
      </c>
      <c r="F42" s="222">
        <v>62660</v>
      </c>
      <c r="G42" s="222">
        <v>774</v>
      </c>
      <c r="H42" s="222">
        <v>51070</v>
      </c>
      <c r="I42" s="222">
        <v>686</v>
      </c>
      <c r="J42" s="222">
        <v>26330</v>
      </c>
      <c r="K42" s="222">
        <v>680</v>
      </c>
      <c r="L42" s="222">
        <v>25723</v>
      </c>
      <c r="M42" s="223">
        <v>2</v>
      </c>
      <c r="N42" s="223">
        <v>55</v>
      </c>
      <c r="O42" s="223">
        <v>18</v>
      </c>
      <c r="P42" s="222">
        <v>552</v>
      </c>
      <c r="Q42" s="222">
        <v>725</v>
      </c>
      <c r="R42" s="222">
        <v>6497</v>
      </c>
      <c r="S42" s="222">
        <v>721</v>
      </c>
      <c r="T42" s="222">
        <v>5173</v>
      </c>
      <c r="U42" s="223">
        <v>15</v>
      </c>
      <c r="V42" s="222">
        <v>750</v>
      </c>
      <c r="W42" s="222">
        <v>56</v>
      </c>
      <c r="X42" s="224">
        <v>574</v>
      </c>
    </row>
    <row r="43" spans="2:24" ht="12">
      <c r="B43" s="219" t="s">
        <v>745</v>
      </c>
      <c r="C43" s="221">
        <v>1913</v>
      </c>
      <c r="D43" s="222">
        <v>185939</v>
      </c>
      <c r="E43" s="222">
        <v>1745</v>
      </c>
      <c r="F43" s="222">
        <v>146826</v>
      </c>
      <c r="G43" s="222">
        <v>1709</v>
      </c>
      <c r="H43" s="222">
        <v>124762</v>
      </c>
      <c r="I43" s="222">
        <v>1209</v>
      </c>
      <c r="J43" s="222">
        <v>27414</v>
      </c>
      <c r="K43" s="222">
        <v>1202</v>
      </c>
      <c r="L43" s="222">
        <v>27028</v>
      </c>
      <c r="M43" s="223">
        <v>2</v>
      </c>
      <c r="N43" s="223">
        <v>107</v>
      </c>
      <c r="O43" s="223">
        <v>8</v>
      </c>
      <c r="P43" s="222">
        <v>279</v>
      </c>
      <c r="Q43" s="222">
        <v>1363</v>
      </c>
      <c r="R43" s="222">
        <v>11699</v>
      </c>
      <c r="S43" s="222">
        <v>1348</v>
      </c>
      <c r="T43" s="222">
        <v>9629</v>
      </c>
      <c r="U43" s="222">
        <v>14</v>
      </c>
      <c r="V43" s="222">
        <v>1125</v>
      </c>
      <c r="W43" s="222">
        <v>82</v>
      </c>
      <c r="X43" s="224">
        <v>945</v>
      </c>
    </row>
    <row r="44" spans="2:24" ht="12">
      <c r="B44" s="219" t="s">
        <v>746</v>
      </c>
      <c r="C44" s="221">
        <v>962</v>
      </c>
      <c r="D44" s="222">
        <v>58011</v>
      </c>
      <c r="E44" s="222">
        <v>936</v>
      </c>
      <c r="F44" s="222">
        <v>46442</v>
      </c>
      <c r="G44" s="222">
        <v>881</v>
      </c>
      <c r="H44" s="222">
        <v>37841</v>
      </c>
      <c r="I44" s="222">
        <v>121</v>
      </c>
      <c r="J44" s="222">
        <v>4356</v>
      </c>
      <c r="K44" s="222">
        <v>119</v>
      </c>
      <c r="L44" s="222">
        <v>4306</v>
      </c>
      <c r="M44" s="223">
        <v>0</v>
      </c>
      <c r="N44" s="223">
        <v>0</v>
      </c>
      <c r="O44" s="223">
        <v>2</v>
      </c>
      <c r="P44" s="222">
        <v>50</v>
      </c>
      <c r="Q44" s="222">
        <v>867</v>
      </c>
      <c r="R44" s="222">
        <v>7213</v>
      </c>
      <c r="S44" s="222">
        <v>856</v>
      </c>
      <c r="T44" s="222">
        <v>6630</v>
      </c>
      <c r="U44" s="222">
        <v>8</v>
      </c>
      <c r="V44" s="222">
        <v>100</v>
      </c>
      <c r="W44" s="222">
        <v>49</v>
      </c>
      <c r="X44" s="224">
        <v>483</v>
      </c>
    </row>
    <row r="45" spans="2:24" ht="12">
      <c r="B45" s="219" t="s">
        <v>747</v>
      </c>
      <c r="C45" s="221">
        <v>1439</v>
      </c>
      <c r="D45" s="222">
        <v>143834</v>
      </c>
      <c r="E45" s="222">
        <v>1229</v>
      </c>
      <c r="F45" s="222">
        <v>61505</v>
      </c>
      <c r="G45" s="222">
        <v>1203</v>
      </c>
      <c r="H45" s="222">
        <v>55416</v>
      </c>
      <c r="I45" s="222">
        <v>833</v>
      </c>
      <c r="J45" s="222">
        <v>67154</v>
      </c>
      <c r="K45" s="222">
        <v>803</v>
      </c>
      <c r="L45" s="222">
        <v>64797</v>
      </c>
      <c r="M45" s="223">
        <v>26</v>
      </c>
      <c r="N45" s="223">
        <v>1297</v>
      </c>
      <c r="O45" s="223">
        <v>32</v>
      </c>
      <c r="P45" s="222">
        <v>1060</v>
      </c>
      <c r="Q45" s="222">
        <v>1165</v>
      </c>
      <c r="R45" s="222">
        <v>15175</v>
      </c>
      <c r="S45" s="222">
        <v>1148</v>
      </c>
      <c r="T45" s="222">
        <v>10863</v>
      </c>
      <c r="U45" s="222">
        <v>34</v>
      </c>
      <c r="V45" s="222">
        <v>2695</v>
      </c>
      <c r="W45" s="222">
        <v>111</v>
      </c>
      <c r="X45" s="224">
        <v>1617</v>
      </c>
    </row>
    <row r="46" spans="2:24" ht="12">
      <c r="B46" s="219" t="s">
        <v>749</v>
      </c>
      <c r="C46" s="221">
        <v>968</v>
      </c>
      <c r="D46" s="222">
        <v>93775</v>
      </c>
      <c r="E46" s="222">
        <v>907</v>
      </c>
      <c r="F46" s="222">
        <v>51475</v>
      </c>
      <c r="G46" s="222">
        <v>884</v>
      </c>
      <c r="H46" s="222">
        <v>43845</v>
      </c>
      <c r="I46" s="222">
        <v>521</v>
      </c>
      <c r="J46" s="222">
        <v>33312</v>
      </c>
      <c r="K46" s="222">
        <v>515</v>
      </c>
      <c r="L46" s="222">
        <v>32767</v>
      </c>
      <c r="M46" s="223">
        <v>6</v>
      </c>
      <c r="N46" s="223">
        <v>320</v>
      </c>
      <c r="O46" s="223">
        <v>6</v>
      </c>
      <c r="P46" s="223">
        <v>225</v>
      </c>
      <c r="Q46" s="222">
        <v>864</v>
      </c>
      <c r="R46" s="222">
        <v>8988</v>
      </c>
      <c r="S46" s="222">
        <v>861</v>
      </c>
      <c r="T46" s="222">
        <v>7676</v>
      </c>
      <c r="U46" s="222">
        <v>13</v>
      </c>
      <c r="V46" s="222">
        <v>713</v>
      </c>
      <c r="W46" s="222">
        <v>47</v>
      </c>
      <c r="X46" s="224">
        <v>599</v>
      </c>
    </row>
    <row r="47" spans="2:24" ht="12">
      <c r="B47" s="219" t="s">
        <v>751</v>
      </c>
      <c r="C47" s="221">
        <v>1197</v>
      </c>
      <c r="D47" s="222">
        <v>179110</v>
      </c>
      <c r="E47" s="222">
        <v>1123</v>
      </c>
      <c r="F47" s="222">
        <v>140722</v>
      </c>
      <c r="G47" s="222">
        <v>1114</v>
      </c>
      <c r="H47" s="222">
        <v>118227</v>
      </c>
      <c r="I47" s="222">
        <v>76</v>
      </c>
      <c r="J47" s="222">
        <v>3534</v>
      </c>
      <c r="K47" s="222">
        <v>55</v>
      </c>
      <c r="L47" s="222">
        <v>1187</v>
      </c>
      <c r="M47" s="223">
        <v>22</v>
      </c>
      <c r="N47" s="223">
        <v>2327</v>
      </c>
      <c r="O47" s="223">
        <v>1</v>
      </c>
      <c r="P47" s="223">
        <v>20</v>
      </c>
      <c r="Q47" s="222">
        <v>1113</v>
      </c>
      <c r="R47" s="222">
        <v>34854</v>
      </c>
      <c r="S47" s="222">
        <v>1109</v>
      </c>
      <c r="T47" s="222">
        <v>31946</v>
      </c>
      <c r="U47" s="222">
        <v>16</v>
      </c>
      <c r="V47" s="222">
        <v>1355</v>
      </c>
      <c r="W47" s="222">
        <v>80</v>
      </c>
      <c r="X47" s="224">
        <v>1553</v>
      </c>
    </row>
    <row r="48" spans="2:24" ht="12">
      <c r="B48" s="219"/>
      <c r="C48" s="221"/>
      <c r="D48" s="222"/>
      <c r="E48" s="222"/>
      <c r="F48" s="222"/>
      <c r="G48" s="222"/>
      <c r="H48" s="222"/>
      <c r="I48" s="222"/>
      <c r="J48" s="222"/>
      <c r="K48" s="222"/>
      <c r="L48" s="222"/>
      <c r="M48" s="223"/>
      <c r="N48" s="223"/>
      <c r="O48" s="223"/>
      <c r="P48" s="223"/>
      <c r="Q48" s="222"/>
      <c r="R48" s="222"/>
      <c r="S48" s="222"/>
      <c r="T48" s="222"/>
      <c r="U48" s="222"/>
      <c r="V48" s="222"/>
      <c r="W48" s="222"/>
      <c r="X48" s="224"/>
    </row>
    <row r="49" spans="2:24" ht="12">
      <c r="B49" s="219" t="s">
        <v>752</v>
      </c>
      <c r="C49" s="221">
        <v>913</v>
      </c>
      <c r="D49" s="222">
        <v>166650</v>
      </c>
      <c r="E49" s="222">
        <v>884</v>
      </c>
      <c r="F49" s="222">
        <v>154328</v>
      </c>
      <c r="G49" s="222">
        <v>859</v>
      </c>
      <c r="H49" s="222">
        <v>129159</v>
      </c>
      <c r="I49" s="222">
        <v>24</v>
      </c>
      <c r="J49" s="222">
        <v>1330</v>
      </c>
      <c r="K49" s="222">
        <v>9</v>
      </c>
      <c r="L49" s="222">
        <v>96</v>
      </c>
      <c r="M49" s="223">
        <v>14</v>
      </c>
      <c r="N49" s="223">
        <v>1109</v>
      </c>
      <c r="O49" s="223">
        <v>2</v>
      </c>
      <c r="P49" s="223">
        <v>125</v>
      </c>
      <c r="Q49" s="222">
        <v>822</v>
      </c>
      <c r="R49" s="222">
        <v>10992</v>
      </c>
      <c r="S49" s="222">
        <v>807</v>
      </c>
      <c r="T49" s="222">
        <v>8186</v>
      </c>
      <c r="U49" s="222">
        <v>46</v>
      </c>
      <c r="V49" s="222">
        <v>2059</v>
      </c>
      <c r="W49" s="222">
        <v>65</v>
      </c>
      <c r="X49" s="224">
        <v>747</v>
      </c>
    </row>
    <row r="50" spans="2:24" ht="12">
      <c r="B50" s="219" t="s">
        <v>754</v>
      </c>
      <c r="C50" s="221">
        <v>1363</v>
      </c>
      <c r="D50" s="222">
        <v>219472</v>
      </c>
      <c r="E50" s="222">
        <v>1350</v>
      </c>
      <c r="F50" s="222">
        <v>203561</v>
      </c>
      <c r="G50" s="222">
        <v>1337</v>
      </c>
      <c r="H50" s="222">
        <v>169638</v>
      </c>
      <c r="I50" s="222">
        <v>35</v>
      </c>
      <c r="J50" s="222">
        <v>2751</v>
      </c>
      <c r="K50" s="222">
        <v>8</v>
      </c>
      <c r="L50" s="222">
        <v>142</v>
      </c>
      <c r="M50" s="223">
        <v>26</v>
      </c>
      <c r="N50" s="223">
        <v>2593</v>
      </c>
      <c r="O50" s="223">
        <v>2</v>
      </c>
      <c r="P50" s="223">
        <v>16</v>
      </c>
      <c r="Q50" s="222">
        <v>1180</v>
      </c>
      <c r="R50" s="222">
        <v>13160</v>
      </c>
      <c r="S50" s="222">
        <v>1173</v>
      </c>
      <c r="T50" s="222">
        <v>8115</v>
      </c>
      <c r="U50" s="222">
        <v>71</v>
      </c>
      <c r="V50" s="222">
        <v>4665</v>
      </c>
      <c r="W50" s="222">
        <v>20</v>
      </c>
      <c r="X50" s="224">
        <v>380</v>
      </c>
    </row>
    <row r="51" spans="2:24" ht="12">
      <c r="B51" s="219" t="s">
        <v>756</v>
      </c>
      <c r="C51" s="221">
        <v>906</v>
      </c>
      <c r="D51" s="222">
        <v>152155</v>
      </c>
      <c r="E51" s="222">
        <v>895</v>
      </c>
      <c r="F51" s="222">
        <v>141882</v>
      </c>
      <c r="G51" s="222">
        <v>894</v>
      </c>
      <c r="H51" s="222">
        <v>121173</v>
      </c>
      <c r="I51" s="222">
        <v>56</v>
      </c>
      <c r="J51" s="222">
        <v>1564</v>
      </c>
      <c r="K51" s="222">
        <v>36</v>
      </c>
      <c r="L51" s="222">
        <v>829</v>
      </c>
      <c r="M51" s="223">
        <v>0</v>
      </c>
      <c r="N51" s="223">
        <v>0</v>
      </c>
      <c r="O51" s="223">
        <v>22</v>
      </c>
      <c r="P51" s="223">
        <v>735</v>
      </c>
      <c r="Q51" s="222">
        <v>711</v>
      </c>
      <c r="R51" s="222">
        <v>8709</v>
      </c>
      <c r="S51" s="222">
        <v>707</v>
      </c>
      <c r="T51" s="222">
        <v>7028</v>
      </c>
      <c r="U51" s="222">
        <v>19</v>
      </c>
      <c r="V51" s="222">
        <v>1062</v>
      </c>
      <c r="W51" s="222">
        <v>48</v>
      </c>
      <c r="X51" s="224">
        <v>619</v>
      </c>
    </row>
    <row r="52" spans="2:24" ht="12">
      <c r="B52" s="219" t="s">
        <v>758</v>
      </c>
      <c r="C52" s="221">
        <v>1197</v>
      </c>
      <c r="D52" s="222">
        <v>199259</v>
      </c>
      <c r="E52" s="222">
        <v>1100</v>
      </c>
      <c r="F52" s="222">
        <v>185220</v>
      </c>
      <c r="G52" s="222">
        <v>1086</v>
      </c>
      <c r="H52" s="222">
        <v>156904</v>
      </c>
      <c r="I52" s="222">
        <v>39</v>
      </c>
      <c r="J52" s="222">
        <v>1345</v>
      </c>
      <c r="K52" s="222">
        <v>31</v>
      </c>
      <c r="L52" s="222">
        <v>670</v>
      </c>
      <c r="M52" s="223">
        <v>7</v>
      </c>
      <c r="N52" s="223">
        <v>595</v>
      </c>
      <c r="O52" s="223">
        <v>1</v>
      </c>
      <c r="P52" s="223">
        <v>80</v>
      </c>
      <c r="Q52" s="222">
        <v>975</v>
      </c>
      <c r="R52" s="222">
        <v>12694</v>
      </c>
      <c r="S52" s="222">
        <v>959</v>
      </c>
      <c r="T52" s="222">
        <v>9161</v>
      </c>
      <c r="U52" s="222">
        <v>30</v>
      </c>
      <c r="V52" s="222">
        <v>2752</v>
      </c>
      <c r="W52" s="222">
        <v>64</v>
      </c>
      <c r="X52" s="224">
        <v>781</v>
      </c>
    </row>
    <row r="53" spans="2:24" ht="12">
      <c r="B53" s="219" t="s">
        <v>760</v>
      </c>
      <c r="C53" s="221">
        <v>672</v>
      </c>
      <c r="D53" s="222">
        <v>105831</v>
      </c>
      <c r="E53" s="222">
        <v>646</v>
      </c>
      <c r="F53" s="222">
        <v>80143</v>
      </c>
      <c r="G53" s="222">
        <v>642</v>
      </c>
      <c r="H53" s="222">
        <v>69111</v>
      </c>
      <c r="I53" s="222">
        <v>39</v>
      </c>
      <c r="J53" s="222">
        <v>1998</v>
      </c>
      <c r="K53" s="222">
        <v>22</v>
      </c>
      <c r="L53" s="222">
        <v>342</v>
      </c>
      <c r="M53" s="223">
        <v>17</v>
      </c>
      <c r="N53" s="223">
        <v>1656</v>
      </c>
      <c r="O53" s="223">
        <v>0</v>
      </c>
      <c r="P53" s="223">
        <v>0</v>
      </c>
      <c r="Q53" s="222">
        <v>625</v>
      </c>
      <c r="R53" s="222">
        <v>23690</v>
      </c>
      <c r="S53" s="222">
        <v>619</v>
      </c>
      <c r="T53" s="222">
        <v>9307</v>
      </c>
      <c r="U53" s="222">
        <v>54</v>
      </c>
      <c r="V53" s="222">
        <v>13267</v>
      </c>
      <c r="W53" s="222">
        <v>51</v>
      </c>
      <c r="X53" s="224">
        <v>1116</v>
      </c>
    </row>
    <row r="54" spans="2:24" ht="12">
      <c r="B54" s="219" t="s">
        <v>761</v>
      </c>
      <c r="C54" s="221">
        <v>873</v>
      </c>
      <c r="D54" s="222">
        <v>183457</v>
      </c>
      <c r="E54" s="222">
        <v>849</v>
      </c>
      <c r="F54" s="222">
        <v>169127</v>
      </c>
      <c r="G54" s="222">
        <v>810</v>
      </c>
      <c r="H54" s="222">
        <v>144061</v>
      </c>
      <c r="I54" s="222">
        <v>149</v>
      </c>
      <c r="J54" s="222">
        <v>3675</v>
      </c>
      <c r="K54" s="222">
        <v>124</v>
      </c>
      <c r="L54" s="222">
        <v>1934</v>
      </c>
      <c r="M54" s="223">
        <v>25</v>
      </c>
      <c r="N54" s="223">
        <v>1741</v>
      </c>
      <c r="O54" s="223">
        <v>0</v>
      </c>
      <c r="P54" s="223">
        <v>0</v>
      </c>
      <c r="Q54" s="222">
        <v>795</v>
      </c>
      <c r="R54" s="222">
        <v>10655</v>
      </c>
      <c r="S54" s="222">
        <v>784</v>
      </c>
      <c r="T54" s="222">
        <v>9018</v>
      </c>
      <c r="U54" s="222">
        <v>13</v>
      </c>
      <c r="V54" s="222">
        <v>556</v>
      </c>
      <c r="W54" s="222">
        <v>47</v>
      </c>
      <c r="X54" s="224">
        <v>1081</v>
      </c>
    </row>
    <row r="55" spans="2:24" ht="12">
      <c r="B55" s="219" t="s">
        <v>763</v>
      </c>
      <c r="C55" s="221">
        <v>972</v>
      </c>
      <c r="D55" s="222">
        <v>140139</v>
      </c>
      <c r="E55" s="222">
        <v>926</v>
      </c>
      <c r="F55" s="222">
        <v>125277</v>
      </c>
      <c r="G55" s="222">
        <v>911</v>
      </c>
      <c r="H55" s="222">
        <v>105649</v>
      </c>
      <c r="I55" s="222">
        <v>72</v>
      </c>
      <c r="J55" s="222">
        <v>1610</v>
      </c>
      <c r="K55" s="222">
        <v>66</v>
      </c>
      <c r="L55" s="222">
        <v>1042</v>
      </c>
      <c r="M55" s="223">
        <v>7</v>
      </c>
      <c r="N55" s="223">
        <v>553</v>
      </c>
      <c r="O55" s="223">
        <v>2</v>
      </c>
      <c r="P55" s="223">
        <v>15</v>
      </c>
      <c r="Q55" s="222">
        <v>909</v>
      </c>
      <c r="R55" s="222">
        <v>13252</v>
      </c>
      <c r="S55" s="222">
        <v>898</v>
      </c>
      <c r="T55" s="222">
        <v>10887</v>
      </c>
      <c r="U55" s="222">
        <v>28</v>
      </c>
      <c r="V55" s="222">
        <v>944</v>
      </c>
      <c r="W55" s="222">
        <v>98</v>
      </c>
      <c r="X55" s="224">
        <v>1421</v>
      </c>
    </row>
    <row r="56" spans="2:24" ht="12">
      <c r="B56" s="219"/>
      <c r="C56" s="221"/>
      <c r="D56" s="222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3"/>
      <c r="P56" s="223"/>
      <c r="Q56" s="222"/>
      <c r="R56" s="222"/>
      <c r="S56" s="222"/>
      <c r="T56" s="222"/>
      <c r="U56" s="222"/>
      <c r="V56" s="222"/>
      <c r="W56" s="222"/>
      <c r="X56" s="224"/>
    </row>
    <row r="57" spans="2:24" ht="12">
      <c r="B57" s="219" t="s">
        <v>766</v>
      </c>
      <c r="C57" s="221">
        <v>2440</v>
      </c>
      <c r="D57" s="222">
        <v>382844</v>
      </c>
      <c r="E57" s="222">
        <v>2199</v>
      </c>
      <c r="F57" s="222">
        <v>287795</v>
      </c>
      <c r="G57" s="222">
        <v>2172</v>
      </c>
      <c r="H57" s="222">
        <v>247659</v>
      </c>
      <c r="I57" s="222">
        <v>1274</v>
      </c>
      <c r="J57" s="222">
        <v>59023</v>
      </c>
      <c r="K57" s="222">
        <v>1257</v>
      </c>
      <c r="L57" s="222">
        <v>57963</v>
      </c>
      <c r="M57" s="223">
        <v>1</v>
      </c>
      <c r="N57" s="223">
        <v>50</v>
      </c>
      <c r="O57" s="223">
        <v>24</v>
      </c>
      <c r="P57" s="223">
        <v>1010</v>
      </c>
      <c r="Q57" s="222">
        <v>2113</v>
      </c>
      <c r="R57" s="222">
        <v>36026</v>
      </c>
      <c r="S57" s="222">
        <v>2075</v>
      </c>
      <c r="T57" s="222">
        <v>24433</v>
      </c>
      <c r="U57" s="222">
        <v>145</v>
      </c>
      <c r="V57" s="222">
        <v>9600</v>
      </c>
      <c r="W57" s="222">
        <v>138</v>
      </c>
      <c r="X57" s="224">
        <v>1993</v>
      </c>
    </row>
    <row r="58" spans="2:24" ht="12">
      <c r="B58" s="219" t="s">
        <v>873</v>
      </c>
      <c r="C58" s="221">
        <v>2272</v>
      </c>
      <c r="D58" s="222">
        <v>478231</v>
      </c>
      <c r="E58" s="222">
        <v>2207</v>
      </c>
      <c r="F58" s="222">
        <v>449355</v>
      </c>
      <c r="G58" s="222">
        <v>2186</v>
      </c>
      <c r="H58" s="222">
        <v>376900</v>
      </c>
      <c r="I58" s="222">
        <v>229</v>
      </c>
      <c r="J58" s="222">
        <v>7044</v>
      </c>
      <c r="K58" s="222">
        <v>176</v>
      </c>
      <c r="L58" s="222">
        <v>4826</v>
      </c>
      <c r="M58" s="223">
        <v>26</v>
      </c>
      <c r="N58" s="223">
        <v>1149</v>
      </c>
      <c r="O58" s="223">
        <v>28</v>
      </c>
      <c r="P58" s="222">
        <v>1069</v>
      </c>
      <c r="Q58" s="222">
        <v>2128</v>
      </c>
      <c r="R58" s="222">
        <v>21832</v>
      </c>
      <c r="S58" s="222">
        <v>2111</v>
      </c>
      <c r="T58" s="222">
        <v>16715</v>
      </c>
      <c r="U58" s="222">
        <v>108</v>
      </c>
      <c r="V58" s="222">
        <v>4531</v>
      </c>
      <c r="W58" s="222">
        <v>68</v>
      </c>
      <c r="X58" s="224">
        <v>586</v>
      </c>
    </row>
    <row r="59" spans="2:24" ht="12">
      <c r="B59" s="219" t="s">
        <v>769</v>
      </c>
      <c r="C59" s="221">
        <v>856</v>
      </c>
      <c r="D59" s="222">
        <v>111200</v>
      </c>
      <c r="E59" s="222">
        <v>786</v>
      </c>
      <c r="F59" s="222">
        <v>102174</v>
      </c>
      <c r="G59" s="222">
        <v>727</v>
      </c>
      <c r="H59" s="222">
        <v>81997</v>
      </c>
      <c r="I59" s="222">
        <v>2</v>
      </c>
      <c r="J59" s="222">
        <v>22</v>
      </c>
      <c r="K59" s="222">
        <v>2</v>
      </c>
      <c r="L59" s="222">
        <v>22</v>
      </c>
      <c r="M59" s="223">
        <v>0</v>
      </c>
      <c r="N59" s="223">
        <v>0</v>
      </c>
      <c r="O59" s="223">
        <v>0</v>
      </c>
      <c r="P59" s="223">
        <v>0</v>
      </c>
      <c r="Q59" s="222">
        <v>797</v>
      </c>
      <c r="R59" s="222">
        <v>9004</v>
      </c>
      <c r="S59" s="222">
        <v>787</v>
      </c>
      <c r="T59" s="222">
        <v>6884</v>
      </c>
      <c r="U59" s="222">
        <v>55</v>
      </c>
      <c r="V59" s="222">
        <v>1761</v>
      </c>
      <c r="W59" s="222">
        <v>34</v>
      </c>
      <c r="X59" s="224">
        <v>359</v>
      </c>
    </row>
    <row r="60" spans="2:24" ht="12">
      <c r="B60" s="219" t="s">
        <v>771</v>
      </c>
      <c r="C60" s="221">
        <v>2106</v>
      </c>
      <c r="D60" s="222">
        <v>201324</v>
      </c>
      <c r="E60" s="222">
        <v>1964</v>
      </c>
      <c r="F60" s="222">
        <v>135925</v>
      </c>
      <c r="G60" s="222">
        <v>1937</v>
      </c>
      <c r="H60" s="222">
        <v>119334</v>
      </c>
      <c r="I60" s="222">
        <v>610</v>
      </c>
      <c r="J60" s="222">
        <v>27540</v>
      </c>
      <c r="K60" s="222">
        <v>286</v>
      </c>
      <c r="L60" s="222">
        <v>10929</v>
      </c>
      <c r="M60" s="223">
        <v>298</v>
      </c>
      <c r="N60" s="223">
        <v>13698</v>
      </c>
      <c r="O60" s="223">
        <v>62</v>
      </c>
      <c r="P60" s="222">
        <v>2913</v>
      </c>
      <c r="Q60" s="222">
        <v>1942</v>
      </c>
      <c r="R60" s="222">
        <v>37859</v>
      </c>
      <c r="S60" s="222">
        <v>1912</v>
      </c>
      <c r="T60" s="222">
        <v>23353</v>
      </c>
      <c r="U60" s="222">
        <v>96</v>
      </c>
      <c r="V60" s="222">
        <v>10295</v>
      </c>
      <c r="W60" s="222">
        <v>285</v>
      </c>
      <c r="X60" s="224">
        <v>4211</v>
      </c>
    </row>
    <row r="61" spans="2:24" ht="12">
      <c r="B61" s="219" t="s">
        <v>773</v>
      </c>
      <c r="C61" s="221">
        <v>1309</v>
      </c>
      <c r="D61" s="222">
        <v>210572</v>
      </c>
      <c r="E61" s="222">
        <v>1282</v>
      </c>
      <c r="F61" s="222">
        <v>199738</v>
      </c>
      <c r="G61" s="222">
        <v>1263</v>
      </c>
      <c r="H61" s="222">
        <v>176021</v>
      </c>
      <c r="I61" s="222">
        <v>37</v>
      </c>
      <c r="J61" s="222">
        <v>679</v>
      </c>
      <c r="K61" s="222">
        <v>36</v>
      </c>
      <c r="L61" s="222">
        <v>658</v>
      </c>
      <c r="M61" s="223">
        <v>0</v>
      </c>
      <c r="N61" s="223">
        <v>0</v>
      </c>
      <c r="O61" s="223">
        <v>1</v>
      </c>
      <c r="P61" s="222">
        <v>21</v>
      </c>
      <c r="Q61" s="222">
        <v>1136</v>
      </c>
      <c r="R61" s="222">
        <v>10155</v>
      </c>
      <c r="S61" s="222">
        <v>1125</v>
      </c>
      <c r="T61" s="222">
        <v>7711</v>
      </c>
      <c r="U61" s="222">
        <v>40</v>
      </c>
      <c r="V61" s="222">
        <v>1889</v>
      </c>
      <c r="W61" s="222">
        <v>45</v>
      </c>
      <c r="X61" s="224">
        <v>555</v>
      </c>
    </row>
    <row r="62" spans="2:24" ht="12">
      <c r="B62" s="219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223"/>
      <c r="N62" s="223"/>
      <c r="O62" s="223"/>
      <c r="P62" s="222"/>
      <c r="Q62" s="222"/>
      <c r="R62" s="222"/>
      <c r="S62" s="222"/>
      <c r="T62" s="222"/>
      <c r="U62" s="222"/>
      <c r="V62" s="222"/>
      <c r="W62" s="222"/>
      <c r="X62" s="224"/>
    </row>
    <row r="63" spans="2:24" ht="12">
      <c r="B63" s="219" t="s">
        <v>776</v>
      </c>
      <c r="C63" s="221">
        <v>828</v>
      </c>
      <c r="D63" s="222">
        <v>167428</v>
      </c>
      <c r="E63" s="222">
        <v>817</v>
      </c>
      <c r="F63" s="222">
        <v>160962</v>
      </c>
      <c r="G63" s="222">
        <v>811</v>
      </c>
      <c r="H63" s="222">
        <v>138421</v>
      </c>
      <c r="I63" s="222">
        <v>67</v>
      </c>
      <c r="J63" s="222">
        <v>3217</v>
      </c>
      <c r="K63" s="222">
        <v>60</v>
      </c>
      <c r="L63" s="222">
        <v>2524</v>
      </c>
      <c r="M63" s="223">
        <v>9</v>
      </c>
      <c r="N63" s="223">
        <v>623</v>
      </c>
      <c r="O63" s="223">
        <v>1</v>
      </c>
      <c r="P63" s="223">
        <v>70</v>
      </c>
      <c r="Q63" s="222">
        <v>580</v>
      </c>
      <c r="R63" s="222">
        <v>3249</v>
      </c>
      <c r="S63" s="222">
        <v>573</v>
      </c>
      <c r="T63" s="222">
        <v>2354</v>
      </c>
      <c r="U63" s="222">
        <v>4</v>
      </c>
      <c r="V63" s="222">
        <v>630</v>
      </c>
      <c r="W63" s="222">
        <v>50</v>
      </c>
      <c r="X63" s="224">
        <v>265</v>
      </c>
    </row>
    <row r="64" spans="2:24" ht="12">
      <c r="B64" s="219" t="s">
        <v>777</v>
      </c>
      <c r="C64" s="221">
        <v>1611</v>
      </c>
      <c r="D64" s="222">
        <v>393444</v>
      </c>
      <c r="E64" s="222">
        <v>1601</v>
      </c>
      <c r="F64" s="222">
        <v>385102</v>
      </c>
      <c r="G64" s="222">
        <v>1592</v>
      </c>
      <c r="H64" s="222">
        <v>330604</v>
      </c>
      <c r="I64" s="222">
        <v>17</v>
      </c>
      <c r="J64" s="222">
        <v>383</v>
      </c>
      <c r="K64" s="222">
        <v>17</v>
      </c>
      <c r="L64" s="222">
        <v>383</v>
      </c>
      <c r="M64" s="223">
        <v>0</v>
      </c>
      <c r="N64" s="223">
        <v>0</v>
      </c>
      <c r="O64" s="223">
        <v>0</v>
      </c>
      <c r="P64" s="223">
        <v>0</v>
      </c>
      <c r="Q64" s="222">
        <v>1241</v>
      </c>
      <c r="R64" s="222">
        <v>7959</v>
      </c>
      <c r="S64" s="222">
        <v>1210</v>
      </c>
      <c r="T64" s="222">
        <v>7289</v>
      </c>
      <c r="U64" s="222">
        <v>3</v>
      </c>
      <c r="V64" s="222">
        <v>60</v>
      </c>
      <c r="W64" s="222">
        <v>67</v>
      </c>
      <c r="X64" s="224">
        <v>610</v>
      </c>
    </row>
    <row r="65" spans="2:24" ht="12">
      <c r="B65" s="219" t="s">
        <v>779</v>
      </c>
      <c r="C65" s="221">
        <v>1303</v>
      </c>
      <c r="D65" s="222">
        <v>370584</v>
      </c>
      <c r="E65" s="222">
        <v>1250</v>
      </c>
      <c r="F65" s="222">
        <v>346879</v>
      </c>
      <c r="G65" s="222">
        <v>1234</v>
      </c>
      <c r="H65" s="222">
        <v>299748</v>
      </c>
      <c r="I65" s="222">
        <v>295</v>
      </c>
      <c r="J65" s="222">
        <v>8736</v>
      </c>
      <c r="K65" s="222">
        <v>290</v>
      </c>
      <c r="L65" s="222">
        <v>7291</v>
      </c>
      <c r="M65" s="223">
        <v>3</v>
      </c>
      <c r="N65" s="223">
        <v>1350</v>
      </c>
      <c r="O65" s="223">
        <v>4</v>
      </c>
      <c r="P65" s="223">
        <v>95</v>
      </c>
      <c r="Q65" s="222">
        <v>1090</v>
      </c>
      <c r="R65" s="222">
        <v>14969</v>
      </c>
      <c r="S65" s="222">
        <v>1064</v>
      </c>
      <c r="T65" s="222">
        <v>10550</v>
      </c>
      <c r="U65" s="222">
        <v>21</v>
      </c>
      <c r="V65" s="222">
        <v>3393</v>
      </c>
      <c r="W65" s="222">
        <v>62</v>
      </c>
      <c r="X65" s="224">
        <v>1026</v>
      </c>
    </row>
    <row r="66" spans="2:24" ht="12">
      <c r="B66" s="219" t="s">
        <v>781</v>
      </c>
      <c r="C66" s="221">
        <v>1226</v>
      </c>
      <c r="D66" s="222">
        <v>338171</v>
      </c>
      <c r="E66" s="222">
        <v>1168</v>
      </c>
      <c r="F66" s="222">
        <v>294330</v>
      </c>
      <c r="G66" s="222">
        <v>1164</v>
      </c>
      <c r="H66" s="222">
        <v>247940</v>
      </c>
      <c r="I66" s="222">
        <v>727</v>
      </c>
      <c r="J66" s="222">
        <v>21831</v>
      </c>
      <c r="K66" s="222">
        <v>724</v>
      </c>
      <c r="L66" s="222">
        <v>20274</v>
      </c>
      <c r="M66" s="223">
        <v>11</v>
      </c>
      <c r="N66" s="223">
        <v>1477</v>
      </c>
      <c r="O66" s="223">
        <v>4</v>
      </c>
      <c r="P66" s="223">
        <v>80</v>
      </c>
      <c r="Q66" s="222">
        <v>901</v>
      </c>
      <c r="R66" s="222">
        <v>22010</v>
      </c>
      <c r="S66" s="222">
        <v>883</v>
      </c>
      <c r="T66" s="222">
        <v>16948</v>
      </c>
      <c r="U66" s="222">
        <v>26</v>
      </c>
      <c r="V66" s="222">
        <v>2789</v>
      </c>
      <c r="W66" s="222">
        <v>73</v>
      </c>
      <c r="X66" s="224">
        <v>2273</v>
      </c>
    </row>
    <row r="67" spans="2:24" ht="12">
      <c r="B67" s="219" t="s">
        <v>783</v>
      </c>
      <c r="C67" s="221">
        <v>1018</v>
      </c>
      <c r="D67" s="222">
        <v>211319</v>
      </c>
      <c r="E67" s="222">
        <v>897</v>
      </c>
      <c r="F67" s="222">
        <v>178073</v>
      </c>
      <c r="G67" s="222">
        <v>878</v>
      </c>
      <c r="H67" s="222">
        <v>158557</v>
      </c>
      <c r="I67" s="222">
        <v>722</v>
      </c>
      <c r="J67" s="222">
        <v>22165</v>
      </c>
      <c r="K67" s="222">
        <v>721</v>
      </c>
      <c r="L67" s="222">
        <v>22035</v>
      </c>
      <c r="M67" s="223">
        <v>0</v>
      </c>
      <c r="N67" s="223">
        <v>0</v>
      </c>
      <c r="O67" s="223">
        <v>1</v>
      </c>
      <c r="P67" s="223">
        <v>130</v>
      </c>
      <c r="Q67" s="222">
        <v>606</v>
      </c>
      <c r="R67" s="222">
        <v>11081</v>
      </c>
      <c r="S67" s="222">
        <v>603</v>
      </c>
      <c r="T67" s="222">
        <v>9875</v>
      </c>
      <c r="U67" s="222">
        <v>3</v>
      </c>
      <c r="V67" s="222">
        <v>177</v>
      </c>
      <c r="W67" s="222">
        <v>22</v>
      </c>
      <c r="X67" s="224">
        <v>1029</v>
      </c>
    </row>
    <row r="68" spans="2:24" ht="12">
      <c r="B68" s="219" t="s">
        <v>785</v>
      </c>
      <c r="C68" s="221">
        <v>799</v>
      </c>
      <c r="D68" s="222">
        <v>234796</v>
      </c>
      <c r="E68" s="222">
        <v>763</v>
      </c>
      <c r="F68" s="222">
        <v>227436</v>
      </c>
      <c r="G68" s="222">
        <v>755</v>
      </c>
      <c r="H68" s="222">
        <v>190194</v>
      </c>
      <c r="I68" s="222">
        <v>178</v>
      </c>
      <c r="J68" s="222">
        <v>2440</v>
      </c>
      <c r="K68" s="222">
        <v>178</v>
      </c>
      <c r="L68" s="222">
        <v>2438</v>
      </c>
      <c r="M68" s="223">
        <v>0</v>
      </c>
      <c r="N68" s="223">
        <v>0</v>
      </c>
      <c r="O68" s="223">
        <v>1</v>
      </c>
      <c r="P68" s="223">
        <v>2</v>
      </c>
      <c r="Q68" s="222">
        <v>680</v>
      </c>
      <c r="R68" s="222">
        <v>4920</v>
      </c>
      <c r="S68" s="222">
        <v>672</v>
      </c>
      <c r="T68" s="222">
        <v>4445</v>
      </c>
      <c r="U68" s="222">
        <v>3</v>
      </c>
      <c r="V68" s="222">
        <v>102</v>
      </c>
      <c r="W68" s="222">
        <v>45</v>
      </c>
      <c r="X68" s="224">
        <v>373</v>
      </c>
    </row>
    <row r="69" spans="2:24" ht="12">
      <c r="B69" s="219" t="s">
        <v>787</v>
      </c>
      <c r="C69" s="221">
        <v>791</v>
      </c>
      <c r="D69" s="222">
        <v>118012</v>
      </c>
      <c r="E69" s="222">
        <v>749</v>
      </c>
      <c r="F69" s="222">
        <v>100065</v>
      </c>
      <c r="G69" s="222">
        <v>735</v>
      </c>
      <c r="H69" s="222">
        <v>87010</v>
      </c>
      <c r="I69" s="222">
        <v>330</v>
      </c>
      <c r="J69" s="222">
        <v>9498</v>
      </c>
      <c r="K69" s="222">
        <v>323</v>
      </c>
      <c r="L69" s="222">
        <v>8957</v>
      </c>
      <c r="M69" s="223">
        <v>2</v>
      </c>
      <c r="N69" s="223">
        <v>230</v>
      </c>
      <c r="O69" s="223">
        <v>12</v>
      </c>
      <c r="P69" s="223">
        <v>311</v>
      </c>
      <c r="Q69" s="222">
        <v>675</v>
      </c>
      <c r="R69" s="222">
        <v>8449</v>
      </c>
      <c r="S69" s="222">
        <v>667</v>
      </c>
      <c r="T69" s="222">
        <v>4492</v>
      </c>
      <c r="U69" s="222">
        <v>13</v>
      </c>
      <c r="V69" s="222">
        <v>2632</v>
      </c>
      <c r="W69" s="222">
        <v>26</v>
      </c>
      <c r="X69" s="224">
        <v>1325</v>
      </c>
    </row>
    <row r="70" spans="2:24" ht="12">
      <c r="B70" s="219" t="s">
        <v>788</v>
      </c>
      <c r="C70" s="221">
        <v>912</v>
      </c>
      <c r="D70" s="222">
        <v>80108</v>
      </c>
      <c r="E70" s="222">
        <v>891</v>
      </c>
      <c r="F70" s="222">
        <v>72777</v>
      </c>
      <c r="G70" s="222">
        <v>877</v>
      </c>
      <c r="H70" s="222">
        <v>63900</v>
      </c>
      <c r="I70" s="222">
        <v>96</v>
      </c>
      <c r="J70" s="222">
        <v>1647</v>
      </c>
      <c r="K70" s="222">
        <v>79</v>
      </c>
      <c r="L70" s="222">
        <v>1171</v>
      </c>
      <c r="M70" s="223">
        <v>3</v>
      </c>
      <c r="N70" s="223">
        <v>230</v>
      </c>
      <c r="O70" s="223">
        <v>19</v>
      </c>
      <c r="P70" s="223">
        <v>246</v>
      </c>
      <c r="Q70" s="222">
        <v>711</v>
      </c>
      <c r="R70" s="222">
        <v>5684</v>
      </c>
      <c r="S70" s="222">
        <v>699</v>
      </c>
      <c r="T70" s="222">
        <v>3837</v>
      </c>
      <c r="U70" s="222">
        <v>18</v>
      </c>
      <c r="V70" s="222">
        <v>1544</v>
      </c>
      <c r="W70" s="222">
        <v>52</v>
      </c>
      <c r="X70" s="224">
        <v>303</v>
      </c>
    </row>
    <row r="71" spans="2:24" ht="12">
      <c r="B71" s="219" t="s">
        <v>790</v>
      </c>
      <c r="C71" s="221">
        <v>2156</v>
      </c>
      <c r="D71" s="222">
        <v>362741</v>
      </c>
      <c r="E71" s="222">
        <v>1857</v>
      </c>
      <c r="F71" s="222">
        <v>309830</v>
      </c>
      <c r="G71" s="222">
        <v>1726</v>
      </c>
      <c r="H71" s="222">
        <v>258957</v>
      </c>
      <c r="I71" s="222">
        <v>330</v>
      </c>
      <c r="J71" s="222">
        <v>11785</v>
      </c>
      <c r="K71" s="222">
        <v>311</v>
      </c>
      <c r="L71" s="222">
        <v>9332</v>
      </c>
      <c r="M71" s="223">
        <v>24</v>
      </c>
      <c r="N71" s="223">
        <v>2405</v>
      </c>
      <c r="O71" s="223">
        <v>7</v>
      </c>
      <c r="P71" s="223">
        <v>48</v>
      </c>
      <c r="Q71" s="222">
        <v>1860</v>
      </c>
      <c r="R71" s="222">
        <v>41126</v>
      </c>
      <c r="S71" s="222">
        <v>1830</v>
      </c>
      <c r="T71" s="222">
        <v>34969</v>
      </c>
      <c r="U71" s="222">
        <v>33</v>
      </c>
      <c r="V71" s="222">
        <v>3077</v>
      </c>
      <c r="W71" s="222">
        <v>189</v>
      </c>
      <c r="X71" s="224">
        <v>3080</v>
      </c>
    </row>
    <row r="72" spans="2:24" ht="12">
      <c r="B72" s="219" t="s">
        <v>792</v>
      </c>
      <c r="C72" s="221">
        <v>794</v>
      </c>
      <c r="D72" s="222">
        <v>130598</v>
      </c>
      <c r="E72" s="222">
        <v>765</v>
      </c>
      <c r="F72" s="222">
        <v>116830</v>
      </c>
      <c r="G72" s="222">
        <v>757</v>
      </c>
      <c r="H72" s="222">
        <v>100348</v>
      </c>
      <c r="I72" s="222">
        <v>108</v>
      </c>
      <c r="J72" s="222">
        <v>3628</v>
      </c>
      <c r="K72" s="222">
        <v>101</v>
      </c>
      <c r="L72" s="222">
        <v>2578</v>
      </c>
      <c r="M72" s="223">
        <v>4</v>
      </c>
      <c r="N72" s="223">
        <v>130</v>
      </c>
      <c r="O72" s="223">
        <v>4</v>
      </c>
      <c r="P72" s="223">
        <v>920</v>
      </c>
      <c r="Q72" s="222">
        <v>579</v>
      </c>
      <c r="R72" s="222">
        <v>10140</v>
      </c>
      <c r="S72" s="222">
        <v>570</v>
      </c>
      <c r="T72" s="222">
        <v>3461</v>
      </c>
      <c r="U72" s="222">
        <v>16</v>
      </c>
      <c r="V72" s="222">
        <v>5267</v>
      </c>
      <c r="W72" s="222">
        <v>37</v>
      </c>
      <c r="X72" s="224">
        <v>1412</v>
      </c>
    </row>
    <row r="73" spans="2:24" ht="12">
      <c r="B73" s="219" t="s">
        <v>793</v>
      </c>
      <c r="C73" s="221">
        <v>630</v>
      </c>
      <c r="D73" s="222">
        <v>102498</v>
      </c>
      <c r="E73" s="222">
        <v>572</v>
      </c>
      <c r="F73" s="222">
        <v>94106</v>
      </c>
      <c r="G73" s="222">
        <v>566</v>
      </c>
      <c r="H73" s="222">
        <v>79415</v>
      </c>
      <c r="I73" s="222">
        <v>201</v>
      </c>
      <c r="J73" s="222">
        <v>5489</v>
      </c>
      <c r="K73" s="222">
        <v>199</v>
      </c>
      <c r="L73" s="222">
        <v>4989</v>
      </c>
      <c r="M73" s="223">
        <v>2</v>
      </c>
      <c r="N73" s="223">
        <v>500</v>
      </c>
      <c r="O73" s="223">
        <v>0</v>
      </c>
      <c r="P73" s="223">
        <v>0</v>
      </c>
      <c r="Q73" s="222">
        <v>469</v>
      </c>
      <c r="R73" s="222">
        <v>2903</v>
      </c>
      <c r="S73" s="222">
        <v>465</v>
      </c>
      <c r="T73" s="222">
        <v>2401</v>
      </c>
      <c r="U73" s="222">
        <v>6</v>
      </c>
      <c r="V73" s="222">
        <v>252</v>
      </c>
      <c r="W73" s="222">
        <v>28</v>
      </c>
      <c r="X73" s="224">
        <v>250</v>
      </c>
    </row>
    <row r="74" spans="2:24" ht="12">
      <c r="B74" s="189" t="s">
        <v>794</v>
      </c>
      <c r="C74" s="225">
        <v>953</v>
      </c>
      <c r="D74" s="226">
        <v>140507</v>
      </c>
      <c r="E74" s="226">
        <v>940</v>
      </c>
      <c r="F74" s="226">
        <v>131340</v>
      </c>
      <c r="G74" s="226">
        <v>918</v>
      </c>
      <c r="H74" s="226">
        <v>108647</v>
      </c>
      <c r="I74" s="226">
        <v>107</v>
      </c>
      <c r="J74" s="226">
        <v>3391</v>
      </c>
      <c r="K74" s="226">
        <v>105</v>
      </c>
      <c r="L74" s="226">
        <v>3268</v>
      </c>
      <c r="M74" s="227">
        <v>1</v>
      </c>
      <c r="N74" s="227">
        <v>80</v>
      </c>
      <c r="O74" s="227">
        <v>2</v>
      </c>
      <c r="P74" s="227">
        <v>43</v>
      </c>
      <c r="Q74" s="226">
        <v>697</v>
      </c>
      <c r="R74" s="226">
        <v>5776</v>
      </c>
      <c r="S74" s="226">
        <v>681</v>
      </c>
      <c r="T74" s="226">
        <v>4874</v>
      </c>
      <c r="U74" s="226">
        <v>18</v>
      </c>
      <c r="V74" s="226">
        <v>593</v>
      </c>
      <c r="W74" s="226">
        <v>35</v>
      </c>
      <c r="X74" s="228">
        <v>309</v>
      </c>
    </row>
  </sheetData>
  <mergeCells count="35">
    <mergeCell ref="U6:U7"/>
    <mergeCell ref="V6:V7"/>
    <mergeCell ref="W6:X6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Q5:R5"/>
    <mergeCell ref="S5:T5"/>
    <mergeCell ref="U5:V5"/>
    <mergeCell ref="W5:X5"/>
    <mergeCell ref="I5:J5"/>
    <mergeCell ref="K5:L5"/>
    <mergeCell ref="M5:N5"/>
    <mergeCell ref="O5:P5"/>
    <mergeCell ref="C5:C7"/>
    <mergeCell ref="D5:D7"/>
    <mergeCell ref="E5:F5"/>
    <mergeCell ref="G5:H5"/>
    <mergeCell ref="E6:E7"/>
    <mergeCell ref="F6:F7"/>
    <mergeCell ref="G6:G7"/>
    <mergeCell ref="H6:H7"/>
    <mergeCell ref="C4:D4"/>
    <mergeCell ref="E4:H4"/>
    <mergeCell ref="Q4:X4"/>
    <mergeCell ref="I4:P4"/>
  </mergeCells>
  <printOptions/>
  <pageMargins left="0.75" right="0.75" top="1" bottom="1" header="0.512" footer="0.512"/>
  <pageSetup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12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29" customWidth="1"/>
    <col min="2" max="7" width="10.625" style="229" customWidth="1"/>
    <col min="8" max="10" width="10.625" style="230" customWidth="1"/>
    <col min="11" max="12" width="9.625" style="229" customWidth="1"/>
    <col min="13" max="18" width="8.125" style="229" customWidth="1"/>
    <col min="19" max="16384" width="9.00390625" style="229" customWidth="1"/>
  </cols>
  <sheetData>
    <row r="1" ht="12" customHeight="1"/>
    <row r="2" ht="13.5" customHeight="1">
      <c r="B2" s="231" t="s">
        <v>919</v>
      </c>
    </row>
    <row r="3" ht="13.5" customHeight="1">
      <c r="B3" s="232"/>
    </row>
    <row r="4" spans="3:13" ht="13.5" customHeight="1" thickBot="1">
      <c r="C4" s="233"/>
      <c r="D4" s="233"/>
      <c r="E4" s="233"/>
      <c r="H4" s="234"/>
      <c r="I4" s="234"/>
      <c r="J4" s="235" t="s">
        <v>911</v>
      </c>
      <c r="M4" s="233"/>
    </row>
    <row r="5" spans="2:18" ht="13.5" customHeight="1" thickTop="1">
      <c r="B5" s="236" t="s">
        <v>852</v>
      </c>
      <c r="C5" s="237" t="s">
        <v>912</v>
      </c>
      <c r="D5" s="237"/>
      <c r="E5" s="237" t="s">
        <v>908</v>
      </c>
      <c r="F5" s="237"/>
      <c r="G5" s="238"/>
      <c r="H5" s="239" t="s">
        <v>909</v>
      </c>
      <c r="I5" s="240"/>
      <c r="J5" s="240"/>
      <c r="K5" s="233"/>
      <c r="L5" s="241"/>
      <c r="M5" s="241"/>
      <c r="N5" s="241"/>
      <c r="O5" s="241"/>
      <c r="P5" s="233"/>
      <c r="Q5" s="233"/>
      <c r="R5" s="233"/>
    </row>
    <row r="6" spans="2:18" ht="25.5" customHeight="1">
      <c r="B6" s="242" t="s">
        <v>853</v>
      </c>
      <c r="C6" s="242" t="s">
        <v>910</v>
      </c>
      <c r="D6" s="243" t="s">
        <v>913</v>
      </c>
      <c r="E6" s="242" t="s">
        <v>910</v>
      </c>
      <c r="F6" s="244" t="s">
        <v>914</v>
      </c>
      <c r="G6" s="243" t="s">
        <v>913</v>
      </c>
      <c r="H6" s="245" t="s">
        <v>910</v>
      </c>
      <c r="I6" s="246" t="s">
        <v>914</v>
      </c>
      <c r="J6" s="243" t="s">
        <v>913</v>
      </c>
      <c r="K6" s="247"/>
      <c r="L6" s="247"/>
      <c r="M6" s="233"/>
      <c r="N6" s="248"/>
      <c r="O6" s="233"/>
      <c r="P6" s="248"/>
      <c r="Q6" s="233"/>
      <c r="R6" s="248"/>
    </row>
    <row r="7" spans="2:18" ht="12" customHeight="1">
      <c r="B7" s="249" t="s">
        <v>915</v>
      </c>
      <c r="C7" s="250">
        <v>84800</v>
      </c>
      <c r="D7" s="251">
        <v>454500</v>
      </c>
      <c r="E7" s="251">
        <v>84800</v>
      </c>
      <c r="F7" s="251">
        <v>536</v>
      </c>
      <c r="G7" s="251">
        <v>454500</v>
      </c>
      <c r="H7" s="251">
        <v>7</v>
      </c>
      <c r="I7" s="251">
        <v>171</v>
      </c>
      <c r="J7" s="252">
        <v>12</v>
      </c>
      <c r="K7" s="247"/>
      <c r="L7" s="247"/>
      <c r="M7" s="233"/>
      <c r="N7" s="248"/>
      <c r="O7" s="233"/>
      <c r="P7" s="248"/>
      <c r="Q7" s="233"/>
      <c r="R7" s="248"/>
    </row>
    <row r="8" spans="2:18" ht="12" customHeight="1">
      <c r="B8" s="249" t="s">
        <v>916</v>
      </c>
      <c r="C8" s="66">
        <v>84900</v>
      </c>
      <c r="D8" s="253">
        <v>491600</v>
      </c>
      <c r="E8" s="253">
        <v>84900</v>
      </c>
      <c r="F8" s="253">
        <v>579</v>
      </c>
      <c r="G8" s="253">
        <v>491600</v>
      </c>
      <c r="H8" s="253">
        <v>12</v>
      </c>
      <c r="I8" s="253">
        <v>175</v>
      </c>
      <c r="J8" s="254">
        <v>21</v>
      </c>
      <c r="K8" s="247"/>
      <c r="L8" s="247"/>
      <c r="M8" s="233"/>
      <c r="N8" s="248"/>
      <c r="O8" s="233"/>
      <c r="P8" s="248"/>
      <c r="Q8" s="233"/>
      <c r="R8" s="248"/>
    </row>
    <row r="9" spans="2:18" ht="12" customHeight="1">
      <c r="B9" s="249">
        <v>2</v>
      </c>
      <c r="C9" s="66">
        <v>84700</v>
      </c>
      <c r="D9" s="253">
        <v>493000</v>
      </c>
      <c r="E9" s="253">
        <v>84700</v>
      </c>
      <c r="F9" s="253">
        <v>582</v>
      </c>
      <c r="G9" s="253">
        <v>493000</v>
      </c>
      <c r="H9" s="253">
        <v>11</v>
      </c>
      <c r="I9" s="253">
        <v>191</v>
      </c>
      <c r="J9" s="254">
        <v>21</v>
      </c>
      <c r="K9" s="247"/>
      <c r="L9" s="247"/>
      <c r="M9" s="233"/>
      <c r="N9" s="248"/>
      <c r="O9" s="233"/>
      <c r="P9" s="248"/>
      <c r="Q9" s="233"/>
      <c r="R9" s="248"/>
    </row>
    <row r="10" spans="2:18" ht="12" customHeight="1">
      <c r="B10" s="249">
        <v>3</v>
      </c>
      <c r="C10" s="66">
        <v>84400</v>
      </c>
      <c r="D10" s="253">
        <v>461700</v>
      </c>
      <c r="E10" s="253">
        <v>84400</v>
      </c>
      <c r="F10" s="253">
        <v>547</v>
      </c>
      <c r="G10" s="253">
        <v>461700</v>
      </c>
      <c r="H10" s="253">
        <v>12</v>
      </c>
      <c r="I10" s="253">
        <v>192</v>
      </c>
      <c r="J10" s="254">
        <v>23</v>
      </c>
      <c r="K10" s="247"/>
      <c r="L10" s="247"/>
      <c r="M10" s="233"/>
      <c r="N10" s="248"/>
      <c r="O10" s="233"/>
      <c r="P10" s="248"/>
      <c r="Q10" s="233"/>
      <c r="R10" s="248"/>
    </row>
    <row r="11" spans="2:18" ht="9.75" customHeight="1">
      <c r="B11" s="249"/>
      <c r="C11" s="66"/>
      <c r="D11" s="253"/>
      <c r="E11" s="253"/>
      <c r="F11" s="253"/>
      <c r="G11" s="253"/>
      <c r="H11" s="253"/>
      <c r="I11" s="253"/>
      <c r="J11" s="254"/>
      <c r="K11" s="247"/>
      <c r="L11" s="247"/>
      <c r="M11" s="233"/>
      <c r="N11" s="248"/>
      <c r="O11" s="233"/>
      <c r="P11" s="248"/>
      <c r="Q11" s="233"/>
      <c r="R11" s="248"/>
    </row>
    <row r="12" spans="2:18" s="255" customFormat="1" ht="12" customHeight="1">
      <c r="B12" s="256">
        <v>4</v>
      </c>
      <c r="C12" s="257">
        <f>+E12</f>
        <v>86500</v>
      </c>
      <c r="D12" s="258">
        <f>+G12</f>
        <v>498200</v>
      </c>
      <c r="E12" s="258">
        <v>86500</v>
      </c>
      <c r="F12" s="258">
        <v>576</v>
      </c>
      <c r="G12" s="258">
        <v>498200</v>
      </c>
      <c r="H12" s="258">
        <v>10</v>
      </c>
      <c r="I12" s="258">
        <v>206</v>
      </c>
      <c r="J12" s="259">
        <v>21</v>
      </c>
      <c r="K12" s="260"/>
      <c r="L12" s="260"/>
      <c r="M12" s="261"/>
      <c r="N12" s="262"/>
      <c r="O12" s="261"/>
      <c r="P12" s="262"/>
      <c r="Q12" s="261"/>
      <c r="R12" s="262"/>
    </row>
    <row r="13" spans="2:18" s="263" customFormat="1" ht="9" customHeight="1">
      <c r="B13" s="264"/>
      <c r="C13" s="265"/>
      <c r="D13" s="266"/>
      <c r="E13" s="266"/>
      <c r="F13" s="266"/>
      <c r="G13" s="266"/>
      <c r="H13" s="267"/>
      <c r="I13" s="267"/>
      <c r="J13" s="268"/>
      <c r="K13" s="269"/>
      <c r="L13" s="269"/>
      <c r="M13" s="270"/>
      <c r="N13" s="270"/>
      <c r="O13" s="269"/>
      <c r="P13" s="269"/>
      <c r="Q13" s="269"/>
      <c r="R13" s="269"/>
    </row>
    <row r="14" spans="2:18" s="255" customFormat="1" ht="12" customHeight="1">
      <c r="B14" s="256" t="s">
        <v>753</v>
      </c>
      <c r="C14" s="271">
        <v>21000</v>
      </c>
      <c r="D14" s="272">
        <v>118900</v>
      </c>
      <c r="E14" s="272">
        <v>21000</v>
      </c>
      <c r="F14" s="272">
        <v>566</v>
      </c>
      <c r="G14" s="272">
        <v>118900</v>
      </c>
      <c r="H14" s="272">
        <v>6</v>
      </c>
      <c r="I14" s="272">
        <v>210</v>
      </c>
      <c r="J14" s="273">
        <v>13</v>
      </c>
      <c r="K14" s="274"/>
      <c r="L14" s="274"/>
      <c r="M14" s="275"/>
      <c r="N14" s="275"/>
      <c r="O14" s="274"/>
      <c r="P14" s="274"/>
      <c r="Q14" s="274"/>
      <c r="R14" s="274"/>
    </row>
    <row r="15" spans="2:18" s="255" customFormat="1" ht="12" customHeight="1">
      <c r="B15" s="256" t="s">
        <v>755</v>
      </c>
      <c r="C15" s="271">
        <v>13600</v>
      </c>
      <c r="D15" s="272">
        <v>74800</v>
      </c>
      <c r="E15" s="272">
        <v>13600</v>
      </c>
      <c r="F15" s="272">
        <v>550</v>
      </c>
      <c r="G15" s="272">
        <v>74800</v>
      </c>
      <c r="H15" s="272">
        <v>2</v>
      </c>
      <c r="I15" s="272">
        <v>200</v>
      </c>
      <c r="J15" s="273">
        <v>4</v>
      </c>
      <c r="K15" s="274"/>
      <c r="L15" s="274"/>
      <c r="M15" s="275"/>
      <c r="N15" s="275"/>
      <c r="O15" s="274"/>
      <c r="P15" s="274"/>
      <c r="Q15" s="274"/>
      <c r="R15" s="274"/>
    </row>
    <row r="16" spans="2:18" s="255" customFormat="1" ht="12" customHeight="1">
      <c r="B16" s="256" t="s">
        <v>757</v>
      </c>
      <c r="C16" s="271">
        <v>18700</v>
      </c>
      <c r="D16" s="272">
        <v>108300</v>
      </c>
      <c r="E16" s="272">
        <v>18700</v>
      </c>
      <c r="F16" s="272">
        <v>579</v>
      </c>
      <c r="G16" s="272">
        <v>108300</v>
      </c>
      <c r="H16" s="272">
        <v>2</v>
      </c>
      <c r="I16" s="272">
        <v>183</v>
      </c>
      <c r="J16" s="273">
        <v>4</v>
      </c>
      <c r="K16" s="274"/>
      <c r="L16" s="274"/>
      <c r="M16" s="275"/>
      <c r="N16" s="275"/>
      <c r="O16" s="274"/>
      <c r="P16" s="274"/>
      <c r="Q16" s="274"/>
      <c r="R16" s="274"/>
    </row>
    <row r="17" spans="2:18" s="255" customFormat="1" ht="12" customHeight="1">
      <c r="B17" s="256" t="s">
        <v>759</v>
      </c>
      <c r="C17" s="271">
        <v>33200</v>
      </c>
      <c r="D17" s="272">
        <v>196200</v>
      </c>
      <c r="E17" s="272">
        <v>33200</v>
      </c>
      <c r="F17" s="272">
        <v>591</v>
      </c>
      <c r="G17" s="272">
        <v>196200</v>
      </c>
      <c r="H17" s="272">
        <f>+H21+H22+H57+H58+H59+H60+H61+H62+H63+H64+H65+H66+H67+H68</f>
        <v>0</v>
      </c>
      <c r="I17" s="272">
        <v>0</v>
      </c>
      <c r="J17" s="273">
        <f>+J21+J22+J57+J58+J59+J60+J61+J62+J63+J64+J65+J66+J67+J68</f>
        <v>0</v>
      </c>
      <c r="K17" s="274"/>
      <c r="L17" s="274"/>
      <c r="M17" s="275"/>
      <c r="N17" s="275"/>
      <c r="O17" s="274"/>
      <c r="P17" s="274"/>
      <c r="Q17" s="274"/>
      <c r="R17" s="274"/>
    </row>
    <row r="18" spans="2:18" ht="9" customHeight="1">
      <c r="B18" s="249"/>
      <c r="C18" s="66"/>
      <c r="D18" s="253"/>
      <c r="E18" s="253"/>
      <c r="F18" s="253"/>
      <c r="G18" s="253"/>
      <c r="H18" s="276"/>
      <c r="I18" s="276"/>
      <c r="J18" s="277"/>
      <c r="K18" s="278"/>
      <c r="L18" s="278"/>
      <c r="M18" s="279"/>
      <c r="N18" s="279"/>
      <c r="O18" s="278"/>
      <c r="P18" s="278"/>
      <c r="Q18" s="278"/>
      <c r="R18" s="278"/>
    </row>
    <row r="19" spans="2:18" ht="12" customHeight="1">
      <c r="B19" s="249" t="s">
        <v>762</v>
      </c>
      <c r="C19" s="280">
        <v>3580</v>
      </c>
      <c r="D19" s="281">
        <v>20700</v>
      </c>
      <c r="E19" s="281">
        <v>3580</v>
      </c>
      <c r="F19" s="281">
        <v>578</v>
      </c>
      <c r="G19" s="281">
        <v>20700</v>
      </c>
      <c r="H19" s="282">
        <v>0</v>
      </c>
      <c r="I19" s="282">
        <v>0</v>
      </c>
      <c r="J19" s="283">
        <v>0</v>
      </c>
      <c r="K19" s="278"/>
      <c r="L19" s="278"/>
      <c r="M19" s="279"/>
      <c r="N19" s="279"/>
      <c r="O19" s="278"/>
      <c r="P19" s="278"/>
      <c r="Q19" s="278"/>
      <c r="R19" s="278"/>
    </row>
    <row r="20" spans="2:18" ht="12" customHeight="1">
      <c r="B20" s="249" t="s">
        <v>764</v>
      </c>
      <c r="C20" s="280">
        <v>3490</v>
      </c>
      <c r="D20" s="281">
        <v>19700</v>
      </c>
      <c r="E20" s="281">
        <v>3480</v>
      </c>
      <c r="F20" s="281">
        <v>565</v>
      </c>
      <c r="G20" s="281">
        <v>19700</v>
      </c>
      <c r="H20" s="282">
        <v>2</v>
      </c>
      <c r="I20" s="282">
        <v>183</v>
      </c>
      <c r="J20" s="284">
        <v>4</v>
      </c>
      <c r="K20" s="278"/>
      <c r="L20" s="278"/>
      <c r="M20" s="279"/>
      <c r="N20" s="233"/>
      <c r="O20" s="278"/>
      <c r="P20" s="278"/>
      <c r="Q20" s="278"/>
      <c r="R20" s="278"/>
    </row>
    <row r="21" spans="2:18" ht="12" customHeight="1">
      <c r="B21" s="249" t="s">
        <v>765</v>
      </c>
      <c r="C21" s="280">
        <v>5490</v>
      </c>
      <c r="D21" s="281">
        <v>33900</v>
      </c>
      <c r="E21" s="281">
        <v>5490</v>
      </c>
      <c r="F21" s="281">
        <v>618</v>
      </c>
      <c r="G21" s="281">
        <v>33900</v>
      </c>
      <c r="H21" s="282">
        <v>0</v>
      </c>
      <c r="I21" s="282">
        <v>0</v>
      </c>
      <c r="J21" s="283">
        <v>0</v>
      </c>
      <c r="K21" s="278"/>
      <c r="L21" s="278"/>
      <c r="M21" s="279"/>
      <c r="N21" s="233"/>
      <c r="O21" s="278"/>
      <c r="P21" s="278"/>
      <c r="Q21" s="278"/>
      <c r="R21" s="278"/>
    </row>
    <row r="22" spans="2:18" ht="12" customHeight="1">
      <c r="B22" s="249" t="s">
        <v>767</v>
      </c>
      <c r="C22" s="280">
        <v>6100</v>
      </c>
      <c r="D22" s="281">
        <v>36100</v>
      </c>
      <c r="E22" s="281">
        <v>6100</v>
      </c>
      <c r="F22" s="281">
        <v>591</v>
      </c>
      <c r="G22" s="281">
        <v>36100</v>
      </c>
      <c r="H22" s="282">
        <v>0</v>
      </c>
      <c r="I22" s="282">
        <v>0</v>
      </c>
      <c r="J22" s="283">
        <v>0</v>
      </c>
      <c r="K22" s="278"/>
      <c r="L22" s="278"/>
      <c r="M22" s="279"/>
      <c r="N22" s="233"/>
      <c r="O22" s="278"/>
      <c r="P22" s="278"/>
      <c r="Q22" s="278"/>
      <c r="R22" s="278"/>
    </row>
    <row r="23" spans="2:18" ht="12" customHeight="1">
      <c r="B23" s="249"/>
      <c r="C23" s="280"/>
      <c r="D23" s="281"/>
      <c r="E23" s="281"/>
      <c r="F23" s="281"/>
      <c r="G23" s="281"/>
      <c r="H23" s="282"/>
      <c r="I23" s="282"/>
      <c r="J23" s="283"/>
      <c r="K23" s="278"/>
      <c r="L23" s="278"/>
      <c r="M23" s="279"/>
      <c r="N23" s="233"/>
      <c r="O23" s="278"/>
      <c r="P23" s="278"/>
      <c r="Q23" s="278"/>
      <c r="R23" s="278"/>
    </row>
    <row r="24" spans="2:18" ht="12" customHeight="1">
      <c r="B24" s="249" t="s">
        <v>770</v>
      </c>
      <c r="C24" s="280">
        <v>4010</v>
      </c>
      <c r="D24" s="281">
        <v>22500</v>
      </c>
      <c r="E24" s="281">
        <v>4010</v>
      </c>
      <c r="F24" s="281">
        <v>560</v>
      </c>
      <c r="G24" s="281">
        <v>22500</v>
      </c>
      <c r="H24" s="282">
        <v>1</v>
      </c>
      <c r="I24" s="282">
        <v>210</v>
      </c>
      <c r="J24" s="283">
        <v>2</v>
      </c>
      <c r="K24" s="278"/>
      <c r="L24" s="278"/>
      <c r="M24" s="279"/>
      <c r="N24" s="233"/>
      <c r="O24" s="278"/>
      <c r="P24" s="278"/>
      <c r="Q24" s="278"/>
      <c r="R24" s="278"/>
    </row>
    <row r="25" spans="2:18" ht="12" customHeight="1">
      <c r="B25" s="249" t="s">
        <v>772</v>
      </c>
      <c r="C25" s="280">
        <v>1700</v>
      </c>
      <c r="D25" s="281">
        <v>9690</v>
      </c>
      <c r="E25" s="281">
        <v>1700</v>
      </c>
      <c r="F25" s="281">
        <v>570</v>
      </c>
      <c r="G25" s="281">
        <v>9690</v>
      </c>
      <c r="H25" s="282">
        <v>0</v>
      </c>
      <c r="I25" s="282">
        <v>0</v>
      </c>
      <c r="J25" s="283">
        <v>0</v>
      </c>
      <c r="K25" s="278"/>
      <c r="L25" s="278"/>
      <c r="M25" s="279"/>
      <c r="N25" s="233"/>
      <c r="O25" s="278"/>
      <c r="P25" s="278"/>
      <c r="Q25" s="278"/>
      <c r="R25" s="278"/>
    </row>
    <row r="26" spans="2:18" ht="12" customHeight="1">
      <c r="B26" s="249" t="s">
        <v>774</v>
      </c>
      <c r="C26" s="280">
        <v>1210</v>
      </c>
      <c r="D26" s="281">
        <v>6860</v>
      </c>
      <c r="E26" s="281">
        <v>1210</v>
      </c>
      <c r="F26" s="281">
        <v>567</v>
      </c>
      <c r="G26" s="281">
        <v>6860</v>
      </c>
      <c r="H26" s="282">
        <v>0</v>
      </c>
      <c r="I26" s="282">
        <v>0</v>
      </c>
      <c r="J26" s="283">
        <v>0</v>
      </c>
      <c r="K26" s="278"/>
      <c r="L26" s="278"/>
      <c r="M26" s="279"/>
      <c r="N26" s="233"/>
      <c r="O26" s="278"/>
      <c r="P26" s="278"/>
      <c r="Q26" s="278"/>
      <c r="R26" s="278"/>
    </row>
    <row r="27" spans="2:18" ht="12" customHeight="1">
      <c r="B27" s="249" t="s">
        <v>775</v>
      </c>
      <c r="C27" s="280">
        <v>2600</v>
      </c>
      <c r="D27" s="281">
        <v>14700</v>
      </c>
      <c r="E27" s="281">
        <v>2600</v>
      </c>
      <c r="F27" s="281">
        <v>567</v>
      </c>
      <c r="G27" s="281">
        <v>14700</v>
      </c>
      <c r="H27" s="282">
        <v>1</v>
      </c>
      <c r="I27" s="282">
        <v>201</v>
      </c>
      <c r="J27" s="283">
        <v>2</v>
      </c>
      <c r="K27" s="278"/>
      <c r="L27" s="278"/>
      <c r="M27" s="279"/>
      <c r="N27" s="233"/>
      <c r="O27" s="278"/>
      <c r="P27" s="278"/>
      <c r="Q27" s="278"/>
      <c r="R27" s="278"/>
    </row>
    <row r="28" spans="2:18" ht="12" customHeight="1">
      <c r="B28" s="249"/>
      <c r="C28" s="280"/>
      <c r="D28" s="281"/>
      <c r="E28" s="281"/>
      <c r="F28" s="281"/>
      <c r="G28" s="281"/>
      <c r="H28" s="282"/>
      <c r="I28" s="282"/>
      <c r="J28" s="283"/>
      <c r="K28" s="278"/>
      <c r="L28" s="278"/>
      <c r="M28" s="279"/>
      <c r="N28" s="233"/>
      <c r="O28" s="278"/>
      <c r="P28" s="278"/>
      <c r="Q28" s="278"/>
      <c r="R28" s="278"/>
    </row>
    <row r="29" spans="2:18" ht="12" customHeight="1">
      <c r="B29" s="249" t="s">
        <v>778</v>
      </c>
      <c r="C29" s="280">
        <v>2610</v>
      </c>
      <c r="D29" s="281">
        <v>15400</v>
      </c>
      <c r="E29" s="281">
        <v>2610</v>
      </c>
      <c r="F29" s="281">
        <v>591</v>
      </c>
      <c r="G29" s="281">
        <v>15400</v>
      </c>
      <c r="H29" s="282">
        <v>0</v>
      </c>
      <c r="I29" s="282">
        <v>0</v>
      </c>
      <c r="J29" s="283">
        <v>0</v>
      </c>
      <c r="K29" s="278"/>
      <c r="L29" s="278"/>
      <c r="M29" s="279"/>
      <c r="N29" s="233"/>
      <c r="O29" s="278"/>
      <c r="P29" s="278"/>
      <c r="Q29" s="278"/>
      <c r="R29" s="278"/>
    </row>
    <row r="30" spans="2:18" ht="12" customHeight="1">
      <c r="B30" s="249" t="s">
        <v>780</v>
      </c>
      <c r="C30" s="280">
        <v>1700</v>
      </c>
      <c r="D30" s="281">
        <v>9880</v>
      </c>
      <c r="E30" s="281">
        <v>1700</v>
      </c>
      <c r="F30" s="281">
        <v>581</v>
      </c>
      <c r="G30" s="281">
        <v>9880</v>
      </c>
      <c r="H30" s="282">
        <v>0</v>
      </c>
      <c r="I30" s="282">
        <v>0</v>
      </c>
      <c r="J30" s="283">
        <v>0</v>
      </c>
      <c r="K30" s="278"/>
      <c r="L30" s="278"/>
      <c r="M30" s="279"/>
      <c r="N30" s="233"/>
      <c r="O30" s="278"/>
      <c r="P30" s="278"/>
      <c r="Q30" s="278"/>
      <c r="R30" s="278"/>
    </row>
    <row r="31" spans="2:18" ht="12" customHeight="1">
      <c r="B31" s="249" t="s">
        <v>782</v>
      </c>
      <c r="C31" s="280">
        <v>1510</v>
      </c>
      <c r="D31" s="281">
        <v>8520</v>
      </c>
      <c r="E31" s="281">
        <v>1510</v>
      </c>
      <c r="F31" s="281">
        <v>564</v>
      </c>
      <c r="G31" s="281">
        <v>8520</v>
      </c>
      <c r="H31" s="282">
        <v>0</v>
      </c>
      <c r="I31" s="282">
        <v>0</v>
      </c>
      <c r="J31" s="283">
        <v>0</v>
      </c>
      <c r="K31" s="278"/>
      <c r="L31" s="278"/>
      <c r="M31" s="279"/>
      <c r="N31" s="233"/>
      <c r="O31" s="278"/>
      <c r="P31" s="278"/>
      <c r="Q31" s="278"/>
      <c r="R31" s="278"/>
    </row>
    <row r="32" spans="2:18" ht="12" customHeight="1">
      <c r="B32" s="249" t="s">
        <v>784</v>
      </c>
      <c r="C32" s="280">
        <v>3540</v>
      </c>
      <c r="D32" s="281">
        <v>19700</v>
      </c>
      <c r="E32" s="281">
        <v>3540</v>
      </c>
      <c r="F32" s="281">
        <v>556</v>
      </c>
      <c r="G32" s="281">
        <v>19700</v>
      </c>
      <c r="H32" s="282">
        <v>4</v>
      </c>
      <c r="I32" s="282">
        <v>213</v>
      </c>
      <c r="J32" s="283">
        <v>9</v>
      </c>
      <c r="K32" s="278"/>
      <c r="L32" s="278"/>
      <c r="M32" s="279"/>
      <c r="N32" s="233"/>
      <c r="O32" s="278"/>
      <c r="P32" s="278"/>
      <c r="Q32" s="278"/>
      <c r="R32" s="278"/>
    </row>
    <row r="33" spans="2:18" ht="12" customHeight="1">
      <c r="B33" s="249" t="s">
        <v>786</v>
      </c>
      <c r="C33" s="280">
        <v>1920</v>
      </c>
      <c r="D33" s="281">
        <v>11200</v>
      </c>
      <c r="E33" s="281">
        <v>1920</v>
      </c>
      <c r="F33" s="281">
        <v>582</v>
      </c>
      <c r="G33" s="281">
        <v>11200</v>
      </c>
      <c r="H33" s="282">
        <v>0</v>
      </c>
      <c r="I33" s="282">
        <v>0</v>
      </c>
      <c r="J33" s="283">
        <v>0</v>
      </c>
      <c r="K33" s="278"/>
      <c r="L33" s="278"/>
      <c r="M33" s="279"/>
      <c r="N33" s="233"/>
      <c r="O33" s="278"/>
      <c r="P33" s="278"/>
      <c r="Q33" s="278"/>
      <c r="R33" s="278"/>
    </row>
    <row r="34" spans="2:18" ht="12" customHeight="1">
      <c r="B34" s="249"/>
      <c r="C34" s="280"/>
      <c r="D34" s="281"/>
      <c r="E34" s="281"/>
      <c r="F34" s="281"/>
      <c r="G34" s="281"/>
      <c r="H34" s="282"/>
      <c r="I34" s="282"/>
      <c r="J34" s="283"/>
      <c r="K34" s="278"/>
      <c r="L34" s="278"/>
      <c r="M34" s="279"/>
      <c r="N34" s="233"/>
      <c r="O34" s="278"/>
      <c r="P34" s="278"/>
      <c r="Q34" s="278"/>
      <c r="R34" s="278"/>
    </row>
    <row r="35" spans="2:18" ht="12" customHeight="1">
      <c r="B35" s="249" t="s">
        <v>789</v>
      </c>
      <c r="C35" s="280">
        <v>544</v>
      </c>
      <c r="D35" s="281">
        <v>3010</v>
      </c>
      <c r="E35" s="281">
        <v>544</v>
      </c>
      <c r="F35" s="281">
        <v>554</v>
      </c>
      <c r="G35" s="281">
        <v>3010</v>
      </c>
      <c r="H35" s="282">
        <v>0</v>
      </c>
      <c r="I35" s="282">
        <v>0</v>
      </c>
      <c r="J35" s="283">
        <v>0</v>
      </c>
      <c r="K35" s="278"/>
      <c r="L35" s="278"/>
      <c r="M35" s="279"/>
      <c r="N35" s="233"/>
      <c r="O35" s="278"/>
      <c r="P35" s="278"/>
      <c r="Q35" s="278"/>
      <c r="R35" s="278"/>
    </row>
    <row r="36" spans="2:18" ht="12" customHeight="1">
      <c r="B36" s="249" t="s">
        <v>791</v>
      </c>
      <c r="C36" s="280">
        <v>583</v>
      </c>
      <c r="D36" s="281">
        <v>3430</v>
      </c>
      <c r="E36" s="281">
        <v>583</v>
      </c>
      <c r="F36" s="281">
        <v>588</v>
      </c>
      <c r="G36" s="281">
        <v>3430</v>
      </c>
      <c r="H36" s="282">
        <v>0</v>
      </c>
      <c r="I36" s="282">
        <v>0</v>
      </c>
      <c r="J36" s="283">
        <v>0</v>
      </c>
      <c r="K36" s="278"/>
      <c r="L36" s="278"/>
      <c r="M36" s="279"/>
      <c r="N36" s="233"/>
      <c r="O36" s="278"/>
      <c r="P36" s="278"/>
      <c r="Q36" s="278"/>
      <c r="R36" s="278"/>
    </row>
    <row r="37" spans="2:18" ht="12" customHeight="1">
      <c r="B37" s="249" t="s">
        <v>745</v>
      </c>
      <c r="C37" s="280">
        <v>1340</v>
      </c>
      <c r="D37" s="281">
        <v>7790</v>
      </c>
      <c r="E37" s="281">
        <v>1340</v>
      </c>
      <c r="F37" s="281">
        <v>581</v>
      </c>
      <c r="G37" s="281">
        <v>7790</v>
      </c>
      <c r="H37" s="282">
        <v>0</v>
      </c>
      <c r="I37" s="282">
        <v>0</v>
      </c>
      <c r="J37" s="283">
        <v>0</v>
      </c>
      <c r="K37" s="278"/>
      <c r="L37" s="278"/>
      <c r="M37" s="279"/>
      <c r="N37" s="233"/>
      <c r="O37" s="278"/>
      <c r="P37" s="278"/>
      <c r="Q37" s="278"/>
      <c r="R37" s="278"/>
    </row>
    <row r="38" spans="2:18" ht="12" customHeight="1">
      <c r="B38" s="249" t="s">
        <v>746</v>
      </c>
      <c r="C38" s="280">
        <v>415</v>
      </c>
      <c r="D38" s="281">
        <v>2000</v>
      </c>
      <c r="E38" s="281">
        <v>415</v>
      </c>
      <c r="F38" s="281">
        <v>483</v>
      </c>
      <c r="G38" s="281">
        <v>2000</v>
      </c>
      <c r="H38" s="282">
        <v>0</v>
      </c>
      <c r="I38" s="282">
        <v>0</v>
      </c>
      <c r="J38" s="283">
        <v>0</v>
      </c>
      <c r="K38" s="278"/>
      <c r="L38" s="278"/>
      <c r="M38" s="279"/>
      <c r="N38" s="233"/>
      <c r="O38" s="278"/>
      <c r="P38" s="278"/>
      <c r="Q38" s="278"/>
      <c r="R38" s="278"/>
    </row>
    <row r="39" spans="2:18" ht="12" customHeight="1">
      <c r="B39" s="249" t="s">
        <v>747</v>
      </c>
      <c r="C39" s="280">
        <v>590</v>
      </c>
      <c r="D39" s="281">
        <v>3060</v>
      </c>
      <c r="E39" s="281">
        <v>590</v>
      </c>
      <c r="F39" s="281">
        <v>518</v>
      </c>
      <c r="G39" s="281">
        <v>3060</v>
      </c>
      <c r="H39" s="282">
        <v>0</v>
      </c>
      <c r="I39" s="282">
        <v>0</v>
      </c>
      <c r="J39" s="283">
        <v>0</v>
      </c>
      <c r="K39" s="278"/>
      <c r="L39" s="278"/>
      <c r="M39" s="279"/>
      <c r="N39" s="233"/>
      <c r="O39" s="278"/>
      <c r="P39" s="278"/>
      <c r="Q39" s="278"/>
      <c r="R39" s="278"/>
    </row>
    <row r="40" spans="2:18" ht="12" customHeight="1">
      <c r="B40" s="249" t="s">
        <v>749</v>
      </c>
      <c r="C40" s="280">
        <v>504</v>
      </c>
      <c r="D40" s="281">
        <v>2630</v>
      </c>
      <c r="E40" s="281">
        <v>504</v>
      </c>
      <c r="F40" s="281">
        <v>521</v>
      </c>
      <c r="G40" s="281">
        <v>2630</v>
      </c>
      <c r="H40" s="282">
        <v>0</v>
      </c>
      <c r="I40" s="282">
        <v>0</v>
      </c>
      <c r="J40" s="283">
        <v>0</v>
      </c>
      <c r="K40" s="278"/>
      <c r="L40" s="278"/>
      <c r="M40" s="279"/>
      <c r="N40" s="233"/>
      <c r="O40" s="278"/>
      <c r="P40" s="278"/>
      <c r="Q40" s="278"/>
      <c r="R40" s="278"/>
    </row>
    <row r="41" spans="2:18" ht="12" customHeight="1">
      <c r="B41" s="249" t="s">
        <v>751</v>
      </c>
      <c r="C41" s="280">
        <v>1230</v>
      </c>
      <c r="D41" s="281">
        <v>6880</v>
      </c>
      <c r="E41" s="281">
        <v>1230</v>
      </c>
      <c r="F41" s="281">
        <v>559</v>
      </c>
      <c r="G41" s="281">
        <v>6880</v>
      </c>
      <c r="H41" s="285">
        <v>1</v>
      </c>
      <c r="I41" s="282">
        <v>208</v>
      </c>
      <c r="J41" s="284">
        <v>2</v>
      </c>
      <c r="K41" s="278"/>
      <c r="L41" s="278"/>
      <c r="M41" s="279"/>
      <c r="N41" s="233"/>
      <c r="O41" s="278"/>
      <c r="P41" s="278"/>
      <c r="Q41" s="278"/>
      <c r="R41" s="278"/>
    </row>
    <row r="42" spans="2:18" ht="12" customHeight="1">
      <c r="B42" s="249"/>
      <c r="C42" s="280"/>
      <c r="D42" s="281"/>
      <c r="E42" s="281"/>
      <c r="F42" s="281"/>
      <c r="G42" s="281"/>
      <c r="H42" s="282"/>
      <c r="I42" s="282"/>
      <c r="J42" s="283"/>
      <c r="K42" s="278"/>
      <c r="L42" s="278"/>
      <c r="M42" s="279"/>
      <c r="N42" s="233"/>
      <c r="O42" s="278"/>
      <c r="P42" s="278"/>
      <c r="Q42" s="278"/>
      <c r="R42" s="278"/>
    </row>
    <row r="43" spans="2:18" ht="12" customHeight="1">
      <c r="B43" s="249" t="s">
        <v>752</v>
      </c>
      <c r="C43" s="280">
        <v>1340</v>
      </c>
      <c r="D43" s="281">
        <v>7480</v>
      </c>
      <c r="E43" s="281">
        <v>1340</v>
      </c>
      <c r="F43" s="281">
        <v>558</v>
      </c>
      <c r="G43" s="281">
        <v>7480</v>
      </c>
      <c r="H43" s="285">
        <v>0</v>
      </c>
      <c r="I43" s="282">
        <v>195</v>
      </c>
      <c r="J43" s="284">
        <v>0</v>
      </c>
      <c r="K43" s="278"/>
      <c r="L43" s="278"/>
      <c r="M43" s="279"/>
      <c r="N43" s="233"/>
      <c r="O43" s="278"/>
      <c r="P43" s="278"/>
      <c r="Q43" s="278"/>
      <c r="R43" s="278"/>
    </row>
    <row r="44" spans="2:18" ht="12" customHeight="1">
      <c r="B44" s="249" t="s">
        <v>754</v>
      </c>
      <c r="C44" s="280">
        <v>1770</v>
      </c>
      <c r="D44" s="281">
        <v>9260</v>
      </c>
      <c r="E44" s="281">
        <v>1770</v>
      </c>
      <c r="F44" s="281">
        <v>523</v>
      </c>
      <c r="G44" s="281">
        <v>9260</v>
      </c>
      <c r="H44" s="282">
        <v>0</v>
      </c>
      <c r="I44" s="282">
        <v>0</v>
      </c>
      <c r="J44" s="283">
        <v>0</v>
      </c>
      <c r="K44" s="278"/>
      <c r="L44" s="278"/>
      <c r="M44" s="279"/>
      <c r="N44" s="233"/>
      <c r="O44" s="278"/>
      <c r="P44" s="278"/>
      <c r="Q44" s="278"/>
      <c r="R44" s="278"/>
    </row>
    <row r="45" spans="2:18" ht="12" customHeight="1">
      <c r="B45" s="249" t="s">
        <v>756</v>
      </c>
      <c r="C45" s="280">
        <v>1300</v>
      </c>
      <c r="D45" s="281">
        <v>7310</v>
      </c>
      <c r="E45" s="281">
        <v>1300</v>
      </c>
      <c r="F45" s="281">
        <v>562</v>
      </c>
      <c r="G45" s="281">
        <v>7310</v>
      </c>
      <c r="H45" s="282">
        <v>0</v>
      </c>
      <c r="I45" s="282">
        <v>0</v>
      </c>
      <c r="J45" s="283">
        <v>0</v>
      </c>
      <c r="K45" s="278"/>
      <c r="L45" s="278"/>
      <c r="M45" s="279"/>
      <c r="N45" s="233"/>
      <c r="O45" s="278"/>
      <c r="P45" s="278"/>
      <c r="Q45" s="278"/>
      <c r="R45" s="278"/>
    </row>
    <row r="46" spans="2:18" ht="12" customHeight="1">
      <c r="B46" s="249" t="s">
        <v>758</v>
      </c>
      <c r="C46" s="280">
        <v>1590</v>
      </c>
      <c r="D46" s="281">
        <v>8810</v>
      </c>
      <c r="E46" s="281">
        <v>1590</v>
      </c>
      <c r="F46" s="281">
        <v>554</v>
      </c>
      <c r="G46" s="281">
        <v>8810</v>
      </c>
      <c r="H46" s="282">
        <v>0</v>
      </c>
      <c r="I46" s="282">
        <v>0</v>
      </c>
      <c r="J46" s="283">
        <v>0</v>
      </c>
      <c r="K46" s="278"/>
      <c r="L46" s="278"/>
      <c r="M46" s="279"/>
      <c r="N46" s="233"/>
      <c r="O46" s="278"/>
      <c r="P46" s="278"/>
      <c r="Q46" s="278"/>
      <c r="R46" s="278"/>
    </row>
    <row r="47" spans="2:18" ht="12" customHeight="1">
      <c r="B47" s="249" t="s">
        <v>760</v>
      </c>
      <c r="C47" s="280">
        <v>760</v>
      </c>
      <c r="D47" s="281">
        <v>4210</v>
      </c>
      <c r="E47" s="281">
        <v>760</v>
      </c>
      <c r="F47" s="281">
        <v>554</v>
      </c>
      <c r="G47" s="281">
        <v>4210</v>
      </c>
      <c r="H47" s="285">
        <v>0</v>
      </c>
      <c r="I47" s="282">
        <v>190</v>
      </c>
      <c r="J47" s="284">
        <v>0</v>
      </c>
      <c r="K47" s="278"/>
      <c r="L47" s="278"/>
      <c r="M47" s="279"/>
      <c r="N47" s="233"/>
      <c r="O47" s="278"/>
      <c r="P47" s="278"/>
      <c r="Q47" s="278"/>
      <c r="R47" s="278"/>
    </row>
    <row r="48" spans="2:18" ht="12" customHeight="1">
      <c r="B48" s="249" t="s">
        <v>761</v>
      </c>
      <c r="C48" s="280">
        <v>1590</v>
      </c>
      <c r="D48" s="281">
        <v>8750</v>
      </c>
      <c r="E48" s="281">
        <v>1590</v>
      </c>
      <c r="F48" s="281">
        <v>550</v>
      </c>
      <c r="G48" s="281">
        <v>8750</v>
      </c>
      <c r="H48" s="285">
        <v>0</v>
      </c>
      <c r="I48" s="282">
        <v>195</v>
      </c>
      <c r="J48" s="284">
        <v>0</v>
      </c>
      <c r="K48" s="278"/>
      <c r="L48" s="278"/>
      <c r="M48" s="279"/>
      <c r="N48" s="233"/>
      <c r="O48" s="278"/>
      <c r="P48" s="278"/>
      <c r="Q48" s="278"/>
      <c r="R48" s="278"/>
    </row>
    <row r="49" spans="2:18" ht="12" customHeight="1">
      <c r="B49" s="249" t="s">
        <v>763</v>
      </c>
      <c r="C49" s="280">
        <v>1200</v>
      </c>
      <c r="D49" s="281">
        <v>6430</v>
      </c>
      <c r="E49" s="281">
        <v>1200</v>
      </c>
      <c r="F49" s="281">
        <v>536</v>
      </c>
      <c r="G49" s="281">
        <v>6430</v>
      </c>
      <c r="H49" s="282">
        <v>1</v>
      </c>
      <c r="I49" s="282">
        <v>195</v>
      </c>
      <c r="J49" s="283">
        <v>2</v>
      </c>
      <c r="K49" s="278"/>
      <c r="L49" s="278"/>
      <c r="M49" s="279"/>
      <c r="N49" s="233"/>
      <c r="O49" s="278"/>
      <c r="P49" s="278"/>
      <c r="Q49" s="278"/>
      <c r="R49" s="278"/>
    </row>
    <row r="50" spans="2:18" ht="12" customHeight="1">
      <c r="B50" s="249"/>
      <c r="C50" s="280"/>
      <c r="D50" s="286"/>
      <c r="E50" s="281"/>
      <c r="F50" s="281"/>
      <c r="G50" s="281"/>
      <c r="H50" s="282"/>
      <c r="I50" s="282"/>
      <c r="J50" s="283"/>
      <c r="K50" s="278"/>
      <c r="L50" s="278"/>
      <c r="M50" s="279"/>
      <c r="N50" s="233"/>
      <c r="O50" s="278"/>
      <c r="P50" s="278"/>
      <c r="Q50" s="278"/>
      <c r="R50" s="278"/>
    </row>
    <row r="51" spans="2:18" ht="12" customHeight="1">
      <c r="B51" s="249" t="s">
        <v>766</v>
      </c>
      <c r="C51" s="280">
        <v>2780</v>
      </c>
      <c r="D51" s="281">
        <v>16300</v>
      </c>
      <c r="E51" s="281">
        <v>2780</v>
      </c>
      <c r="F51" s="281">
        <v>587</v>
      </c>
      <c r="G51" s="281">
        <v>16300</v>
      </c>
      <c r="H51" s="282">
        <v>0</v>
      </c>
      <c r="I51" s="282">
        <v>0</v>
      </c>
      <c r="J51" s="283">
        <v>0</v>
      </c>
      <c r="K51" s="278"/>
      <c r="L51" s="278"/>
      <c r="M51" s="279"/>
      <c r="N51" s="233"/>
      <c r="O51" s="278"/>
      <c r="P51" s="278"/>
      <c r="Q51" s="278"/>
      <c r="R51" s="278"/>
    </row>
    <row r="52" spans="2:18" ht="12" customHeight="1">
      <c r="B52" s="249" t="s">
        <v>768</v>
      </c>
      <c r="C52" s="280">
        <v>3990</v>
      </c>
      <c r="D52" s="281">
        <v>24400</v>
      </c>
      <c r="E52" s="281">
        <v>3990</v>
      </c>
      <c r="F52" s="281">
        <v>612</v>
      </c>
      <c r="G52" s="281">
        <v>24400</v>
      </c>
      <c r="H52" s="282">
        <v>0</v>
      </c>
      <c r="I52" s="282">
        <v>0</v>
      </c>
      <c r="J52" s="283">
        <v>0</v>
      </c>
      <c r="K52" s="278"/>
      <c r="L52" s="278"/>
      <c r="M52" s="279"/>
      <c r="N52" s="233"/>
      <c r="O52" s="278"/>
      <c r="P52" s="278"/>
      <c r="Q52" s="278"/>
      <c r="R52" s="278"/>
    </row>
    <row r="53" spans="2:18" ht="12" customHeight="1">
      <c r="B53" s="249" t="s">
        <v>769</v>
      </c>
      <c r="C53" s="280">
        <v>865</v>
      </c>
      <c r="D53" s="281">
        <v>4190</v>
      </c>
      <c r="E53" s="281">
        <v>865</v>
      </c>
      <c r="F53" s="281">
        <v>484</v>
      </c>
      <c r="G53" s="281">
        <v>4190</v>
      </c>
      <c r="H53" s="282">
        <v>0</v>
      </c>
      <c r="I53" s="282">
        <v>0</v>
      </c>
      <c r="J53" s="283">
        <v>0</v>
      </c>
      <c r="K53" s="278"/>
      <c r="L53" s="278"/>
      <c r="M53" s="279"/>
      <c r="N53" s="233"/>
      <c r="O53" s="278"/>
      <c r="P53" s="278"/>
      <c r="Q53" s="278"/>
      <c r="R53" s="278"/>
    </row>
    <row r="54" spans="2:18" ht="12" customHeight="1">
      <c r="B54" s="249" t="s">
        <v>771</v>
      </c>
      <c r="C54" s="280">
        <v>1250</v>
      </c>
      <c r="D54" s="281">
        <v>6690</v>
      </c>
      <c r="E54" s="281">
        <v>1250</v>
      </c>
      <c r="F54" s="281">
        <v>535</v>
      </c>
      <c r="G54" s="281">
        <v>6690</v>
      </c>
      <c r="H54" s="282">
        <v>0</v>
      </c>
      <c r="I54" s="282">
        <v>0</v>
      </c>
      <c r="J54" s="283">
        <v>0</v>
      </c>
      <c r="K54" s="278"/>
      <c r="L54" s="278"/>
      <c r="M54" s="279"/>
      <c r="N54" s="233"/>
      <c r="O54" s="278"/>
      <c r="P54" s="278"/>
      <c r="Q54" s="278"/>
      <c r="R54" s="278"/>
    </row>
    <row r="55" spans="2:18" ht="12" customHeight="1">
      <c r="B55" s="249" t="s">
        <v>773</v>
      </c>
      <c r="C55" s="280">
        <v>1850</v>
      </c>
      <c r="D55" s="281">
        <v>10400</v>
      </c>
      <c r="E55" s="281">
        <v>1850</v>
      </c>
      <c r="F55" s="281">
        <v>564</v>
      </c>
      <c r="G55" s="281">
        <v>10400</v>
      </c>
      <c r="H55" s="282">
        <v>0</v>
      </c>
      <c r="I55" s="282">
        <v>0</v>
      </c>
      <c r="J55" s="283">
        <v>0</v>
      </c>
      <c r="K55" s="278"/>
      <c r="L55" s="278"/>
      <c r="M55" s="279"/>
      <c r="N55" s="233"/>
      <c r="O55" s="278"/>
      <c r="P55" s="278"/>
      <c r="Q55" s="278"/>
      <c r="R55" s="278"/>
    </row>
    <row r="56" spans="2:18" ht="12" customHeight="1">
      <c r="B56" s="249"/>
      <c r="C56" s="280"/>
      <c r="D56" s="281"/>
      <c r="E56" s="281"/>
      <c r="F56" s="281"/>
      <c r="G56" s="281"/>
      <c r="H56" s="282"/>
      <c r="I56" s="282"/>
      <c r="J56" s="283"/>
      <c r="K56" s="278"/>
      <c r="L56" s="278"/>
      <c r="M56" s="279"/>
      <c r="N56" s="233"/>
      <c r="O56" s="278"/>
      <c r="P56" s="278"/>
      <c r="Q56" s="278"/>
      <c r="R56" s="278"/>
    </row>
    <row r="57" spans="2:18" ht="12" customHeight="1">
      <c r="B57" s="249" t="s">
        <v>776</v>
      </c>
      <c r="C57" s="280">
        <v>1440</v>
      </c>
      <c r="D57" s="281">
        <v>8250</v>
      </c>
      <c r="E57" s="281">
        <v>1440</v>
      </c>
      <c r="F57" s="281">
        <v>573</v>
      </c>
      <c r="G57" s="281">
        <v>8250</v>
      </c>
      <c r="H57" s="282">
        <v>0</v>
      </c>
      <c r="I57" s="282">
        <v>0</v>
      </c>
      <c r="J57" s="283">
        <v>0</v>
      </c>
      <c r="K57" s="278"/>
      <c r="L57" s="278"/>
      <c r="M57" s="279"/>
      <c r="N57" s="233"/>
      <c r="O57" s="278"/>
      <c r="P57" s="278"/>
      <c r="Q57" s="278"/>
      <c r="R57" s="278"/>
    </row>
    <row r="58" spans="2:18" ht="12" customHeight="1">
      <c r="B58" s="249" t="s">
        <v>777</v>
      </c>
      <c r="C58" s="280">
        <v>3590</v>
      </c>
      <c r="D58" s="281">
        <v>22000</v>
      </c>
      <c r="E58" s="281">
        <v>3590</v>
      </c>
      <c r="F58" s="281">
        <v>614</v>
      </c>
      <c r="G58" s="281">
        <v>22000</v>
      </c>
      <c r="H58" s="282">
        <v>0</v>
      </c>
      <c r="I58" s="282">
        <v>0</v>
      </c>
      <c r="J58" s="283">
        <v>0</v>
      </c>
      <c r="K58" s="278"/>
      <c r="L58" s="278"/>
      <c r="M58" s="279"/>
      <c r="N58" s="233"/>
      <c r="O58" s="278"/>
      <c r="P58" s="278"/>
      <c r="Q58" s="278"/>
      <c r="R58" s="278"/>
    </row>
    <row r="59" spans="2:18" ht="12" customHeight="1">
      <c r="B59" s="249" t="s">
        <v>779</v>
      </c>
      <c r="C59" s="280">
        <v>3230</v>
      </c>
      <c r="D59" s="281">
        <v>19600</v>
      </c>
      <c r="E59" s="281">
        <v>3230</v>
      </c>
      <c r="F59" s="281">
        <v>606</v>
      </c>
      <c r="G59" s="281">
        <v>19600</v>
      </c>
      <c r="H59" s="282">
        <v>0</v>
      </c>
      <c r="I59" s="282">
        <v>0</v>
      </c>
      <c r="J59" s="283">
        <v>0</v>
      </c>
      <c r="K59" s="278"/>
      <c r="L59" s="278"/>
      <c r="M59" s="279"/>
      <c r="N59" s="233"/>
      <c r="O59" s="278"/>
      <c r="P59" s="278"/>
      <c r="Q59" s="278"/>
      <c r="R59" s="278"/>
    </row>
    <row r="60" spans="2:18" ht="12" customHeight="1">
      <c r="B60" s="249" t="s">
        <v>781</v>
      </c>
      <c r="C60" s="280">
        <v>2500</v>
      </c>
      <c r="D60" s="281">
        <v>13900</v>
      </c>
      <c r="E60" s="281">
        <v>2500</v>
      </c>
      <c r="F60" s="281">
        <v>556</v>
      </c>
      <c r="G60" s="281">
        <v>13900</v>
      </c>
      <c r="H60" s="282">
        <v>0</v>
      </c>
      <c r="I60" s="282">
        <v>0</v>
      </c>
      <c r="J60" s="283">
        <v>0</v>
      </c>
      <c r="K60" s="278"/>
      <c r="L60" s="278"/>
      <c r="M60" s="279"/>
      <c r="N60" s="233"/>
      <c r="O60" s="278"/>
      <c r="P60" s="278"/>
      <c r="Q60" s="278"/>
      <c r="R60" s="278"/>
    </row>
    <row r="61" spans="2:18" ht="12" customHeight="1">
      <c r="B61" s="249" t="s">
        <v>783</v>
      </c>
      <c r="C61" s="280">
        <v>1640</v>
      </c>
      <c r="D61" s="281">
        <v>9410</v>
      </c>
      <c r="E61" s="281">
        <v>1640</v>
      </c>
      <c r="F61" s="281">
        <v>574</v>
      </c>
      <c r="G61" s="281">
        <v>9410</v>
      </c>
      <c r="H61" s="282">
        <v>0</v>
      </c>
      <c r="I61" s="282">
        <v>0</v>
      </c>
      <c r="J61" s="283">
        <v>0</v>
      </c>
      <c r="K61" s="278"/>
      <c r="L61" s="278"/>
      <c r="M61" s="279"/>
      <c r="N61" s="233"/>
      <c r="O61" s="278"/>
      <c r="P61" s="278"/>
      <c r="Q61" s="278"/>
      <c r="R61" s="278"/>
    </row>
    <row r="62" spans="2:18" ht="12" customHeight="1">
      <c r="B62" s="249" t="s">
        <v>785</v>
      </c>
      <c r="C62" s="280">
        <v>2010</v>
      </c>
      <c r="D62" s="281">
        <v>12400</v>
      </c>
      <c r="E62" s="281">
        <v>2010</v>
      </c>
      <c r="F62" s="281">
        <v>618</v>
      </c>
      <c r="G62" s="281">
        <v>12400</v>
      </c>
      <c r="H62" s="282">
        <v>0</v>
      </c>
      <c r="I62" s="282">
        <v>0</v>
      </c>
      <c r="J62" s="283">
        <v>0</v>
      </c>
      <c r="K62" s="278"/>
      <c r="L62" s="278"/>
      <c r="M62" s="279"/>
      <c r="N62" s="233"/>
      <c r="O62" s="278"/>
      <c r="P62" s="278"/>
      <c r="Q62" s="278"/>
      <c r="R62" s="278"/>
    </row>
    <row r="63" spans="2:18" ht="12" customHeight="1">
      <c r="B63" s="249" t="s">
        <v>787</v>
      </c>
      <c r="C63" s="280">
        <v>803</v>
      </c>
      <c r="D63" s="281">
        <v>4470</v>
      </c>
      <c r="E63" s="281">
        <v>803</v>
      </c>
      <c r="F63" s="281">
        <v>557</v>
      </c>
      <c r="G63" s="281">
        <v>4470</v>
      </c>
      <c r="H63" s="282">
        <v>0</v>
      </c>
      <c r="I63" s="282">
        <v>0</v>
      </c>
      <c r="J63" s="283">
        <v>0</v>
      </c>
      <c r="K63" s="278"/>
      <c r="L63" s="278"/>
      <c r="M63" s="279"/>
      <c r="N63" s="233"/>
      <c r="O63" s="278"/>
      <c r="P63" s="278"/>
      <c r="Q63" s="278"/>
      <c r="R63" s="278"/>
    </row>
    <row r="64" spans="2:18" ht="12" customHeight="1">
      <c r="B64" s="249" t="s">
        <v>788</v>
      </c>
      <c r="C64" s="280">
        <v>599</v>
      </c>
      <c r="D64" s="281">
        <v>2930</v>
      </c>
      <c r="E64" s="281">
        <v>599</v>
      </c>
      <c r="F64" s="281">
        <v>489</v>
      </c>
      <c r="G64" s="281">
        <v>2930</v>
      </c>
      <c r="H64" s="282">
        <v>0</v>
      </c>
      <c r="I64" s="282">
        <v>0</v>
      </c>
      <c r="J64" s="283">
        <v>0</v>
      </c>
      <c r="K64" s="278"/>
      <c r="L64" s="278"/>
      <c r="M64" s="279"/>
      <c r="N64" s="233"/>
      <c r="O64" s="278"/>
      <c r="P64" s="278"/>
      <c r="Q64" s="278"/>
      <c r="R64" s="278"/>
    </row>
    <row r="65" spans="2:18" ht="12" customHeight="1">
      <c r="B65" s="249" t="s">
        <v>790</v>
      </c>
      <c r="C65" s="280">
        <v>2590</v>
      </c>
      <c r="D65" s="281">
        <v>15300</v>
      </c>
      <c r="E65" s="281">
        <v>2590</v>
      </c>
      <c r="F65" s="281">
        <v>589</v>
      </c>
      <c r="G65" s="281">
        <v>15300</v>
      </c>
      <c r="H65" s="282">
        <v>0</v>
      </c>
      <c r="I65" s="282">
        <v>0</v>
      </c>
      <c r="J65" s="283">
        <v>0</v>
      </c>
      <c r="K65" s="278"/>
      <c r="L65" s="278"/>
      <c r="M65" s="279"/>
      <c r="N65" s="233"/>
      <c r="O65" s="278"/>
      <c r="P65" s="278"/>
      <c r="Q65" s="278"/>
      <c r="R65" s="278"/>
    </row>
    <row r="66" spans="2:18" ht="12" customHeight="1">
      <c r="B66" s="249" t="s">
        <v>792</v>
      </c>
      <c r="C66" s="280">
        <v>1090</v>
      </c>
      <c r="D66" s="281">
        <v>6180</v>
      </c>
      <c r="E66" s="281">
        <v>1090</v>
      </c>
      <c r="F66" s="281">
        <v>567</v>
      </c>
      <c r="G66" s="281">
        <v>6180</v>
      </c>
      <c r="H66" s="282">
        <v>0</v>
      </c>
      <c r="I66" s="282">
        <v>0</v>
      </c>
      <c r="J66" s="283">
        <v>0</v>
      </c>
      <c r="K66" s="278"/>
      <c r="L66" s="278"/>
      <c r="M66" s="279"/>
      <c r="N66" s="233"/>
      <c r="O66" s="278"/>
      <c r="P66" s="278"/>
      <c r="Q66" s="278"/>
      <c r="R66" s="278"/>
    </row>
    <row r="67" spans="2:18" ht="12" customHeight="1">
      <c r="B67" s="249" t="s">
        <v>793</v>
      </c>
      <c r="C67" s="280">
        <v>836</v>
      </c>
      <c r="D67" s="281">
        <v>4660</v>
      </c>
      <c r="E67" s="281">
        <v>836</v>
      </c>
      <c r="F67" s="281">
        <v>558</v>
      </c>
      <c r="G67" s="281">
        <v>4660</v>
      </c>
      <c r="H67" s="282">
        <v>0</v>
      </c>
      <c r="I67" s="282">
        <v>0</v>
      </c>
      <c r="J67" s="283">
        <v>0</v>
      </c>
      <c r="K67" s="278"/>
      <c r="L67" s="278"/>
      <c r="M67" s="279"/>
      <c r="N67" s="233"/>
      <c r="O67" s="278"/>
      <c r="P67" s="278"/>
      <c r="Q67" s="278"/>
      <c r="R67" s="278"/>
    </row>
    <row r="68" spans="2:18" ht="12" customHeight="1">
      <c r="B68" s="242" t="s">
        <v>794</v>
      </c>
      <c r="C68" s="287">
        <v>1270</v>
      </c>
      <c r="D68" s="288">
        <v>7020</v>
      </c>
      <c r="E68" s="288">
        <v>1270</v>
      </c>
      <c r="F68" s="288">
        <v>553</v>
      </c>
      <c r="G68" s="288">
        <v>7020</v>
      </c>
      <c r="H68" s="289">
        <v>0</v>
      </c>
      <c r="I68" s="289">
        <v>0</v>
      </c>
      <c r="J68" s="290">
        <v>0</v>
      </c>
      <c r="K68" s="278"/>
      <c r="L68" s="278"/>
      <c r="M68" s="279"/>
      <c r="N68" s="233"/>
      <c r="O68" s="278"/>
      <c r="P68" s="278"/>
      <c r="Q68" s="278"/>
      <c r="R68" s="278"/>
    </row>
    <row r="69" spans="2:13" ht="13.5" customHeight="1">
      <c r="B69" s="229" t="s">
        <v>917</v>
      </c>
      <c r="C69" s="233"/>
      <c r="D69" s="233"/>
      <c r="E69" s="233"/>
      <c r="F69" s="233"/>
      <c r="G69" s="233"/>
      <c r="H69" s="234"/>
      <c r="I69" s="234"/>
      <c r="J69" s="234"/>
      <c r="K69" s="233"/>
      <c r="L69" s="233"/>
      <c r="M69" s="233"/>
    </row>
    <row r="70" spans="2:13" ht="13.5" customHeight="1">
      <c r="B70" s="233" t="s">
        <v>918</v>
      </c>
      <c r="C70" s="233"/>
      <c r="D70" s="233"/>
      <c r="E70" s="233"/>
      <c r="F70" s="233"/>
      <c r="G70" s="233"/>
      <c r="H70" s="234"/>
      <c r="I70" s="234"/>
      <c r="J70" s="234"/>
      <c r="K70" s="233"/>
      <c r="L70" s="233"/>
      <c r="M70" s="233"/>
    </row>
    <row r="71" spans="3:13" ht="13.5" customHeight="1">
      <c r="C71" s="233"/>
      <c r="D71" s="233"/>
      <c r="E71" s="233"/>
      <c r="F71" s="233"/>
      <c r="G71" s="233"/>
      <c r="H71" s="234"/>
      <c r="I71" s="234"/>
      <c r="J71" s="234"/>
      <c r="K71" s="233"/>
      <c r="L71" s="233"/>
      <c r="M71" s="233"/>
    </row>
    <row r="72" spans="3:13" ht="15" customHeight="1">
      <c r="C72" s="233"/>
      <c r="D72" s="233"/>
      <c r="E72" s="233"/>
      <c r="F72" s="233"/>
      <c r="G72" s="233"/>
      <c r="H72" s="234"/>
      <c r="I72" s="234"/>
      <c r="J72" s="234"/>
      <c r="K72" s="233"/>
      <c r="L72" s="233"/>
      <c r="M72" s="233"/>
    </row>
    <row r="73" spans="2:13" ht="15" customHeight="1">
      <c r="B73" s="233"/>
      <c r="C73" s="233"/>
      <c r="D73" s="233"/>
      <c r="E73" s="233"/>
      <c r="F73" s="233"/>
      <c r="G73" s="233"/>
      <c r="H73" s="234"/>
      <c r="I73" s="234"/>
      <c r="J73" s="234"/>
      <c r="M73" s="233"/>
    </row>
    <row r="74" spans="2:13" ht="15" customHeight="1">
      <c r="B74" s="233"/>
      <c r="C74" s="233"/>
      <c r="D74" s="233"/>
      <c r="E74" s="233"/>
      <c r="F74" s="233"/>
      <c r="G74" s="233"/>
      <c r="H74" s="234"/>
      <c r="I74" s="234"/>
      <c r="J74" s="234"/>
      <c r="M74" s="233"/>
    </row>
    <row r="75" spans="2:13" ht="15" customHeight="1">
      <c r="B75" s="233"/>
      <c r="C75" s="233"/>
      <c r="D75" s="233"/>
      <c r="E75" s="233"/>
      <c r="F75" s="233"/>
      <c r="G75" s="233"/>
      <c r="H75" s="234"/>
      <c r="I75" s="234"/>
      <c r="J75" s="234"/>
      <c r="M75" s="233"/>
    </row>
    <row r="76" spans="2:13" ht="15" customHeight="1">
      <c r="B76" s="233"/>
      <c r="C76" s="233"/>
      <c r="D76" s="233"/>
      <c r="E76" s="233"/>
      <c r="F76" s="233"/>
      <c r="G76" s="233"/>
      <c r="H76" s="234"/>
      <c r="I76" s="234"/>
      <c r="J76" s="234"/>
      <c r="M76" s="233"/>
    </row>
    <row r="77" spans="2:13" ht="15" customHeight="1">
      <c r="B77" s="233"/>
      <c r="C77" s="233"/>
      <c r="D77" s="233"/>
      <c r="E77" s="233"/>
      <c r="F77" s="233"/>
      <c r="G77" s="233"/>
      <c r="H77" s="234"/>
      <c r="I77" s="234"/>
      <c r="J77" s="234"/>
      <c r="M77" s="233"/>
    </row>
    <row r="78" spans="2:13" ht="15" customHeight="1">
      <c r="B78" s="233"/>
      <c r="C78" s="233"/>
      <c r="D78" s="233"/>
      <c r="E78" s="233"/>
      <c r="F78" s="233"/>
      <c r="G78" s="233"/>
      <c r="H78" s="234"/>
      <c r="I78" s="234"/>
      <c r="J78" s="234"/>
      <c r="M78" s="233"/>
    </row>
    <row r="79" spans="2:13" ht="15" customHeight="1">
      <c r="B79" s="233"/>
      <c r="C79" s="233"/>
      <c r="D79" s="233"/>
      <c r="E79" s="233"/>
      <c r="F79" s="233"/>
      <c r="G79" s="233"/>
      <c r="H79" s="234"/>
      <c r="I79" s="234"/>
      <c r="J79" s="234"/>
      <c r="M79" s="233"/>
    </row>
    <row r="80" spans="2:13" ht="15" customHeight="1">
      <c r="B80" s="233"/>
      <c r="C80" s="233"/>
      <c r="D80" s="233"/>
      <c r="E80" s="233"/>
      <c r="F80" s="233"/>
      <c r="G80" s="233"/>
      <c r="H80" s="234"/>
      <c r="I80" s="234"/>
      <c r="J80" s="234"/>
      <c r="M80" s="233"/>
    </row>
    <row r="81" spans="2:13" ht="15" customHeight="1">
      <c r="B81" s="233"/>
      <c r="C81" s="233"/>
      <c r="D81" s="233"/>
      <c r="E81" s="233"/>
      <c r="F81" s="233"/>
      <c r="G81" s="233"/>
      <c r="H81" s="234"/>
      <c r="I81" s="234"/>
      <c r="J81" s="234"/>
      <c r="M81" s="233"/>
    </row>
    <row r="82" spans="2:13" ht="15" customHeight="1">
      <c r="B82" s="233"/>
      <c r="C82" s="233"/>
      <c r="D82" s="233"/>
      <c r="E82" s="233"/>
      <c r="F82" s="233"/>
      <c r="G82" s="233"/>
      <c r="H82" s="234"/>
      <c r="I82" s="234"/>
      <c r="J82" s="234"/>
      <c r="M82" s="233"/>
    </row>
    <row r="83" spans="2:13" ht="15" customHeight="1">
      <c r="B83" s="233"/>
      <c r="C83" s="233"/>
      <c r="D83" s="233"/>
      <c r="E83" s="233"/>
      <c r="F83" s="233"/>
      <c r="G83" s="233"/>
      <c r="H83" s="234"/>
      <c r="I83" s="234"/>
      <c r="J83" s="234"/>
      <c r="M83" s="233"/>
    </row>
    <row r="84" spans="2:13" ht="15" customHeight="1">
      <c r="B84" s="233"/>
      <c r="C84" s="233"/>
      <c r="D84" s="233"/>
      <c r="E84" s="233"/>
      <c r="F84" s="233"/>
      <c r="G84" s="233"/>
      <c r="H84" s="234"/>
      <c r="I84" s="234"/>
      <c r="J84" s="234"/>
      <c r="M84" s="233"/>
    </row>
    <row r="85" spans="2:10" ht="15" customHeight="1">
      <c r="B85" s="233"/>
      <c r="C85" s="233"/>
      <c r="D85" s="233"/>
      <c r="E85" s="233"/>
      <c r="F85" s="233"/>
      <c r="G85" s="233"/>
      <c r="H85" s="234"/>
      <c r="I85" s="234"/>
      <c r="J85" s="234"/>
    </row>
    <row r="86" spans="2:10" ht="15" customHeight="1">
      <c r="B86" s="233"/>
      <c r="C86" s="233"/>
      <c r="D86" s="233"/>
      <c r="E86" s="233"/>
      <c r="F86" s="233"/>
      <c r="G86" s="233"/>
      <c r="H86" s="234"/>
      <c r="I86" s="234"/>
      <c r="J86" s="234"/>
    </row>
    <row r="87" spans="2:10" ht="15" customHeight="1">
      <c r="B87" s="233"/>
      <c r="C87" s="233"/>
      <c r="D87" s="233"/>
      <c r="E87" s="233"/>
      <c r="F87" s="233"/>
      <c r="G87" s="233"/>
      <c r="H87" s="234"/>
      <c r="I87" s="234"/>
      <c r="J87" s="234"/>
    </row>
    <row r="88" spans="2:10" ht="15" customHeight="1">
      <c r="B88" s="233"/>
      <c r="C88" s="233"/>
      <c r="D88" s="233"/>
      <c r="E88" s="233"/>
      <c r="F88" s="233"/>
      <c r="G88" s="233"/>
      <c r="H88" s="234"/>
      <c r="I88" s="234"/>
      <c r="J88" s="234"/>
    </row>
    <row r="89" spans="2:10" ht="15" customHeight="1">
      <c r="B89" s="233"/>
      <c r="C89" s="233"/>
      <c r="D89" s="233"/>
      <c r="E89" s="233"/>
      <c r="F89" s="233"/>
      <c r="G89" s="233"/>
      <c r="H89" s="234"/>
      <c r="I89" s="234"/>
      <c r="J89" s="234"/>
    </row>
    <row r="90" spans="2:10" ht="15" customHeight="1">
      <c r="B90" s="233"/>
      <c r="C90" s="233"/>
      <c r="D90" s="233"/>
      <c r="E90" s="233"/>
      <c r="F90" s="233"/>
      <c r="G90" s="233"/>
      <c r="H90" s="234"/>
      <c r="I90" s="234"/>
      <c r="J90" s="234"/>
    </row>
    <row r="91" spans="2:10" ht="15" customHeight="1">
      <c r="B91" s="233"/>
      <c r="C91" s="233"/>
      <c r="D91" s="233"/>
      <c r="E91" s="233"/>
      <c r="F91" s="233"/>
      <c r="G91" s="233"/>
      <c r="H91" s="234"/>
      <c r="I91" s="234"/>
      <c r="J91" s="234"/>
    </row>
    <row r="92" spans="2:10" ht="15" customHeight="1">
      <c r="B92" s="233"/>
      <c r="C92" s="233"/>
      <c r="D92" s="233"/>
      <c r="E92" s="233"/>
      <c r="F92" s="233"/>
      <c r="G92" s="233"/>
      <c r="H92" s="234"/>
      <c r="I92" s="234"/>
      <c r="J92" s="234"/>
    </row>
    <row r="93" spans="2:10" ht="15" customHeight="1">
      <c r="B93" s="233"/>
      <c r="C93" s="233"/>
      <c r="D93" s="233"/>
      <c r="E93" s="233"/>
      <c r="F93" s="233"/>
      <c r="G93" s="233"/>
      <c r="H93" s="234"/>
      <c r="I93" s="234"/>
      <c r="J93" s="234"/>
    </row>
    <row r="94" spans="2:10" ht="15" customHeight="1">
      <c r="B94" s="233"/>
      <c r="C94" s="233"/>
      <c r="D94" s="233"/>
      <c r="E94" s="233"/>
      <c r="F94" s="233"/>
      <c r="G94" s="233"/>
      <c r="H94" s="234"/>
      <c r="I94" s="234"/>
      <c r="J94" s="234"/>
    </row>
    <row r="95" spans="2:10" ht="15" customHeight="1">
      <c r="B95" s="233"/>
      <c r="C95" s="233"/>
      <c r="D95" s="233"/>
      <c r="E95" s="233"/>
      <c r="F95" s="233"/>
      <c r="G95" s="233"/>
      <c r="H95" s="234"/>
      <c r="I95" s="234"/>
      <c r="J95" s="234"/>
    </row>
    <row r="96" spans="2:10" ht="15" customHeight="1">
      <c r="B96" s="233"/>
      <c r="C96" s="233"/>
      <c r="D96" s="233"/>
      <c r="E96" s="233"/>
      <c r="F96" s="233"/>
      <c r="G96" s="233"/>
      <c r="H96" s="234"/>
      <c r="I96" s="234"/>
      <c r="J96" s="234"/>
    </row>
    <row r="97" spans="2:10" ht="15" customHeight="1">
      <c r="B97" s="233"/>
      <c r="C97" s="233"/>
      <c r="D97" s="233"/>
      <c r="E97" s="233"/>
      <c r="F97" s="233"/>
      <c r="G97" s="233"/>
      <c r="H97" s="234"/>
      <c r="I97" s="234"/>
      <c r="J97" s="234"/>
    </row>
    <row r="98" spans="2:10" ht="15" customHeight="1">
      <c r="B98" s="233"/>
      <c r="C98" s="233"/>
      <c r="D98" s="233"/>
      <c r="E98" s="233"/>
      <c r="F98" s="233"/>
      <c r="G98" s="233"/>
      <c r="H98" s="234"/>
      <c r="I98" s="234"/>
      <c r="J98" s="234"/>
    </row>
    <row r="99" spans="2:10" ht="15" customHeight="1">
      <c r="B99" s="233"/>
      <c r="C99" s="233"/>
      <c r="D99" s="233"/>
      <c r="E99" s="233"/>
      <c r="F99" s="233"/>
      <c r="G99" s="233"/>
      <c r="H99" s="234"/>
      <c r="I99" s="234"/>
      <c r="J99" s="234"/>
    </row>
    <row r="100" spans="2:10" ht="15" customHeight="1">
      <c r="B100" s="233"/>
      <c r="C100" s="233"/>
      <c r="D100" s="233"/>
      <c r="E100" s="233"/>
      <c r="F100" s="233"/>
      <c r="G100" s="233"/>
      <c r="H100" s="234"/>
      <c r="I100" s="234"/>
      <c r="J100" s="234"/>
    </row>
    <row r="101" spans="2:10" ht="15" customHeight="1">
      <c r="B101" s="233"/>
      <c r="C101" s="233"/>
      <c r="D101" s="233"/>
      <c r="E101" s="233"/>
      <c r="F101" s="233"/>
      <c r="G101" s="233"/>
      <c r="H101" s="234"/>
      <c r="I101" s="234"/>
      <c r="J101" s="234"/>
    </row>
    <row r="102" spans="2:10" ht="15" customHeight="1">
      <c r="B102" s="233"/>
      <c r="C102" s="233"/>
      <c r="D102" s="233"/>
      <c r="E102" s="233"/>
      <c r="F102" s="233"/>
      <c r="G102" s="233"/>
      <c r="H102" s="234"/>
      <c r="I102" s="234"/>
      <c r="J102" s="234"/>
    </row>
    <row r="103" spans="2:10" ht="15" customHeight="1">
      <c r="B103" s="233"/>
      <c r="C103" s="233"/>
      <c r="D103" s="233"/>
      <c r="E103" s="233"/>
      <c r="F103" s="233"/>
      <c r="G103" s="233"/>
      <c r="H103" s="234"/>
      <c r="I103" s="234"/>
      <c r="J103" s="234"/>
    </row>
    <row r="104" spans="2:10" ht="15" customHeight="1">
      <c r="B104" s="233"/>
      <c r="C104" s="233"/>
      <c r="D104" s="233"/>
      <c r="E104" s="233"/>
      <c r="F104" s="233"/>
      <c r="G104" s="233"/>
      <c r="H104" s="234"/>
      <c r="I104" s="234"/>
      <c r="J104" s="234"/>
    </row>
    <row r="105" spans="2:10" ht="15" customHeight="1">
      <c r="B105" s="233"/>
      <c r="C105" s="233"/>
      <c r="D105" s="233"/>
      <c r="E105" s="233"/>
      <c r="F105" s="233"/>
      <c r="G105" s="233"/>
      <c r="H105" s="234"/>
      <c r="I105" s="234"/>
      <c r="J105" s="234"/>
    </row>
    <row r="106" spans="2:10" ht="15" customHeight="1">
      <c r="B106" s="233"/>
      <c r="C106" s="233"/>
      <c r="D106" s="233"/>
      <c r="E106" s="233"/>
      <c r="F106" s="233"/>
      <c r="G106" s="233"/>
      <c r="H106" s="234"/>
      <c r="I106" s="234"/>
      <c r="J106" s="234"/>
    </row>
    <row r="107" spans="2:10" ht="15" customHeight="1">
      <c r="B107" s="233"/>
      <c r="C107" s="233"/>
      <c r="D107" s="233"/>
      <c r="E107" s="233"/>
      <c r="F107" s="233"/>
      <c r="G107" s="233"/>
      <c r="H107" s="234"/>
      <c r="I107" s="234"/>
      <c r="J107" s="234"/>
    </row>
    <row r="108" spans="2:10" ht="15" customHeight="1">
      <c r="B108" s="233"/>
      <c r="C108" s="233"/>
      <c r="D108" s="233"/>
      <c r="E108" s="233"/>
      <c r="F108" s="233"/>
      <c r="G108" s="233"/>
      <c r="H108" s="234"/>
      <c r="I108" s="234"/>
      <c r="J108" s="234"/>
    </row>
    <row r="109" spans="2:10" ht="15" customHeight="1">
      <c r="B109" s="233"/>
      <c r="C109" s="233"/>
      <c r="D109" s="233"/>
      <c r="E109" s="233"/>
      <c r="F109" s="233"/>
      <c r="G109" s="233"/>
      <c r="H109" s="234"/>
      <c r="I109" s="234"/>
      <c r="J109" s="234"/>
    </row>
    <row r="110" spans="2:10" ht="15" customHeight="1">
      <c r="B110" s="233"/>
      <c r="C110" s="233"/>
      <c r="D110" s="233"/>
      <c r="E110" s="233"/>
      <c r="F110" s="233"/>
      <c r="G110" s="233"/>
      <c r="H110" s="234"/>
      <c r="I110" s="234"/>
      <c r="J110" s="234"/>
    </row>
    <row r="111" spans="2:10" ht="15" customHeight="1">
      <c r="B111" s="233"/>
      <c r="C111" s="233"/>
      <c r="D111" s="233"/>
      <c r="E111" s="233"/>
      <c r="F111" s="233"/>
      <c r="G111" s="233"/>
      <c r="H111" s="234"/>
      <c r="I111" s="234"/>
      <c r="J111" s="234"/>
    </row>
    <row r="112" spans="2:10" ht="15" customHeight="1">
      <c r="B112" s="233"/>
      <c r="C112" s="233"/>
      <c r="D112" s="233"/>
      <c r="E112" s="233"/>
      <c r="F112" s="233"/>
      <c r="G112" s="233"/>
      <c r="H112" s="234"/>
      <c r="I112" s="234"/>
      <c r="J112" s="234"/>
    </row>
    <row r="113" spans="2:10" ht="15" customHeight="1">
      <c r="B113" s="233"/>
      <c r="C113" s="233"/>
      <c r="D113" s="233"/>
      <c r="E113" s="233"/>
      <c r="F113" s="233"/>
      <c r="G113" s="233"/>
      <c r="H113" s="234"/>
      <c r="I113" s="234"/>
      <c r="J113" s="234"/>
    </row>
    <row r="114" spans="2:10" ht="15" customHeight="1">
      <c r="B114" s="233"/>
      <c r="C114" s="233"/>
      <c r="D114" s="233"/>
      <c r="E114" s="233"/>
      <c r="F114" s="233"/>
      <c r="G114" s="233"/>
      <c r="H114" s="234"/>
      <c r="I114" s="234"/>
      <c r="J114" s="234"/>
    </row>
    <row r="115" spans="2:10" ht="15" customHeight="1">
      <c r="B115" s="233"/>
      <c r="C115" s="233"/>
      <c r="D115" s="233"/>
      <c r="E115" s="233"/>
      <c r="F115" s="233"/>
      <c r="G115" s="233"/>
      <c r="H115" s="234"/>
      <c r="I115" s="234"/>
      <c r="J115" s="234"/>
    </row>
    <row r="116" spans="2:10" ht="15" customHeight="1">
      <c r="B116" s="233"/>
      <c r="C116" s="233"/>
      <c r="D116" s="233"/>
      <c r="E116" s="233"/>
      <c r="F116" s="233"/>
      <c r="G116" s="233"/>
      <c r="H116" s="234"/>
      <c r="I116" s="234"/>
      <c r="J116" s="234"/>
    </row>
    <row r="117" spans="2:10" ht="15" customHeight="1">
      <c r="B117" s="233"/>
      <c r="C117" s="233"/>
      <c r="D117" s="233"/>
      <c r="E117" s="233"/>
      <c r="F117" s="233"/>
      <c r="G117" s="233"/>
      <c r="H117" s="234"/>
      <c r="I117" s="234"/>
      <c r="J117" s="234"/>
    </row>
    <row r="118" spans="2:10" ht="15" customHeight="1">
      <c r="B118" s="233"/>
      <c r="C118" s="233"/>
      <c r="D118" s="233"/>
      <c r="E118" s="233"/>
      <c r="F118" s="233"/>
      <c r="G118" s="233"/>
      <c r="H118" s="234"/>
      <c r="I118" s="234"/>
      <c r="J118" s="234"/>
    </row>
    <row r="119" spans="2:10" ht="15" customHeight="1">
      <c r="B119" s="233"/>
      <c r="C119" s="233"/>
      <c r="D119" s="233"/>
      <c r="E119" s="233"/>
      <c r="F119" s="233"/>
      <c r="G119" s="233"/>
      <c r="H119" s="234"/>
      <c r="I119" s="234"/>
      <c r="J119" s="234"/>
    </row>
    <row r="120" spans="2:10" ht="15" customHeight="1">
      <c r="B120" s="233"/>
      <c r="C120" s="233"/>
      <c r="D120" s="233"/>
      <c r="E120" s="233"/>
      <c r="F120" s="233"/>
      <c r="G120" s="233"/>
      <c r="H120" s="234"/>
      <c r="I120" s="234"/>
      <c r="J120" s="234"/>
    </row>
    <row r="121" spans="2:10" ht="15" customHeight="1">
      <c r="B121" s="233"/>
      <c r="C121" s="233"/>
      <c r="D121" s="233"/>
      <c r="E121" s="233"/>
      <c r="F121" s="233"/>
      <c r="G121" s="233"/>
      <c r="H121" s="234"/>
      <c r="I121" s="234"/>
      <c r="J121" s="234"/>
    </row>
    <row r="122" spans="2:10" ht="15" customHeight="1">
      <c r="B122" s="233"/>
      <c r="C122" s="233"/>
      <c r="D122" s="233"/>
      <c r="E122" s="233"/>
      <c r="F122" s="233"/>
      <c r="G122" s="233"/>
      <c r="H122" s="234"/>
      <c r="I122" s="234"/>
      <c r="J122" s="234"/>
    </row>
    <row r="123" spans="2:10" ht="15" customHeight="1">
      <c r="B123" s="233"/>
      <c r="C123" s="233"/>
      <c r="D123" s="233"/>
      <c r="E123" s="233"/>
      <c r="F123" s="233"/>
      <c r="G123" s="233"/>
      <c r="H123" s="234"/>
      <c r="I123" s="234"/>
      <c r="J123" s="234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116"/>
  <sheetViews>
    <sheetView workbookViewId="0" topLeftCell="A1">
      <selection activeCell="A1" sqref="A1"/>
    </sheetView>
  </sheetViews>
  <sheetFormatPr defaultColWidth="9.00390625" defaultRowHeight="13.5"/>
  <cols>
    <col min="1" max="1" width="2.625" style="291" customWidth="1"/>
    <col min="2" max="2" width="11.125" style="291" customWidth="1"/>
    <col min="3" max="12" width="8.125" style="291" customWidth="1"/>
    <col min="13" max="13" width="8.75390625" style="291" customWidth="1"/>
    <col min="14" max="14" width="8.50390625" style="291" customWidth="1"/>
    <col min="15" max="15" width="7.875" style="291" customWidth="1"/>
    <col min="16" max="16384" width="9.00390625" style="291" customWidth="1"/>
  </cols>
  <sheetData>
    <row r="2" ht="14.25">
      <c r="B2" s="292" t="s">
        <v>935</v>
      </c>
    </row>
    <row r="3" spans="11:15" ht="12">
      <c r="K3" s="293"/>
      <c r="O3" s="293" t="s">
        <v>920</v>
      </c>
    </row>
    <row r="4" spans="2:15" ht="13.5">
      <c r="B4" s="1248" t="s">
        <v>796</v>
      </c>
      <c r="C4" s="1253" t="s">
        <v>921</v>
      </c>
      <c r="D4" s="1254"/>
      <c r="E4" s="1253" t="s">
        <v>922</v>
      </c>
      <c r="F4" s="1254"/>
      <c r="G4" s="1253" t="s">
        <v>923</v>
      </c>
      <c r="H4" s="1254"/>
      <c r="I4" s="1245" t="s">
        <v>924</v>
      </c>
      <c r="J4" s="1246"/>
      <c r="K4" s="1246"/>
      <c r="L4" s="1246"/>
      <c r="M4" s="1246"/>
      <c r="N4" s="1246"/>
      <c r="O4" s="1247"/>
    </row>
    <row r="5" spans="2:15" ht="13.5">
      <c r="B5" s="1243"/>
      <c r="C5" s="1248" t="s">
        <v>925</v>
      </c>
      <c r="D5" s="1248" t="s">
        <v>926</v>
      </c>
      <c r="E5" s="1248" t="s">
        <v>925</v>
      </c>
      <c r="F5" s="1248" t="s">
        <v>926</v>
      </c>
      <c r="G5" s="1248" t="s">
        <v>925</v>
      </c>
      <c r="H5" s="1248" t="s">
        <v>926</v>
      </c>
      <c r="I5" s="1248" t="s">
        <v>925</v>
      </c>
      <c r="J5" s="1248" t="s">
        <v>926</v>
      </c>
      <c r="K5" s="1251" t="s">
        <v>927</v>
      </c>
      <c r="L5" s="1244"/>
      <c r="M5" s="1244"/>
      <c r="N5" s="1244"/>
      <c r="O5" s="1239"/>
    </row>
    <row r="6" spans="2:15" ht="12">
      <c r="B6" s="1243"/>
      <c r="C6" s="1249"/>
      <c r="D6" s="1249"/>
      <c r="E6" s="1249"/>
      <c r="F6" s="1249"/>
      <c r="G6" s="1249"/>
      <c r="H6" s="1249"/>
      <c r="I6" s="1249"/>
      <c r="J6" s="1249"/>
      <c r="K6" s="295" t="s">
        <v>925</v>
      </c>
      <c r="L6" s="295" t="s">
        <v>926</v>
      </c>
      <c r="M6" s="1240" t="s">
        <v>928</v>
      </c>
      <c r="N6" s="1241"/>
      <c r="O6" s="1242"/>
    </row>
    <row r="7" spans="2:15" ht="12">
      <c r="B7" s="1231"/>
      <c r="C7" s="1250"/>
      <c r="D7" s="1250"/>
      <c r="E7" s="1250"/>
      <c r="F7" s="1250"/>
      <c r="G7" s="1250"/>
      <c r="H7" s="1250"/>
      <c r="I7" s="1250"/>
      <c r="J7" s="1250"/>
      <c r="K7" s="297"/>
      <c r="L7" s="297"/>
      <c r="M7" s="298" t="s">
        <v>929</v>
      </c>
      <c r="N7" s="298" t="s">
        <v>930</v>
      </c>
      <c r="O7" s="298" t="s">
        <v>931</v>
      </c>
    </row>
    <row r="8" spans="2:15" s="299" customFormat="1" ht="11.25">
      <c r="B8" s="300" t="s">
        <v>819</v>
      </c>
      <c r="C8" s="301">
        <f aca="true" t="shared" si="0" ref="C8:O8">SUM(C10:C13)</f>
        <v>33391</v>
      </c>
      <c r="D8" s="301">
        <f t="shared" si="0"/>
        <v>84157</v>
      </c>
      <c r="E8" s="301">
        <f t="shared" si="0"/>
        <v>379</v>
      </c>
      <c r="F8" s="301">
        <f t="shared" si="0"/>
        <v>1601</v>
      </c>
      <c r="G8" s="301">
        <f t="shared" si="0"/>
        <v>1592</v>
      </c>
      <c r="H8" s="301">
        <f t="shared" si="0"/>
        <v>1826</v>
      </c>
      <c r="I8" s="301">
        <f t="shared" si="0"/>
        <v>34008</v>
      </c>
      <c r="J8" s="301">
        <f t="shared" si="0"/>
        <v>84382</v>
      </c>
      <c r="K8" s="301">
        <f t="shared" si="0"/>
        <v>1137</v>
      </c>
      <c r="L8" s="301">
        <f t="shared" si="0"/>
        <v>2548</v>
      </c>
      <c r="M8" s="301">
        <f t="shared" si="0"/>
        <v>858</v>
      </c>
      <c r="N8" s="301">
        <f t="shared" si="0"/>
        <v>153</v>
      </c>
      <c r="O8" s="301">
        <f t="shared" si="0"/>
        <v>126</v>
      </c>
    </row>
    <row r="9" spans="2:15" s="299" customFormat="1" ht="7.5" customHeight="1">
      <c r="B9" s="302"/>
      <c r="C9" s="303"/>
      <c r="D9" s="304"/>
      <c r="E9" s="303"/>
      <c r="F9" s="304"/>
      <c r="G9" s="303"/>
      <c r="H9" s="304"/>
      <c r="I9" s="303"/>
      <c r="J9" s="304"/>
      <c r="K9" s="303"/>
      <c r="L9" s="304"/>
      <c r="M9" s="303"/>
      <c r="N9" s="304"/>
      <c r="O9" s="303"/>
    </row>
    <row r="10" spans="2:15" s="299" customFormat="1" ht="11.25">
      <c r="B10" s="305" t="s">
        <v>822</v>
      </c>
      <c r="C10" s="306">
        <f>C15+C21+C22+C23+C26+C27+C28+C31+C32+C33+C34+C35+C36+C37</f>
        <v>12760</v>
      </c>
      <c r="D10" s="307">
        <v>24859</v>
      </c>
      <c r="E10" s="306">
        <f>E15+E21+E22+E23+E26+E27+E28+E31+E32+E33+E34+E35+E36+E37</f>
        <v>101</v>
      </c>
      <c r="F10" s="306">
        <v>371</v>
      </c>
      <c r="G10" s="306">
        <f>G15+G21+G22+G23+G26+G27+G28+G31+G32+G33+G34+G35+G36+G37</f>
        <v>528</v>
      </c>
      <c r="H10" s="307">
        <v>643</v>
      </c>
      <c r="I10" s="306">
        <f>I15+I21+I22+I23+I26+I27+I28+I31+I32+I33+I34+I35+I36+I37</f>
        <v>12962</v>
      </c>
      <c r="J10" s="307">
        <v>25131</v>
      </c>
      <c r="K10" s="306">
        <f>K15+K21+K22+K23+K26+K27+K28+K31+K32+K33+K34+K35+K36+K37</f>
        <v>227</v>
      </c>
      <c r="L10" s="307">
        <v>588</v>
      </c>
      <c r="M10" s="306">
        <f>M15+M21+M22+M23+M26+M27+M28+M31+M32+M33+M34+M35+M36+M37</f>
        <v>158</v>
      </c>
      <c r="N10" s="307">
        <f>N15+N21+N22+N23+N26+N27+N28+N31+N32+N33+N34+N35+N36+N37</f>
        <v>42</v>
      </c>
      <c r="O10" s="306">
        <f>O15+O21+O22+O23+O26+O27+O28+O31+O32+O33+O34+O35+O36+O37</f>
        <v>27</v>
      </c>
    </row>
    <row r="11" spans="2:15" s="299" customFormat="1" ht="11.25">
      <c r="B11" s="305" t="s">
        <v>823</v>
      </c>
      <c r="C11" s="306">
        <f>C20+C39+C40+C41+C42+C43+C44+C45</f>
        <v>5721</v>
      </c>
      <c r="D11" s="307">
        <v>12238</v>
      </c>
      <c r="E11" s="306">
        <f>E20+E39+E40+E41+E42+E43+E44+E45</f>
        <v>50</v>
      </c>
      <c r="F11" s="306">
        <f>F20+F39+F40+F41+F42+F43+F44+F45</f>
        <v>101</v>
      </c>
      <c r="G11" s="306">
        <f>G20+G39+G40+G41+G42+G43+G44+G45</f>
        <v>80</v>
      </c>
      <c r="H11" s="307">
        <v>58</v>
      </c>
      <c r="I11" s="306">
        <f>I20+I39+I40+I41+I42+I43+I44+I45</f>
        <v>5740</v>
      </c>
      <c r="J11" s="307">
        <v>12195</v>
      </c>
      <c r="K11" s="306">
        <f>K20+K39+K40+K41+K42+K43+K44+K45</f>
        <v>81</v>
      </c>
      <c r="L11" s="307">
        <v>183</v>
      </c>
      <c r="M11" s="306">
        <f>M20+M39+M40+M41+M42+M43+M44+M45</f>
        <v>67</v>
      </c>
      <c r="N11" s="307">
        <f>N20+N39+N40+N41+N42+N43+N44+N45</f>
        <v>4</v>
      </c>
      <c r="O11" s="306">
        <f>O20+O39+O40+O41+O42+O43+O44+O45</f>
        <v>10</v>
      </c>
    </row>
    <row r="12" spans="2:15" s="299" customFormat="1" ht="11.25">
      <c r="B12" s="305" t="s">
        <v>932</v>
      </c>
      <c r="C12" s="306">
        <f>C16+C25+C29+C47+C48+C49+C50+C51</f>
        <v>5790</v>
      </c>
      <c r="D12" s="307">
        <v>22530</v>
      </c>
      <c r="E12" s="306">
        <f>E16+E25+E29+E47+E48+E49+E50+E51</f>
        <v>105</v>
      </c>
      <c r="F12" s="306">
        <f>F16+F25+F29+F47+F48+F49+F50+F51</f>
        <v>757</v>
      </c>
      <c r="G12" s="306">
        <f>G16+G25+G29+G47+G48+G49+G50+G51</f>
        <v>748</v>
      </c>
      <c r="H12" s="307">
        <v>1002</v>
      </c>
      <c r="I12" s="306">
        <f>I16+I25+I29+I47+I48+I49+I50+I51</f>
        <v>6128</v>
      </c>
      <c r="J12" s="307">
        <v>22775</v>
      </c>
      <c r="K12" s="306">
        <f>K16+K25+K29+K47+K48+K49+K50+K51</f>
        <v>323</v>
      </c>
      <c r="L12" s="307">
        <v>1088</v>
      </c>
      <c r="M12" s="306">
        <f>M16+M25+M29+M47+M48+M49+M50+M51</f>
        <v>211</v>
      </c>
      <c r="N12" s="307">
        <f>N16+N25+N29+N47+N48+N49+N50+N51</f>
        <v>76</v>
      </c>
      <c r="O12" s="306">
        <f>O16+O25+O29+O47+O48+O49+O50+O51</f>
        <v>36</v>
      </c>
    </row>
    <row r="13" spans="2:15" s="299" customFormat="1" ht="11.25">
      <c r="B13" s="305" t="s">
        <v>825</v>
      </c>
      <c r="C13" s="306">
        <f>C17+C18+C53+C54+C55+C56+C57+C58+C59+C60+C61+C62+C63+C64</f>
        <v>9120</v>
      </c>
      <c r="D13" s="307">
        <v>24530</v>
      </c>
      <c r="E13" s="306">
        <f>E17+E18+E53+E54+E55+E56+E57+E58+E59+E60+E61+E62+E63+E64</f>
        <v>123</v>
      </c>
      <c r="F13" s="306">
        <v>372</v>
      </c>
      <c r="G13" s="306">
        <f>G17+G18+G53+G54+G55+G56+G57+G58+G59+G60+G61+G62+G63+G64</f>
        <v>236</v>
      </c>
      <c r="H13" s="307">
        <v>123</v>
      </c>
      <c r="I13" s="306">
        <f>I17+I18+I53+I54+I55+I56+I57+I58+I59+I60+I61+I62+I63+I64</f>
        <v>9178</v>
      </c>
      <c r="J13" s="307">
        <v>24281</v>
      </c>
      <c r="K13" s="306">
        <f>K17+K18+K53+K54+K55+K56+K57+K58+K59+K60+K61+K62+K63+K64</f>
        <v>506</v>
      </c>
      <c r="L13" s="307">
        <v>689</v>
      </c>
      <c r="M13" s="306">
        <f>M17+M18+M53+M54+M55+M56+M57+M58+M59+M60+M61+M62+M63+M64</f>
        <v>422</v>
      </c>
      <c r="N13" s="307">
        <f>N17+N18+N53+N54+N55+N56+N57+N58+N59+N60+N61+N62+N63+N64</f>
        <v>31</v>
      </c>
      <c r="O13" s="306">
        <f>O17+O18+O53+O54+O55+O56+O57+O58+O59+O60+O61+O62+O63+O64</f>
        <v>53</v>
      </c>
    </row>
    <row r="14" spans="2:15" ht="6.75" customHeight="1">
      <c r="B14" s="308"/>
      <c r="C14" s="309"/>
      <c r="D14" s="310"/>
      <c r="E14" s="309"/>
      <c r="F14" s="310"/>
      <c r="G14" s="309"/>
      <c r="H14" s="310"/>
      <c r="I14" s="309"/>
      <c r="J14" s="310"/>
      <c r="K14" s="309"/>
      <c r="L14" s="310"/>
      <c r="M14" s="309"/>
      <c r="N14" s="310"/>
      <c r="O14" s="309"/>
    </row>
    <row r="15" spans="2:15" ht="12">
      <c r="B15" s="294" t="s">
        <v>762</v>
      </c>
      <c r="C15" s="309">
        <v>2177</v>
      </c>
      <c r="D15" s="311">
        <v>3558</v>
      </c>
      <c r="E15" s="309">
        <v>9</v>
      </c>
      <c r="F15" s="311">
        <v>23</v>
      </c>
      <c r="G15" s="309">
        <v>4</v>
      </c>
      <c r="H15" s="311">
        <v>3</v>
      </c>
      <c r="I15" s="309">
        <v>2179</v>
      </c>
      <c r="J15" s="311">
        <v>3538</v>
      </c>
      <c r="K15" s="309">
        <v>35</v>
      </c>
      <c r="L15" s="311">
        <v>52</v>
      </c>
      <c r="M15" s="309">
        <v>27</v>
      </c>
      <c r="N15" s="310">
        <v>1</v>
      </c>
      <c r="O15" s="309">
        <v>7</v>
      </c>
    </row>
    <row r="16" spans="2:15" ht="12">
      <c r="B16" s="294" t="s">
        <v>764</v>
      </c>
      <c r="C16" s="309">
        <v>1055</v>
      </c>
      <c r="D16" s="311">
        <v>5404</v>
      </c>
      <c r="E16" s="309">
        <v>27</v>
      </c>
      <c r="F16" s="311">
        <v>318</v>
      </c>
      <c r="G16" s="309">
        <v>3</v>
      </c>
      <c r="H16" s="311">
        <v>6</v>
      </c>
      <c r="I16" s="309">
        <v>1055</v>
      </c>
      <c r="J16" s="311">
        <v>5092</v>
      </c>
      <c r="K16" s="309">
        <v>53</v>
      </c>
      <c r="L16" s="311">
        <v>152</v>
      </c>
      <c r="M16" s="309">
        <v>29</v>
      </c>
      <c r="N16" s="310">
        <v>16</v>
      </c>
      <c r="O16" s="309">
        <v>8</v>
      </c>
    </row>
    <row r="17" spans="2:15" ht="12">
      <c r="B17" s="294" t="s">
        <v>765</v>
      </c>
      <c r="C17" s="309">
        <v>1324</v>
      </c>
      <c r="D17" s="311">
        <v>3564</v>
      </c>
      <c r="E17" s="309">
        <v>7</v>
      </c>
      <c r="F17" s="311">
        <v>79</v>
      </c>
      <c r="G17" s="309">
        <v>1</v>
      </c>
      <c r="H17" s="311">
        <v>1</v>
      </c>
      <c r="I17" s="309">
        <v>1324</v>
      </c>
      <c r="J17" s="311">
        <v>3486</v>
      </c>
      <c r="K17" s="309">
        <v>19</v>
      </c>
      <c r="L17" s="311">
        <v>69</v>
      </c>
      <c r="M17" s="309">
        <v>12</v>
      </c>
      <c r="N17" s="310">
        <v>2</v>
      </c>
      <c r="O17" s="309">
        <v>5</v>
      </c>
    </row>
    <row r="18" spans="2:15" ht="12">
      <c r="B18" s="294" t="s">
        <v>767</v>
      </c>
      <c r="C18" s="309">
        <v>932</v>
      </c>
      <c r="D18" s="311">
        <v>1085</v>
      </c>
      <c r="E18" s="309">
        <v>2</v>
      </c>
      <c r="F18" s="311">
        <v>1</v>
      </c>
      <c r="G18" s="309">
        <v>2</v>
      </c>
      <c r="H18" s="311">
        <v>2</v>
      </c>
      <c r="I18" s="309">
        <v>932</v>
      </c>
      <c r="J18" s="311">
        <v>1086</v>
      </c>
      <c r="K18" s="309">
        <v>107</v>
      </c>
      <c r="L18" s="311">
        <v>183</v>
      </c>
      <c r="M18" s="309">
        <v>91</v>
      </c>
      <c r="N18" s="310">
        <v>11</v>
      </c>
      <c r="O18" s="309">
        <v>5</v>
      </c>
    </row>
    <row r="19" spans="2:15" ht="8.25" customHeight="1">
      <c r="B19" s="294"/>
      <c r="C19" s="309"/>
      <c r="D19" s="311"/>
      <c r="E19" s="309"/>
      <c r="F19" s="311"/>
      <c r="G19" s="309"/>
      <c r="H19" s="311"/>
      <c r="I19" s="309"/>
      <c r="J19" s="311"/>
      <c r="K19" s="309"/>
      <c r="L19" s="311"/>
      <c r="M19" s="309"/>
      <c r="N19" s="310"/>
      <c r="O19" s="309"/>
    </row>
    <row r="20" spans="2:15" ht="12">
      <c r="B20" s="294" t="s">
        <v>770</v>
      </c>
      <c r="C20" s="309">
        <v>863</v>
      </c>
      <c r="D20" s="311">
        <v>1547</v>
      </c>
      <c r="E20" s="309">
        <v>0</v>
      </c>
      <c r="F20" s="311">
        <v>0</v>
      </c>
      <c r="G20" s="309">
        <v>3</v>
      </c>
      <c r="H20" s="311">
        <v>3</v>
      </c>
      <c r="I20" s="309">
        <v>863</v>
      </c>
      <c r="J20" s="311">
        <v>1550</v>
      </c>
      <c r="K20" s="309">
        <v>3</v>
      </c>
      <c r="L20" s="311">
        <v>4</v>
      </c>
      <c r="M20" s="309">
        <v>2</v>
      </c>
      <c r="N20" s="310">
        <v>1</v>
      </c>
      <c r="O20" s="309">
        <v>0</v>
      </c>
    </row>
    <row r="21" spans="2:15" ht="12">
      <c r="B21" s="294" t="s">
        <v>772</v>
      </c>
      <c r="C21" s="309">
        <v>546</v>
      </c>
      <c r="D21" s="311">
        <v>664</v>
      </c>
      <c r="E21" s="309">
        <v>0</v>
      </c>
      <c r="F21" s="311">
        <v>0</v>
      </c>
      <c r="G21" s="309">
        <v>50</v>
      </c>
      <c r="H21" s="311">
        <v>79</v>
      </c>
      <c r="I21" s="309">
        <v>567</v>
      </c>
      <c r="J21" s="311">
        <v>743</v>
      </c>
      <c r="K21" s="309">
        <v>12</v>
      </c>
      <c r="L21" s="311">
        <v>18</v>
      </c>
      <c r="M21" s="309">
        <v>1</v>
      </c>
      <c r="N21" s="310">
        <v>8</v>
      </c>
      <c r="O21" s="309">
        <v>3</v>
      </c>
    </row>
    <row r="22" spans="2:15" ht="12">
      <c r="B22" s="294" t="s">
        <v>774</v>
      </c>
      <c r="C22" s="309">
        <v>1308</v>
      </c>
      <c r="D22" s="311">
        <v>2899</v>
      </c>
      <c r="E22" s="309">
        <v>27</v>
      </c>
      <c r="F22" s="311">
        <v>68</v>
      </c>
      <c r="G22" s="309">
        <v>0</v>
      </c>
      <c r="H22" s="311">
        <v>0</v>
      </c>
      <c r="I22" s="309">
        <v>1308</v>
      </c>
      <c r="J22" s="311">
        <v>2832</v>
      </c>
      <c r="K22" s="309">
        <v>23</v>
      </c>
      <c r="L22" s="311">
        <v>55</v>
      </c>
      <c r="M22" s="309">
        <v>12</v>
      </c>
      <c r="N22" s="310">
        <v>9</v>
      </c>
      <c r="O22" s="309">
        <v>2</v>
      </c>
    </row>
    <row r="23" spans="2:15" ht="12">
      <c r="B23" s="294" t="s">
        <v>775</v>
      </c>
      <c r="C23" s="309">
        <v>1565</v>
      </c>
      <c r="D23" s="311">
        <v>2351</v>
      </c>
      <c r="E23" s="309">
        <v>12</v>
      </c>
      <c r="F23" s="311">
        <v>36</v>
      </c>
      <c r="G23" s="309">
        <v>3</v>
      </c>
      <c r="H23" s="312">
        <v>0</v>
      </c>
      <c r="I23" s="309">
        <v>1565</v>
      </c>
      <c r="J23" s="311">
        <v>2315</v>
      </c>
      <c r="K23" s="309">
        <v>29</v>
      </c>
      <c r="L23" s="311">
        <v>51</v>
      </c>
      <c r="M23" s="309">
        <v>22</v>
      </c>
      <c r="N23" s="310">
        <v>5</v>
      </c>
      <c r="O23" s="309">
        <v>2</v>
      </c>
    </row>
    <row r="24" spans="2:15" ht="8.25" customHeight="1">
      <c r="B24" s="294"/>
      <c r="C24" s="309"/>
      <c r="D24" s="311"/>
      <c r="E24" s="309"/>
      <c r="F24" s="311"/>
      <c r="G24" s="309"/>
      <c r="H24" s="311"/>
      <c r="I24" s="309"/>
      <c r="J24" s="311"/>
      <c r="K24" s="309"/>
      <c r="L24" s="311"/>
      <c r="M24" s="309"/>
      <c r="N24" s="310"/>
      <c r="O24" s="309"/>
    </row>
    <row r="25" spans="2:15" ht="12">
      <c r="B25" s="294" t="s">
        <v>778</v>
      </c>
      <c r="C25" s="309">
        <v>632</v>
      </c>
      <c r="D25" s="311">
        <v>1431</v>
      </c>
      <c r="E25" s="309">
        <v>4</v>
      </c>
      <c r="F25" s="311">
        <v>37</v>
      </c>
      <c r="G25" s="309">
        <v>192</v>
      </c>
      <c r="H25" s="311">
        <v>149</v>
      </c>
      <c r="I25" s="309">
        <v>751</v>
      </c>
      <c r="J25" s="311">
        <v>1543</v>
      </c>
      <c r="K25" s="309">
        <v>12</v>
      </c>
      <c r="L25" s="311">
        <v>29</v>
      </c>
      <c r="M25" s="309">
        <v>9</v>
      </c>
      <c r="N25" s="310">
        <v>1</v>
      </c>
      <c r="O25" s="309">
        <v>2</v>
      </c>
    </row>
    <row r="26" spans="2:15" ht="12">
      <c r="B26" s="294" t="s">
        <v>780</v>
      </c>
      <c r="C26" s="309">
        <v>767</v>
      </c>
      <c r="D26" s="311">
        <v>1297</v>
      </c>
      <c r="E26" s="309">
        <v>0</v>
      </c>
      <c r="F26" s="311">
        <v>0</v>
      </c>
      <c r="G26" s="309">
        <v>93</v>
      </c>
      <c r="H26" s="311">
        <v>82</v>
      </c>
      <c r="I26" s="309">
        <v>805</v>
      </c>
      <c r="J26" s="311">
        <v>1379</v>
      </c>
      <c r="K26" s="309">
        <v>4</v>
      </c>
      <c r="L26" s="311">
        <v>27</v>
      </c>
      <c r="M26" s="309">
        <v>0</v>
      </c>
      <c r="N26" s="310">
        <v>4</v>
      </c>
      <c r="O26" s="309">
        <v>0</v>
      </c>
    </row>
    <row r="27" spans="2:15" ht="12">
      <c r="B27" s="294" t="s">
        <v>782</v>
      </c>
      <c r="C27" s="309">
        <v>810</v>
      </c>
      <c r="D27" s="311">
        <v>1350</v>
      </c>
      <c r="E27" s="309">
        <v>0</v>
      </c>
      <c r="F27" s="311">
        <v>0</v>
      </c>
      <c r="G27" s="309">
        <v>1</v>
      </c>
      <c r="H27" s="311">
        <v>1</v>
      </c>
      <c r="I27" s="309">
        <v>810</v>
      </c>
      <c r="J27" s="311">
        <v>1351</v>
      </c>
      <c r="K27" s="309">
        <v>25</v>
      </c>
      <c r="L27" s="311">
        <v>62</v>
      </c>
      <c r="M27" s="309">
        <v>15</v>
      </c>
      <c r="N27" s="310">
        <v>5</v>
      </c>
      <c r="O27" s="309">
        <v>5</v>
      </c>
    </row>
    <row r="28" spans="2:15" ht="12">
      <c r="B28" s="294" t="s">
        <v>784</v>
      </c>
      <c r="C28" s="309">
        <v>1694</v>
      </c>
      <c r="D28" s="311">
        <v>3893</v>
      </c>
      <c r="E28" s="309">
        <v>13</v>
      </c>
      <c r="F28" s="311">
        <v>27</v>
      </c>
      <c r="G28" s="309">
        <v>3</v>
      </c>
      <c r="H28" s="311">
        <v>7</v>
      </c>
      <c r="I28" s="309">
        <v>1695</v>
      </c>
      <c r="J28" s="311">
        <v>3872</v>
      </c>
      <c r="K28" s="309">
        <v>46</v>
      </c>
      <c r="L28" s="311">
        <v>173</v>
      </c>
      <c r="M28" s="309">
        <v>37</v>
      </c>
      <c r="N28" s="310">
        <v>5</v>
      </c>
      <c r="O28" s="309">
        <v>4</v>
      </c>
    </row>
    <row r="29" spans="2:15" ht="12">
      <c r="B29" s="294" t="s">
        <v>786</v>
      </c>
      <c r="C29" s="309">
        <v>703</v>
      </c>
      <c r="D29" s="311">
        <v>3174</v>
      </c>
      <c r="E29" s="309">
        <v>6</v>
      </c>
      <c r="F29" s="311">
        <v>14</v>
      </c>
      <c r="G29" s="309">
        <v>68</v>
      </c>
      <c r="H29" s="311">
        <v>116</v>
      </c>
      <c r="I29" s="309">
        <v>715</v>
      </c>
      <c r="J29" s="311">
        <v>3277</v>
      </c>
      <c r="K29" s="309">
        <v>17</v>
      </c>
      <c r="L29" s="311">
        <v>87</v>
      </c>
      <c r="M29" s="309">
        <v>7</v>
      </c>
      <c r="N29" s="310">
        <v>0</v>
      </c>
      <c r="O29" s="309">
        <v>10</v>
      </c>
    </row>
    <row r="30" spans="2:15" ht="7.5" customHeight="1">
      <c r="B30" s="294"/>
      <c r="C30" s="309"/>
      <c r="D30" s="311"/>
      <c r="E30" s="309"/>
      <c r="F30" s="311"/>
      <c r="G30" s="309"/>
      <c r="H30" s="311"/>
      <c r="I30" s="309"/>
      <c r="J30" s="311"/>
      <c r="K30" s="309"/>
      <c r="L30" s="311"/>
      <c r="M30" s="309"/>
      <c r="N30" s="310"/>
      <c r="O30" s="309"/>
    </row>
    <row r="31" spans="2:15" ht="12">
      <c r="B31" s="294" t="s">
        <v>789</v>
      </c>
      <c r="C31" s="309">
        <v>569</v>
      </c>
      <c r="D31" s="311">
        <v>1055</v>
      </c>
      <c r="E31" s="309">
        <v>1</v>
      </c>
      <c r="F31" s="311">
        <v>3</v>
      </c>
      <c r="G31" s="309">
        <v>1</v>
      </c>
      <c r="H31" s="311">
        <v>1</v>
      </c>
      <c r="I31" s="309">
        <v>569</v>
      </c>
      <c r="J31" s="311">
        <v>1053</v>
      </c>
      <c r="K31" s="309">
        <v>4</v>
      </c>
      <c r="L31" s="311">
        <v>12</v>
      </c>
      <c r="M31" s="309">
        <v>1</v>
      </c>
      <c r="N31" s="310">
        <v>2</v>
      </c>
      <c r="O31" s="309">
        <v>1</v>
      </c>
    </row>
    <row r="32" spans="2:15" ht="12">
      <c r="B32" s="294" t="s">
        <v>791</v>
      </c>
      <c r="C32" s="309">
        <v>371</v>
      </c>
      <c r="D32" s="311">
        <v>460</v>
      </c>
      <c r="E32" s="309">
        <v>0</v>
      </c>
      <c r="F32" s="311">
        <v>0</v>
      </c>
      <c r="G32" s="309">
        <v>0</v>
      </c>
      <c r="H32" s="311">
        <v>0</v>
      </c>
      <c r="I32" s="309">
        <v>371</v>
      </c>
      <c r="J32" s="311">
        <v>460</v>
      </c>
      <c r="K32" s="309">
        <v>3</v>
      </c>
      <c r="L32" s="311">
        <v>4</v>
      </c>
      <c r="M32" s="309">
        <v>1</v>
      </c>
      <c r="N32" s="310">
        <v>2</v>
      </c>
      <c r="O32" s="309">
        <v>0</v>
      </c>
    </row>
    <row r="33" spans="2:15" ht="12">
      <c r="B33" s="294" t="s">
        <v>745</v>
      </c>
      <c r="C33" s="309">
        <v>460</v>
      </c>
      <c r="D33" s="311">
        <v>777</v>
      </c>
      <c r="E33" s="309">
        <v>1</v>
      </c>
      <c r="F33" s="312">
        <v>0</v>
      </c>
      <c r="G33" s="309">
        <v>5</v>
      </c>
      <c r="H33" s="311">
        <v>2</v>
      </c>
      <c r="I33" s="309">
        <v>462</v>
      </c>
      <c r="J33" s="311">
        <v>779</v>
      </c>
      <c r="K33" s="309">
        <v>4</v>
      </c>
      <c r="L33" s="311">
        <v>20</v>
      </c>
      <c r="M33" s="309">
        <v>4</v>
      </c>
      <c r="N33" s="310">
        <v>0</v>
      </c>
      <c r="O33" s="309">
        <v>0</v>
      </c>
    </row>
    <row r="34" spans="2:15" ht="12">
      <c r="B34" s="294" t="s">
        <v>746</v>
      </c>
      <c r="C34" s="309">
        <v>624</v>
      </c>
      <c r="D34" s="311">
        <v>1634</v>
      </c>
      <c r="E34" s="309">
        <v>29</v>
      </c>
      <c r="F34" s="311">
        <v>103</v>
      </c>
      <c r="G34" s="309">
        <v>365</v>
      </c>
      <c r="H34" s="311">
        <v>460</v>
      </c>
      <c r="I34" s="309">
        <v>760</v>
      </c>
      <c r="J34" s="311">
        <v>1991</v>
      </c>
      <c r="K34" s="309">
        <v>8</v>
      </c>
      <c r="L34" s="311">
        <v>48</v>
      </c>
      <c r="M34" s="309">
        <v>7</v>
      </c>
      <c r="N34" s="310">
        <v>0</v>
      </c>
      <c r="O34" s="309">
        <v>1</v>
      </c>
    </row>
    <row r="35" spans="2:15" ht="12">
      <c r="B35" s="294" t="s">
        <v>747</v>
      </c>
      <c r="C35" s="309">
        <v>835</v>
      </c>
      <c r="D35" s="311">
        <v>1690</v>
      </c>
      <c r="E35" s="309">
        <v>4</v>
      </c>
      <c r="F35" s="311">
        <v>23</v>
      </c>
      <c r="G35" s="309">
        <v>0</v>
      </c>
      <c r="H35" s="311">
        <v>0</v>
      </c>
      <c r="I35" s="309">
        <v>835</v>
      </c>
      <c r="J35" s="311">
        <v>1667</v>
      </c>
      <c r="K35" s="309">
        <v>19</v>
      </c>
      <c r="L35" s="311">
        <v>30</v>
      </c>
      <c r="M35" s="309">
        <v>17</v>
      </c>
      <c r="N35" s="310">
        <v>0</v>
      </c>
      <c r="O35" s="309">
        <v>2</v>
      </c>
    </row>
    <row r="36" spans="2:15" ht="12">
      <c r="B36" s="294" t="s">
        <v>749</v>
      </c>
      <c r="C36" s="309">
        <v>585</v>
      </c>
      <c r="D36" s="311">
        <v>2386</v>
      </c>
      <c r="E36" s="309">
        <v>5</v>
      </c>
      <c r="F36" s="311">
        <v>89</v>
      </c>
      <c r="G36" s="309">
        <v>0</v>
      </c>
      <c r="H36" s="311">
        <v>0</v>
      </c>
      <c r="I36" s="309">
        <v>585</v>
      </c>
      <c r="J36" s="311">
        <v>2298</v>
      </c>
      <c r="K36" s="309">
        <v>7</v>
      </c>
      <c r="L36" s="311">
        <v>13</v>
      </c>
      <c r="M36" s="309">
        <v>6</v>
      </c>
      <c r="N36" s="310">
        <v>1</v>
      </c>
      <c r="O36" s="309">
        <v>0</v>
      </c>
    </row>
    <row r="37" spans="2:15" ht="12">
      <c r="B37" s="294" t="s">
        <v>751</v>
      </c>
      <c r="C37" s="309">
        <v>449</v>
      </c>
      <c r="D37" s="311">
        <v>847</v>
      </c>
      <c r="E37" s="309">
        <v>0</v>
      </c>
      <c r="F37" s="311">
        <v>0</v>
      </c>
      <c r="G37" s="309">
        <v>3</v>
      </c>
      <c r="H37" s="311">
        <v>8</v>
      </c>
      <c r="I37" s="309">
        <v>451</v>
      </c>
      <c r="J37" s="311">
        <v>854</v>
      </c>
      <c r="K37" s="309">
        <v>8</v>
      </c>
      <c r="L37" s="311">
        <v>24</v>
      </c>
      <c r="M37" s="309">
        <v>8</v>
      </c>
      <c r="N37" s="310">
        <v>0</v>
      </c>
      <c r="O37" s="309">
        <v>0</v>
      </c>
    </row>
    <row r="38" spans="2:15" ht="8.25" customHeight="1">
      <c r="B38" s="294"/>
      <c r="C38" s="309"/>
      <c r="D38" s="311"/>
      <c r="E38" s="309"/>
      <c r="F38" s="311"/>
      <c r="G38" s="309"/>
      <c r="H38" s="311"/>
      <c r="I38" s="309"/>
      <c r="J38" s="311"/>
      <c r="K38" s="309"/>
      <c r="L38" s="311"/>
      <c r="M38" s="309"/>
      <c r="N38" s="310"/>
      <c r="O38" s="309"/>
    </row>
    <row r="39" spans="2:15" ht="12">
      <c r="B39" s="294" t="s">
        <v>752</v>
      </c>
      <c r="C39" s="309">
        <v>625</v>
      </c>
      <c r="D39" s="311">
        <v>1760</v>
      </c>
      <c r="E39" s="313">
        <v>1</v>
      </c>
      <c r="F39" s="312">
        <v>0</v>
      </c>
      <c r="G39" s="313">
        <v>24</v>
      </c>
      <c r="H39" s="312">
        <v>16</v>
      </c>
      <c r="I39" s="309">
        <v>642</v>
      </c>
      <c r="J39" s="311">
        <v>1775</v>
      </c>
      <c r="K39" s="309">
        <v>4</v>
      </c>
      <c r="L39" s="311">
        <v>5</v>
      </c>
      <c r="M39" s="309">
        <v>3</v>
      </c>
      <c r="N39" s="310">
        <v>0</v>
      </c>
      <c r="O39" s="309">
        <v>1</v>
      </c>
    </row>
    <row r="40" spans="2:15" ht="12">
      <c r="B40" s="294" t="s">
        <v>754</v>
      </c>
      <c r="C40" s="309">
        <v>1152</v>
      </c>
      <c r="D40" s="311">
        <v>2405</v>
      </c>
      <c r="E40" s="309">
        <v>0</v>
      </c>
      <c r="F40" s="311">
        <v>0</v>
      </c>
      <c r="G40" s="313">
        <v>39</v>
      </c>
      <c r="H40" s="312">
        <v>23</v>
      </c>
      <c r="I40" s="309">
        <v>1154</v>
      </c>
      <c r="J40" s="311">
        <v>2428</v>
      </c>
      <c r="K40" s="309">
        <v>11</v>
      </c>
      <c r="L40" s="311">
        <v>18</v>
      </c>
      <c r="M40" s="309">
        <v>8</v>
      </c>
      <c r="N40" s="310">
        <v>0</v>
      </c>
      <c r="O40" s="309">
        <v>3</v>
      </c>
    </row>
    <row r="41" spans="2:15" ht="12">
      <c r="B41" s="294" t="s">
        <v>756</v>
      </c>
      <c r="C41" s="309">
        <v>711</v>
      </c>
      <c r="D41" s="311">
        <v>1112</v>
      </c>
      <c r="E41" s="313">
        <v>17</v>
      </c>
      <c r="F41" s="312">
        <v>13</v>
      </c>
      <c r="G41" s="313">
        <v>7</v>
      </c>
      <c r="H41" s="312">
        <v>11</v>
      </c>
      <c r="I41" s="309">
        <v>711</v>
      </c>
      <c r="J41" s="311">
        <v>1110</v>
      </c>
      <c r="K41" s="309">
        <v>17</v>
      </c>
      <c r="L41" s="311">
        <v>54</v>
      </c>
      <c r="M41" s="309">
        <v>16</v>
      </c>
      <c r="N41" s="310">
        <v>0</v>
      </c>
      <c r="O41" s="309">
        <v>1</v>
      </c>
    </row>
    <row r="42" spans="2:15" ht="12">
      <c r="B42" s="294" t="s">
        <v>758</v>
      </c>
      <c r="C42" s="309">
        <v>748</v>
      </c>
      <c r="D42" s="311">
        <v>2470</v>
      </c>
      <c r="E42" s="313">
        <v>1</v>
      </c>
      <c r="F42" s="312">
        <v>30</v>
      </c>
      <c r="G42" s="313">
        <v>1</v>
      </c>
      <c r="H42" s="312">
        <v>5</v>
      </c>
      <c r="I42" s="309">
        <v>748</v>
      </c>
      <c r="J42" s="311">
        <v>2445</v>
      </c>
      <c r="K42" s="309">
        <v>21</v>
      </c>
      <c r="L42" s="311">
        <v>62</v>
      </c>
      <c r="M42" s="309">
        <v>19</v>
      </c>
      <c r="N42" s="310">
        <v>2</v>
      </c>
      <c r="O42" s="309">
        <v>0</v>
      </c>
    </row>
    <row r="43" spans="2:15" ht="12">
      <c r="B43" s="294" t="s">
        <v>760</v>
      </c>
      <c r="C43" s="309">
        <v>445</v>
      </c>
      <c r="D43" s="311">
        <v>654</v>
      </c>
      <c r="E43" s="313">
        <v>27</v>
      </c>
      <c r="F43" s="312">
        <v>49</v>
      </c>
      <c r="G43" s="313">
        <v>1</v>
      </c>
      <c r="H43" s="312">
        <v>0</v>
      </c>
      <c r="I43" s="309">
        <v>445</v>
      </c>
      <c r="J43" s="311">
        <v>606</v>
      </c>
      <c r="K43" s="309">
        <v>6</v>
      </c>
      <c r="L43" s="311">
        <v>15</v>
      </c>
      <c r="M43" s="309">
        <v>2</v>
      </c>
      <c r="N43" s="310">
        <v>1</v>
      </c>
      <c r="O43" s="309">
        <v>3</v>
      </c>
    </row>
    <row r="44" spans="2:15" ht="12">
      <c r="B44" s="294" t="s">
        <v>761</v>
      </c>
      <c r="C44" s="309">
        <v>541</v>
      </c>
      <c r="D44" s="311">
        <v>1276</v>
      </c>
      <c r="E44" s="313">
        <v>3</v>
      </c>
      <c r="F44" s="312">
        <v>1</v>
      </c>
      <c r="G44" s="313">
        <v>4</v>
      </c>
      <c r="H44" s="312">
        <v>1</v>
      </c>
      <c r="I44" s="309">
        <v>541</v>
      </c>
      <c r="J44" s="311">
        <v>1276</v>
      </c>
      <c r="K44" s="309">
        <v>5</v>
      </c>
      <c r="L44" s="311">
        <v>16</v>
      </c>
      <c r="M44" s="309">
        <v>3</v>
      </c>
      <c r="N44" s="310">
        <v>0</v>
      </c>
      <c r="O44" s="309">
        <v>2</v>
      </c>
    </row>
    <row r="45" spans="2:15" ht="12">
      <c r="B45" s="294" t="s">
        <v>763</v>
      </c>
      <c r="C45" s="309">
        <v>636</v>
      </c>
      <c r="D45" s="311">
        <v>1013</v>
      </c>
      <c r="E45" s="313">
        <v>1</v>
      </c>
      <c r="F45" s="312">
        <v>8</v>
      </c>
      <c r="G45" s="313">
        <v>1</v>
      </c>
      <c r="H45" s="312">
        <v>0</v>
      </c>
      <c r="I45" s="309">
        <v>636</v>
      </c>
      <c r="J45" s="311">
        <v>1006</v>
      </c>
      <c r="K45" s="309">
        <v>14</v>
      </c>
      <c r="L45" s="311">
        <v>10</v>
      </c>
      <c r="M45" s="309">
        <v>14</v>
      </c>
      <c r="N45" s="310">
        <v>0</v>
      </c>
      <c r="O45" s="309">
        <v>0</v>
      </c>
    </row>
    <row r="46" spans="2:15" ht="8.25" customHeight="1">
      <c r="B46" s="294"/>
      <c r="C46" s="309"/>
      <c r="D46" s="311"/>
      <c r="E46" s="309"/>
      <c r="F46" s="311"/>
      <c r="G46" s="309"/>
      <c r="H46" s="311"/>
      <c r="I46" s="309"/>
      <c r="J46" s="311"/>
      <c r="K46" s="309"/>
      <c r="L46" s="311"/>
      <c r="M46" s="309"/>
      <c r="N46" s="310"/>
      <c r="O46" s="309"/>
    </row>
    <row r="47" spans="2:15" ht="12">
      <c r="B47" s="294" t="s">
        <v>766</v>
      </c>
      <c r="C47" s="309">
        <v>482</v>
      </c>
      <c r="D47" s="311">
        <v>1902</v>
      </c>
      <c r="E47" s="309">
        <v>7</v>
      </c>
      <c r="F47" s="311">
        <v>84</v>
      </c>
      <c r="G47" s="309">
        <v>53</v>
      </c>
      <c r="H47" s="311">
        <v>69</v>
      </c>
      <c r="I47" s="309">
        <v>504</v>
      </c>
      <c r="J47" s="311">
        <v>1886</v>
      </c>
      <c r="K47" s="309">
        <v>13</v>
      </c>
      <c r="L47" s="311">
        <v>112</v>
      </c>
      <c r="M47" s="309">
        <v>7</v>
      </c>
      <c r="N47" s="310">
        <v>1</v>
      </c>
      <c r="O47" s="309">
        <v>5</v>
      </c>
    </row>
    <row r="48" spans="2:15" ht="12">
      <c r="B48" s="294" t="s">
        <v>933</v>
      </c>
      <c r="C48" s="309">
        <v>504</v>
      </c>
      <c r="D48" s="311">
        <v>2906</v>
      </c>
      <c r="E48" s="309">
        <v>36</v>
      </c>
      <c r="F48" s="311">
        <v>199</v>
      </c>
      <c r="G48" s="309">
        <v>0</v>
      </c>
      <c r="H48" s="311">
        <v>0</v>
      </c>
      <c r="I48" s="309">
        <v>504</v>
      </c>
      <c r="J48" s="311">
        <v>2706</v>
      </c>
      <c r="K48" s="309">
        <v>8</v>
      </c>
      <c r="L48" s="311">
        <v>11</v>
      </c>
      <c r="M48" s="309">
        <v>3</v>
      </c>
      <c r="N48" s="310">
        <v>2</v>
      </c>
      <c r="O48" s="309">
        <v>3</v>
      </c>
    </row>
    <row r="49" spans="2:15" ht="12">
      <c r="B49" s="294" t="s">
        <v>769</v>
      </c>
      <c r="C49" s="309">
        <v>732</v>
      </c>
      <c r="D49" s="311">
        <v>2039</v>
      </c>
      <c r="E49" s="309">
        <v>3</v>
      </c>
      <c r="F49" s="311">
        <v>20</v>
      </c>
      <c r="G49" s="309">
        <v>182</v>
      </c>
      <c r="H49" s="311">
        <v>166</v>
      </c>
      <c r="I49" s="309">
        <v>792</v>
      </c>
      <c r="J49" s="311">
        <v>2185</v>
      </c>
      <c r="K49" s="309">
        <v>28</v>
      </c>
      <c r="L49" s="311">
        <v>71</v>
      </c>
      <c r="M49" s="309">
        <v>22</v>
      </c>
      <c r="N49" s="310">
        <v>4</v>
      </c>
      <c r="O49" s="309">
        <v>2</v>
      </c>
    </row>
    <row r="50" spans="2:15" ht="12">
      <c r="B50" s="294" t="s">
        <v>771</v>
      </c>
      <c r="C50" s="309">
        <v>840</v>
      </c>
      <c r="D50" s="311">
        <v>2910</v>
      </c>
      <c r="E50" s="309">
        <v>2</v>
      </c>
      <c r="F50" s="311">
        <v>1</v>
      </c>
      <c r="G50" s="309">
        <v>165</v>
      </c>
      <c r="H50" s="311">
        <v>72</v>
      </c>
      <c r="I50" s="309">
        <v>949</v>
      </c>
      <c r="J50" s="311">
        <v>2981</v>
      </c>
      <c r="K50" s="309">
        <v>19</v>
      </c>
      <c r="L50" s="311">
        <v>369</v>
      </c>
      <c r="M50" s="309">
        <v>12</v>
      </c>
      <c r="N50" s="310">
        <v>2</v>
      </c>
      <c r="O50" s="309">
        <v>5</v>
      </c>
    </row>
    <row r="51" spans="2:15" ht="12">
      <c r="B51" s="294" t="s">
        <v>773</v>
      </c>
      <c r="C51" s="309">
        <v>842</v>
      </c>
      <c r="D51" s="311">
        <v>2765</v>
      </c>
      <c r="E51" s="309">
        <v>20</v>
      </c>
      <c r="F51" s="311">
        <v>84</v>
      </c>
      <c r="G51" s="309">
        <v>85</v>
      </c>
      <c r="H51" s="311">
        <v>424</v>
      </c>
      <c r="I51" s="309">
        <v>858</v>
      </c>
      <c r="J51" s="311">
        <v>3105</v>
      </c>
      <c r="K51" s="309">
        <v>173</v>
      </c>
      <c r="L51" s="311">
        <v>257</v>
      </c>
      <c r="M51" s="309">
        <v>122</v>
      </c>
      <c r="N51" s="310">
        <v>50</v>
      </c>
      <c r="O51" s="309">
        <v>1</v>
      </c>
    </row>
    <row r="52" spans="2:15" ht="8.25" customHeight="1">
      <c r="B52" s="294"/>
      <c r="C52" s="309"/>
      <c r="D52" s="311"/>
      <c r="E52" s="309"/>
      <c r="F52" s="311"/>
      <c r="G52" s="309"/>
      <c r="H52" s="311"/>
      <c r="I52" s="309"/>
      <c r="J52" s="311"/>
      <c r="K52" s="309"/>
      <c r="L52" s="311"/>
      <c r="M52" s="309"/>
      <c r="N52" s="310"/>
      <c r="O52" s="309"/>
    </row>
    <row r="53" spans="2:15" ht="12">
      <c r="B53" s="294" t="s">
        <v>776</v>
      </c>
      <c r="C53" s="309">
        <v>674</v>
      </c>
      <c r="D53" s="311">
        <v>1323</v>
      </c>
      <c r="E53" s="309">
        <v>2</v>
      </c>
      <c r="F53" s="311">
        <v>1</v>
      </c>
      <c r="G53" s="309">
        <v>209</v>
      </c>
      <c r="H53" s="311">
        <v>102</v>
      </c>
      <c r="I53" s="309">
        <v>731</v>
      </c>
      <c r="J53" s="311">
        <v>1424</v>
      </c>
      <c r="K53" s="309">
        <v>53</v>
      </c>
      <c r="L53" s="311">
        <v>96</v>
      </c>
      <c r="M53" s="309">
        <v>47</v>
      </c>
      <c r="N53" s="310">
        <v>0</v>
      </c>
      <c r="O53" s="309">
        <v>6</v>
      </c>
    </row>
    <row r="54" spans="2:15" ht="12">
      <c r="B54" s="294" t="s">
        <v>777</v>
      </c>
      <c r="C54" s="309">
        <v>191</v>
      </c>
      <c r="D54" s="311">
        <v>137</v>
      </c>
      <c r="E54" s="309">
        <v>0</v>
      </c>
      <c r="F54" s="311">
        <v>0</v>
      </c>
      <c r="G54" s="309">
        <v>0</v>
      </c>
      <c r="H54" s="311">
        <v>0</v>
      </c>
      <c r="I54" s="309">
        <v>191</v>
      </c>
      <c r="J54" s="311">
        <v>137</v>
      </c>
      <c r="K54" s="309">
        <v>19</v>
      </c>
      <c r="L54" s="311">
        <v>12</v>
      </c>
      <c r="M54" s="309">
        <v>15</v>
      </c>
      <c r="N54" s="310">
        <v>0</v>
      </c>
      <c r="O54" s="309">
        <v>4</v>
      </c>
    </row>
    <row r="55" spans="2:15" ht="12">
      <c r="B55" s="294" t="s">
        <v>779</v>
      </c>
      <c r="C55" s="309">
        <v>287</v>
      </c>
      <c r="D55" s="311">
        <v>350</v>
      </c>
      <c r="E55" s="309">
        <v>3</v>
      </c>
      <c r="F55" s="311">
        <v>2</v>
      </c>
      <c r="G55" s="309">
        <v>0</v>
      </c>
      <c r="H55" s="311">
        <v>0</v>
      </c>
      <c r="I55" s="309">
        <v>287</v>
      </c>
      <c r="J55" s="311">
        <v>349</v>
      </c>
      <c r="K55" s="309">
        <v>90</v>
      </c>
      <c r="L55" s="311">
        <v>56</v>
      </c>
      <c r="M55" s="309">
        <v>84</v>
      </c>
      <c r="N55" s="310">
        <v>4</v>
      </c>
      <c r="O55" s="309">
        <v>2</v>
      </c>
    </row>
    <row r="56" spans="2:15" ht="12">
      <c r="B56" s="294" t="s">
        <v>781</v>
      </c>
      <c r="C56" s="309">
        <v>362</v>
      </c>
      <c r="D56" s="311">
        <v>373</v>
      </c>
      <c r="E56" s="309">
        <v>0</v>
      </c>
      <c r="F56" s="311">
        <v>0</v>
      </c>
      <c r="G56" s="309">
        <v>0</v>
      </c>
      <c r="H56" s="311">
        <v>0</v>
      </c>
      <c r="I56" s="309">
        <v>362</v>
      </c>
      <c r="J56" s="311">
        <v>373</v>
      </c>
      <c r="K56" s="309">
        <v>31</v>
      </c>
      <c r="L56" s="311">
        <v>21</v>
      </c>
      <c r="M56" s="309">
        <v>22</v>
      </c>
      <c r="N56" s="310">
        <v>2</v>
      </c>
      <c r="O56" s="309">
        <v>7</v>
      </c>
    </row>
    <row r="57" spans="2:15" ht="12">
      <c r="B57" s="294" t="s">
        <v>783</v>
      </c>
      <c r="C57" s="309">
        <v>654</v>
      </c>
      <c r="D57" s="311">
        <v>1042</v>
      </c>
      <c r="E57" s="309">
        <v>6</v>
      </c>
      <c r="F57" s="311">
        <v>1</v>
      </c>
      <c r="G57" s="309">
        <v>0</v>
      </c>
      <c r="H57" s="311">
        <v>0</v>
      </c>
      <c r="I57" s="309">
        <v>654</v>
      </c>
      <c r="J57" s="311">
        <v>1040</v>
      </c>
      <c r="K57" s="309">
        <v>53</v>
      </c>
      <c r="L57" s="311">
        <v>58</v>
      </c>
      <c r="M57" s="309">
        <v>46</v>
      </c>
      <c r="N57" s="310">
        <v>7</v>
      </c>
      <c r="O57" s="309">
        <v>0</v>
      </c>
    </row>
    <row r="58" spans="2:15" ht="12">
      <c r="B58" s="294" t="s">
        <v>785</v>
      </c>
      <c r="C58" s="309">
        <v>53</v>
      </c>
      <c r="D58" s="311">
        <v>36</v>
      </c>
      <c r="E58" s="309">
        <v>0</v>
      </c>
      <c r="F58" s="311">
        <v>0</v>
      </c>
      <c r="G58" s="309">
        <v>0</v>
      </c>
      <c r="H58" s="314">
        <v>0</v>
      </c>
      <c r="I58" s="309">
        <v>53</v>
      </c>
      <c r="J58" s="311">
        <v>36</v>
      </c>
      <c r="K58" s="309">
        <v>9</v>
      </c>
      <c r="L58" s="311">
        <v>4</v>
      </c>
      <c r="M58" s="309">
        <v>6</v>
      </c>
      <c r="N58" s="310">
        <v>0</v>
      </c>
      <c r="O58" s="309">
        <v>3</v>
      </c>
    </row>
    <row r="59" spans="2:15" ht="12">
      <c r="B59" s="294" t="s">
        <v>787</v>
      </c>
      <c r="C59" s="309">
        <v>742</v>
      </c>
      <c r="D59" s="311">
        <v>4874</v>
      </c>
      <c r="E59" s="309">
        <v>15</v>
      </c>
      <c r="F59" s="311">
        <v>40</v>
      </c>
      <c r="G59" s="309">
        <v>6</v>
      </c>
      <c r="H59" s="311">
        <v>7</v>
      </c>
      <c r="I59" s="309">
        <v>742</v>
      </c>
      <c r="J59" s="311">
        <v>4841</v>
      </c>
      <c r="K59" s="309">
        <v>32</v>
      </c>
      <c r="L59" s="311">
        <v>64</v>
      </c>
      <c r="M59" s="309">
        <v>29</v>
      </c>
      <c r="N59" s="310">
        <v>1</v>
      </c>
      <c r="O59" s="309">
        <v>2</v>
      </c>
    </row>
    <row r="60" spans="2:15" ht="12">
      <c r="B60" s="294" t="s">
        <v>788</v>
      </c>
      <c r="C60" s="309">
        <v>899</v>
      </c>
      <c r="D60" s="311">
        <v>5511</v>
      </c>
      <c r="E60" s="309">
        <v>46</v>
      </c>
      <c r="F60" s="311">
        <v>231</v>
      </c>
      <c r="G60" s="309">
        <v>6</v>
      </c>
      <c r="H60" s="311">
        <v>3</v>
      </c>
      <c r="I60" s="309">
        <v>899</v>
      </c>
      <c r="J60" s="311">
        <v>5284</v>
      </c>
      <c r="K60" s="309">
        <v>7</v>
      </c>
      <c r="L60" s="311">
        <v>13</v>
      </c>
      <c r="M60" s="309">
        <v>4</v>
      </c>
      <c r="N60" s="310">
        <v>2</v>
      </c>
      <c r="O60" s="309">
        <v>1</v>
      </c>
    </row>
    <row r="61" spans="2:15" ht="12">
      <c r="B61" s="294" t="s">
        <v>790</v>
      </c>
      <c r="C61" s="309">
        <v>1224</v>
      </c>
      <c r="D61" s="311">
        <v>1794</v>
      </c>
      <c r="E61" s="309">
        <v>5</v>
      </c>
      <c r="F61" s="311">
        <v>1</v>
      </c>
      <c r="G61" s="309">
        <v>3</v>
      </c>
      <c r="H61" s="311">
        <v>1</v>
      </c>
      <c r="I61" s="309">
        <v>1224</v>
      </c>
      <c r="J61" s="311">
        <v>1793</v>
      </c>
      <c r="K61" s="309">
        <v>32</v>
      </c>
      <c r="L61" s="311">
        <v>35</v>
      </c>
      <c r="M61" s="309">
        <v>21</v>
      </c>
      <c r="N61" s="310">
        <v>2</v>
      </c>
      <c r="O61" s="309">
        <v>9</v>
      </c>
    </row>
    <row r="62" spans="2:15" ht="12">
      <c r="B62" s="294" t="s">
        <v>792</v>
      </c>
      <c r="C62" s="309">
        <v>700</v>
      </c>
      <c r="D62" s="311">
        <v>1913</v>
      </c>
      <c r="E62" s="309">
        <v>0</v>
      </c>
      <c r="F62" s="311">
        <v>0</v>
      </c>
      <c r="G62" s="309">
        <v>1</v>
      </c>
      <c r="H62" s="311">
        <v>3</v>
      </c>
      <c r="I62" s="309">
        <v>700</v>
      </c>
      <c r="J62" s="311">
        <v>1916</v>
      </c>
      <c r="K62" s="309">
        <v>14</v>
      </c>
      <c r="L62" s="311">
        <v>20</v>
      </c>
      <c r="M62" s="309">
        <v>10</v>
      </c>
      <c r="N62" s="310">
        <v>0</v>
      </c>
      <c r="O62" s="309">
        <v>4</v>
      </c>
    </row>
    <row r="63" spans="2:15" ht="12">
      <c r="B63" s="294" t="s">
        <v>793</v>
      </c>
      <c r="C63" s="309">
        <v>450</v>
      </c>
      <c r="D63" s="311">
        <v>755</v>
      </c>
      <c r="E63" s="309">
        <v>27</v>
      </c>
      <c r="F63" s="311">
        <v>7</v>
      </c>
      <c r="G63" s="309">
        <v>3</v>
      </c>
      <c r="H63" s="311">
        <v>2</v>
      </c>
      <c r="I63" s="309">
        <v>451</v>
      </c>
      <c r="J63" s="311">
        <v>750</v>
      </c>
      <c r="K63" s="309">
        <v>29</v>
      </c>
      <c r="L63" s="311">
        <v>25</v>
      </c>
      <c r="M63" s="309">
        <v>26</v>
      </c>
      <c r="N63" s="310">
        <v>0</v>
      </c>
      <c r="O63" s="309">
        <v>3</v>
      </c>
    </row>
    <row r="64" spans="2:15" ht="12">
      <c r="B64" s="296" t="s">
        <v>794</v>
      </c>
      <c r="C64" s="315">
        <v>628</v>
      </c>
      <c r="D64" s="316">
        <v>1772</v>
      </c>
      <c r="E64" s="315">
        <v>10</v>
      </c>
      <c r="F64" s="316">
        <v>10</v>
      </c>
      <c r="G64" s="315">
        <v>5</v>
      </c>
      <c r="H64" s="316">
        <v>4</v>
      </c>
      <c r="I64" s="315">
        <v>628</v>
      </c>
      <c r="J64" s="316">
        <v>1765</v>
      </c>
      <c r="K64" s="315">
        <v>11</v>
      </c>
      <c r="L64" s="316">
        <v>35</v>
      </c>
      <c r="M64" s="315">
        <v>9</v>
      </c>
      <c r="N64" s="316">
        <v>0</v>
      </c>
      <c r="O64" s="315">
        <v>2</v>
      </c>
    </row>
    <row r="65" spans="2:12" ht="12">
      <c r="B65" s="317" t="s">
        <v>934</v>
      </c>
      <c r="C65" s="317"/>
      <c r="D65" s="317"/>
      <c r="E65" s="317"/>
      <c r="F65" s="317"/>
      <c r="G65" s="317"/>
      <c r="H65" s="317"/>
      <c r="I65" s="317"/>
      <c r="K65" s="317"/>
      <c r="L65" s="317"/>
    </row>
    <row r="66" spans="2:12" ht="12">
      <c r="B66" s="317"/>
      <c r="C66" s="317"/>
      <c r="D66" s="317"/>
      <c r="E66" s="317"/>
      <c r="F66" s="317"/>
      <c r="G66" s="317"/>
      <c r="H66" s="317"/>
      <c r="I66" s="317"/>
      <c r="K66" s="317"/>
      <c r="L66" s="317"/>
    </row>
    <row r="67" spans="2:12" ht="12">
      <c r="B67" s="317"/>
      <c r="C67" s="317"/>
      <c r="D67" s="317"/>
      <c r="E67" s="317"/>
      <c r="F67" s="317"/>
      <c r="G67" s="317"/>
      <c r="H67" s="317"/>
      <c r="I67" s="317"/>
      <c r="K67" s="317"/>
      <c r="L67" s="317"/>
    </row>
    <row r="68" spans="2:12" ht="12">
      <c r="B68" s="317"/>
      <c r="C68" s="317"/>
      <c r="D68" s="317"/>
      <c r="E68" s="317"/>
      <c r="F68" s="317"/>
      <c r="G68" s="317"/>
      <c r="H68" s="317"/>
      <c r="I68" s="317"/>
      <c r="K68" s="317"/>
      <c r="L68" s="317"/>
    </row>
    <row r="69" spans="2:12" ht="12">
      <c r="B69" s="317"/>
      <c r="C69" s="317"/>
      <c r="D69" s="317"/>
      <c r="E69" s="317"/>
      <c r="F69" s="317"/>
      <c r="G69" s="317"/>
      <c r="H69" s="317"/>
      <c r="I69" s="317"/>
      <c r="K69" s="317"/>
      <c r="L69" s="317"/>
    </row>
    <row r="70" spans="2:12" ht="12">
      <c r="B70" s="317"/>
      <c r="C70" s="317"/>
      <c r="D70" s="317"/>
      <c r="E70" s="317"/>
      <c r="F70" s="317"/>
      <c r="G70" s="317"/>
      <c r="H70" s="317"/>
      <c r="I70" s="317"/>
      <c r="K70" s="317"/>
      <c r="L70" s="317"/>
    </row>
    <row r="71" spans="2:12" ht="12">
      <c r="B71" s="317"/>
      <c r="C71" s="317"/>
      <c r="D71" s="317"/>
      <c r="E71" s="317"/>
      <c r="F71" s="317"/>
      <c r="G71" s="317"/>
      <c r="H71" s="317"/>
      <c r="I71" s="317"/>
      <c r="K71" s="317"/>
      <c r="L71" s="317"/>
    </row>
    <row r="72" spans="2:12" ht="12">
      <c r="B72" s="317"/>
      <c r="C72" s="317"/>
      <c r="D72" s="317"/>
      <c r="E72" s="317"/>
      <c r="F72" s="317"/>
      <c r="G72" s="317"/>
      <c r="H72" s="317"/>
      <c r="I72" s="317"/>
      <c r="K72" s="317"/>
      <c r="L72" s="317"/>
    </row>
    <row r="73" spans="2:12" ht="12">
      <c r="B73" s="317"/>
      <c r="C73" s="317"/>
      <c r="D73" s="317"/>
      <c r="E73" s="317"/>
      <c r="F73" s="317"/>
      <c r="G73" s="317"/>
      <c r="H73" s="317"/>
      <c r="I73" s="317"/>
      <c r="K73" s="317"/>
      <c r="L73" s="317"/>
    </row>
    <row r="74" spans="2:12" ht="12">
      <c r="B74" s="317"/>
      <c r="C74" s="317"/>
      <c r="D74" s="317"/>
      <c r="E74" s="317"/>
      <c r="F74" s="317"/>
      <c r="G74" s="317"/>
      <c r="H74" s="317"/>
      <c r="I74" s="317"/>
      <c r="K74" s="317"/>
      <c r="L74" s="317"/>
    </row>
    <row r="75" spans="2:12" ht="12">
      <c r="B75" s="317"/>
      <c r="C75" s="317"/>
      <c r="D75" s="317"/>
      <c r="E75" s="317"/>
      <c r="F75" s="317"/>
      <c r="G75" s="317"/>
      <c r="H75" s="317"/>
      <c r="I75" s="317"/>
      <c r="K75" s="317"/>
      <c r="L75" s="317"/>
    </row>
    <row r="76" spans="2:12" ht="12">
      <c r="B76" s="317"/>
      <c r="C76" s="317"/>
      <c r="D76" s="317"/>
      <c r="E76" s="317"/>
      <c r="F76" s="317"/>
      <c r="G76" s="317"/>
      <c r="H76" s="317"/>
      <c r="I76" s="317"/>
      <c r="K76" s="317"/>
      <c r="L76" s="317"/>
    </row>
    <row r="77" spans="2:12" ht="12">
      <c r="B77" s="317"/>
      <c r="C77" s="317"/>
      <c r="D77" s="317"/>
      <c r="E77" s="317"/>
      <c r="F77" s="317"/>
      <c r="G77" s="317"/>
      <c r="H77" s="317"/>
      <c r="I77" s="317"/>
      <c r="K77" s="317"/>
      <c r="L77" s="317"/>
    </row>
    <row r="78" spans="2:12" ht="12">
      <c r="B78" s="317"/>
      <c r="C78" s="317"/>
      <c r="D78" s="317"/>
      <c r="E78" s="317"/>
      <c r="F78" s="317"/>
      <c r="G78" s="317"/>
      <c r="H78" s="317"/>
      <c r="I78" s="317"/>
      <c r="L78" s="317"/>
    </row>
    <row r="79" spans="2:12" ht="12">
      <c r="B79" s="317"/>
      <c r="C79" s="317"/>
      <c r="D79" s="317"/>
      <c r="E79" s="317"/>
      <c r="F79" s="317"/>
      <c r="G79" s="317"/>
      <c r="H79" s="317"/>
      <c r="I79" s="317"/>
      <c r="L79" s="317"/>
    </row>
    <row r="80" spans="2:12" ht="12">
      <c r="B80" s="317"/>
      <c r="C80" s="317"/>
      <c r="D80" s="317"/>
      <c r="E80" s="317"/>
      <c r="F80" s="317"/>
      <c r="G80" s="317"/>
      <c r="H80" s="317"/>
      <c r="I80" s="317"/>
      <c r="L80" s="317"/>
    </row>
    <row r="81" spans="2:12" ht="12">
      <c r="B81" s="317"/>
      <c r="C81" s="317"/>
      <c r="D81" s="317"/>
      <c r="E81" s="317"/>
      <c r="F81" s="317"/>
      <c r="G81" s="317"/>
      <c r="H81" s="317"/>
      <c r="I81" s="317"/>
      <c r="L81" s="317"/>
    </row>
    <row r="82" spans="2:12" ht="12">
      <c r="B82" s="317"/>
      <c r="C82" s="317"/>
      <c r="D82" s="317"/>
      <c r="E82" s="317"/>
      <c r="F82" s="317"/>
      <c r="G82" s="317"/>
      <c r="H82" s="317"/>
      <c r="I82" s="317"/>
      <c r="L82" s="317"/>
    </row>
    <row r="83" spans="2:12" ht="12">
      <c r="B83" s="317"/>
      <c r="C83" s="317"/>
      <c r="D83" s="317"/>
      <c r="E83" s="317"/>
      <c r="F83" s="317"/>
      <c r="G83" s="317"/>
      <c r="H83" s="317"/>
      <c r="I83" s="317"/>
      <c r="L83" s="317"/>
    </row>
    <row r="84" spans="2:12" ht="12">
      <c r="B84" s="317"/>
      <c r="C84" s="317"/>
      <c r="D84" s="317"/>
      <c r="E84" s="317"/>
      <c r="F84" s="317"/>
      <c r="G84" s="317"/>
      <c r="H84" s="317"/>
      <c r="I84" s="317"/>
      <c r="L84" s="317"/>
    </row>
    <row r="85" spans="2:12" ht="12">
      <c r="B85" s="317"/>
      <c r="C85" s="317"/>
      <c r="D85" s="317"/>
      <c r="E85" s="317"/>
      <c r="F85" s="317"/>
      <c r="G85" s="317"/>
      <c r="H85" s="317"/>
      <c r="I85" s="317"/>
      <c r="L85" s="317"/>
    </row>
    <row r="86" spans="2:12" ht="12">
      <c r="B86" s="317"/>
      <c r="C86" s="317"/>
      <c r="D86" s="317"/>
      <c r="E86" s="317"/>
      <c r="F86" s="317"/>
      <c r="G86" s="317"/>
      <c r="H86" s="317"/>
      <c r="I86" s="317"/>
      <c r="L86" s="317"/>
    </row>
    <row r="87" spans="2:12" ht="12">
      <c r="B87" s="317"/>
      <c r="C87" s="317"/>
      <c r="D87" s="317"/>
      <c r="E87" s="317"/>
      <c r="F87" s="317"/>
      <c r="G87" s="317"/>
      <c r="H87" s="317"/>
      <c r="I87" s="317"/>
      <c r="L87" s="317"/>
    </row>
    <row r="88" spans="2:12" ht="12">
      <c r="B88" s="317"/>
      <c r="C88" s="317"/>
      <c r="D88" s="317"/>
      <c r="E88" s="317"/>
      <c r="F88" s="317"/>
      <c r="G88" s="317"/>
      <c r="H88" s="317"/>
      <c r="I88" s="317"/>
      <c r="L88" s="317"/>
    </row>
    <row r="89" spans="2:12" ht="12">
      <c r="B89" s="317"/>
      <c r="C89" s="317"/>
      <c r="D89" s="317"/>
      <c r="E89" s="317"/>
      <c r="F89" s="317"/>
      <c r="G89" s="317"/>
      <c r="H89" s="317"/>
      <c r="I89" s="317"/>
      <c r="L89" s="317"/>
    </row>
    <row r="90" spans="2:12" ht="12">
      <c r="B90" s="317"/>
      <c r="C90" s="317"/>
      <c r="D90" s="317"/>
      <c r="E90" s="317"/>
      <c r="F90" s="317"/>
      <c r="G90" s="317"/>
      <c r="H90" s="317"/>
      <c r="I90" s="317"/>
      <c r="L90" s="317"/>
    </row>
    <row r="91" spans="2:12" ht="12">
      <c r="B91" s="317"/>
      <c r="C91" s="317"/>
      <c r="D91" s="317"/>
      <c r="E91" s="317"/>
      <c r="F91" s="317"/>
      <c r="G91" s="317"/>
      <c r="H91" s="317"/>
      <c r="I91" s="317"/>
      <c r="L91" s="317"/>
    </row>
    <row r="92" spans="2:12" ht="12">
      <c r="B92" s="317"/>
      <c r="C92" s="317"/>
      <c r="D92" s="317"/>
      <c r="E92" s="317"/>
      <c r="F92" s="317"/>
      <c r="G92" s="317"/>
      <c r="H92" s="317"/>
      <c r="I92" s="317"/>
      <c r="L92" s="317"/>
    </row>
    <row r="93" spans="2:12" ht="12">
      <c r="B93" s="317"/>
      <c r="C93" s="317"/>
      <c r="D93" s="317"/>
      <c r="E93" s="317"/>
      <c r="F93" s="317"/>
      <c r="G93" s="317"/>
      <c r="H93" s="317"/>
      <c r="I93" s="317"/>
      <c r="L93" s="317"/>
    </row>
    <row r="94" spans="2:12" ht="12">
      <c r="B94" s="317"/>
      <c r="C94" s="317"/>
      <c r="D94" s="317"/>
      <c r="E94" s="317"/>
      <c r="F94" s="317"/>
      <c r="G94" s="317"/>
      <c r="H94" s="317"/>
      <c r="I94" s="317"/>
      <c r="L94" s="317"/>
    </row>
    <row r="95" spans="2:12" ht="12">
      <c r="B95" s="317"/>
      <c r="C95" s="317"/>
      <c r="D95" s="317"/>
      <c r="E95" s="317"/>
      <c r="F95" s="317"/>
      <c r="G95" s="317"/>
      <c r="H95" s="317"/>
      <c r="I95" s="317"/>
      <c r="L95" s="317"/>
    </row>
    <row r="96" spans="2:12" ht="12">
      <c r="B96" s="317"/>
      <c r="C96" s="317"/>
      <c r="D96" s="317"/>
      <c r="E96" s="317"/>
      <c r="F96" s="317"/>
      <c r="G96" s="317"/>
      <c r="H96" s="317"/>
      <c r="I96" s="317"/>
      <c r="L96" s="317"/>
    </row>
    <row r="97" spans="2:12" ht="12">
      <c r="B97" s="317"/>
      <c r="C97" s="317"/>
      <c r="D97" s="317"/>
      <c r="E97" s="317"/>
      <c r="F97" s="317"/>
      <c r="G97" s="317"/>
      <c r="H97" s="317"/>
      <c r="I97" s="317"/>
      <c r="L97" s="317"/>
    </row>
    <row r="98" spans="2:12" ht="12">
      <c r="B98" s="317"/>
      <c r="C98" s="317"/>
      <c r="D98" s="317"/>
      <c r="E98" s="317"/>
      <c r="F98" s="317"/>
      <c r="G98" s="317"/>
      <c r="H98" s="317"/>
      <c r="I98" s="317"/>
      <c r="L98" s="317"/>
    </row>
    <row r="99" spans="2:12" ht="12">
      <c r="B99" s="317"/>
      <c r="C99" s="317"/>
      <c r="D99" s="317"/>
      <c r="E99" s="317"/>
      <c r="F99" s="317"/>
      <c r="G99" s="317"/>
      <c r="H99" s="317"/>
      <c r="I99" s="317"/>
      <c r="L99" s="317"/>
    </row>
    <row r="100" spans="2:12" ht="12">
      <c r="B100" s="317"/>
      <c r="C100" s="317"/>
      <c r="D100" s="317"/>
      <c r="E100" s="317"/>
      <c r="F100" s="317"/>
      <c r="G100" s="317"/>
      <c r="H100" s="317"/>
      <c r="I100" s="317"/>
      <c r="L100" s="317"/>
    </row>
    <row r="101" spans="2:12" ht="12">
      <c r="B101" s="317"/>
      <c r="C101" s="317"/>
      <c r="D101" s="317"/>
      <c r="E101" s="317"/>
      <c r="F101" s="317"/>
      <c r="G101" s="317"/>
      <c r="H101" s="317"/>
      <c r="I101" s="317"/>
      <c r="L101" s="317"/>
    </row>
    <row r="102" spans="2:12" ht="12">
      <c r="B102" s="317"/>
      <c r="C102" s="317"/>
      <c r="D102" s="317"/>
      <c r="E102" s="317"/>
      <c r="F102" s="317"/>
      <c r="G102" s="317"/>
      <c r="H102" s="317"/>
      <c r="I102" s="317"/>
      <c r="L102" s="317"/>
    </row>
    <row r="103" spans="2:12" ht="12">
      <c r="B103" s="317"/>
      <c r="C103" s="317"/>
      <c r="D103" s="317"/>
      <c r="E103" s="317"/>
      <c r="F103" s="317"/>
      <c r="G103" s="317"/>
      <c r="H103" s="317"/>
      <c r="I103" s="317"/>
      <c r="L103" s="317"/>
    </row>
    <row r="104" spans="2:12" ht="12">
      <c r="B104" s="317"/>
      <c r="C104" s="317"/>
      <c r="D104" s="317"/>
      <c r="E104" s="317"/>
      <c r="F104" s="317"/>
      <c r="G104" s="317"/>
      <c r="H104" s="317"/>
      <c r="I104" s="317"/>
      <c r="L104" s="317"/>
    </row>
    <row r="105" spans="2:12" ht="12">
      <c r="B105" s="317"/>
      <c r="C105" s="317"/>
      <c r="D105" s="317"/>
      <c r="E105" s="317"/>
      <c r="F105" s="317"/>
      <c r="G105" s="317"/>
      <c r="H105" s="317"/>
      <c r="I105" s="317"/>
      <c r="L105" s="317"/>
    </row>
    <row r="106" spans="2:12" ht="12">
      <c r="B106" s="317"/>
      <c r="C106" s="317"/>
      <c r="D106" s="317"/>
      <c r="E106" s="317"/>
      <c r="F106" s="317"/>
      <c r="G106" s="317"/>
      <c r="H106" s="317"/>
      <c r="I106" s="317"/>
      <c r="L106" s="317"/>
    </row>
    <row r="107" spans="2:12" ht="12">
      <c r="B107" s="317"/>
      <c r="C107" s="317"/>
      <c r="D107" s="317"/>
      <c r="E107" s="317"/>
      <c r="F107" s="317"/>
      <c r="G107" s="317"/>
      <c r="H107" s="317"/>
      <c r="I107" s="317"/>
      <c r="L107" s="317"/>
    </row>
    <row r="108" spans="2:12" ht="12">
      <c r="B108" s="317"/>
      <c r="C108" s="317"/>
      <c r="D108" s="317"/>
      <c r="E108" s="317"/>
      <c r="F108" s="317"/>
      <c r="G108" s="317"/>
      <c r="H108" s="317"/>
      <c r="I108" s="317"/>
      <c r="L108" s="317"/>
    </row>
    <row r="109" spans="2:12" ht="12">
      <c r="B109" s="317"/>
      <c r="C109" s="317"/>
      <c r="D109" s="317"/>
      <c r="E109" s="317"/>
      <c r="F109" s="317"/>
      <c r="G109" s="317"/>
      <c r="H109" s="317"/>
      <c r="I109" s="317"/>
      <c r="L109" s="317"/>
    </row>
    <row r="110" spans="2:12" ht="12">
      <c r="B110" s="317"/>
      <c r="C110" s="317"/>
      <c r="D110" s="317"/>
      <c r="E110" s="317"/>
      <c r="F110" s="317"/>
      <c r="G110" s="317"/>
      <c r="H110" s="317"/>
      <c r="I110" s="317"/>
      <c r="L110" s="317"/>
    </row>
    <row r="111" spans="2:12" ht="12">
      <c r="B111" s="317"/>
      <c r="C111" s="317"/>
      <c r="D111" s="317"/>
      <c r="E111" s="317"/>
      <c r="F111" s="317"/>
      <c r="G111" s="317"/>
      <c r="H111" s="317"/>
      <c r="I111" s="317"/>
      <c r="L111" s="317"/>
    </row>
    <row r="112" spans="2:12" ht="12">
      <c r="B112" s="317"/>
      <c r="C112" s="317"/>
      <c r="D112" s="317"/>
      <c r="E112" s="317"/>
      <c r="F112" s="317"/>
      <c r="G112" s="317"/>
      <c r="H112" s="317"/>
      <c r="I112" s="317"/>
      <c r="L112" s="317"/>
    </row>
    <row r="113" spans="2:12" ht="12">
      <c r="B113" s="317"/>
      <c r="C113" s="317"/>
      <c r="D113" s="317"/>
      <c r="E113" s="317"/>
      <c r="F113" s="317"/>
      <c r="G113" s="317"/>
      <c r="H113" s="317"/>
      <c r="I113" s="317"/>
      <c r="L113" s="317"/>
    </row>
    <row r="114" spans="2:12" ht="12">
      <c r="B114" s="317"/>
      <c r="C114" s="317"/>
      <c r="D114" s="317"/>
      <c r="E114" s="317"/>
      <c r="F114" s="317"/>
      <c r="G114" s="317"/>
      <c r="H114" s="317"/>
      <c r="I114" s="317"/>
      <c r="L114" s="317"/>
    </row>
    <row r="115" spans="2:12" ht="12">
      <c r="B115" s="317"/>
      <c r="C115" s="317"/>
      <c r="D115" s="317"/>
      <c r="E115" s="317"/>
      <c r="F115" s="317"/>
      <c r="G115" s="317"/>
      <c r="H115" s="317"/>
      <c r="I115" s="317"/>
      <c r="L115" s="317"/>
    </row>
    <row r="116" spans="2:12" ht="12">
      <c r="B116" s="317"/>
      <c r="C116" s="317"/>
      <c r="D116" s="317"/>
      <c r="E116" s="317"/>
      <c r="F116" s="317"/>
      <c r="G116" s="317"/>
      <c r="H116" s="317"/>
      <c r="I116" s="317"/>
      <c r="L116" s="317"/>
    </row>
  </sheetData>
  <mergeCells count="15">
    <mergeCell ref="F5:F7"/>
    <mergeCell ref="B4:B7"/>
    <mergeCell ref="C5:C7"/>
    <mergeCell ref="D5:D7"/>
    <mergeCell ref="E5:E7"/>
    <mergeCell ref="C4:D4"/>
    <mergeCell ref="E4:F4"/>
    <mergeCell ref="G4:H4"/>
    <mergeCell ref="I4:O4"/>
    <mergeCell ref="J5:J7"/>
    <mergeCell ref="K5:O5"/>
    <mergeCell ref="M6:O6"/>
    <mergeCell ref="G5:G7"/>
    <mergeCell ref="H5:H7"/>
    <mergeCell ref="I5:I7"/>
  </mergeCells>
  <printOptions/>
  <pageMargins left="0.75" right="0.75" top="1" bottom="1" header="0.512" footer="0.51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平成４年　山形県統計年鑑</dc:title>
  <dc:subject/>
  <dc:creator>山形県</dc:creator>
  <cp:keywords/>
  <dc:description/>
  <cp:lastModifiedBy>user</cp:lastModifiedBy>
  <cp:lastPrinted>2013-01-21T05:46:26Z</cp:lastPrinted>
  <dcterms:created xsi:type="dcterms:W3CDTF">2005-04-02T01:55:19Z</dcterms:created>
  <dcterms:modified xsi:type="dcterms:W3CDTF">2013-02-07T04:30:43Z</dcterms:modified>
  <cp:category/>
  <cp:version/>
  <cp:contentType/>
  <cp:contentStatus/>
</cp:coreProperties>
</file>