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4.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4955" windowHeight="9120" tabRatio="775" activeTab="0"/>
  </bookViews>
  <sheets>
    <sheet name="目次 "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 name="22" sheetId="23" r:id="rId23"/>
    <sheet name="23" sheetId="24" r:id="rId24"/>
    <sheet name="24" sheetId="25" r:id="rId25"/>
    <sheet name="25" sheetId="26" r:id="rId26"/>
    <sheet name="26" sheetId="27" r:id="rId27"/>
    <sheet name="27" sheetId="28" r:id="rId28"/>
    <sheet name="28" sheetId="29" r:id="rId29"/>
    <sheet name="29" sheetId="30" r:id="rId30"/>
    <sheet name="30" sheetId="31" r:id="rId31"/>
    <sheet name="31" sheetId="32" r:id="rId32"/>
    <sheet name="32" sheetId="33" r:id="rId33"/>
    <sheet name="33" sheetId="34" r:id="rId34"/>
    <sheet name="34" sheetId="35" r:id="rId35"/>
    <sheet name="35" sheetId="36" r:id="rId36"/>
    <sheet name="36" sheetId="37" r:id="rId37"/>
    <sheet name="37" sheetId="38" r:id="rId38"/>
    <sheet name="38" sheetId="39" r:id="rId39"/>
    <sheet name="39" sheetId="40" r:id="rId40"/>
    <sheet name="40" sheetId="41" r:id="rId41"/>
    <sheet name="41" sheetId="42" r:id="rId42"/>
    <sheet name="42" sheetId="43" r:id="rId43"/>
    <sheet name="（参考）全目次" sheetId="44" r:id="rId44"/>
  </sheets>
  <definedNames>
    <definedName name="_１０_７．_庄内空港利用状況">#REF!</definedName>
    <definedName name="_xlnm.Print_Area" localSheetId="38">'38'!$B$2:$Y$64</definedName>
  </definedNames>
  <calcPr fullCalcOnLoad="1"/>
</workbook>
</file>

<file path=xl/sharedStrings.xml><?xml version="1.0" encoding="utf-8"?>
<sst xmlns="http://schemas.openxmlformats.org/spreadsheetml/2006/main" count="4313" uniqueCount="2237">
  <si>
    <t>昭58.10</t>
  </si>
  <si>
    <t>上　山　市</t>
  </si>
  <si>
    <t>昭56.11</t>
  </si>
  <si>
    <t>村　山　市</t>
  </si>
  <si>
    <t>昭62.10</t>
  </si>
  <si>
    <t>長　井　市</t>
  </si>
  <si>
    <t>昭63. 4</t>
  </si>
  <si>
    <t>天　童　市</t>
  </si>
  <si>
    <t>昭49. 4</t>
  </si>
  <si>
    <t>東　根　市</t>
  </si>
  <si>
    <t>昭62. 7</t>
  </si>
  <si>
    <t>南　陽　市</t>
  </si>
  <si>
    <t>山　辺　町</t>
  </si>
  <si>
    <t>平 4. 3</t>
  </si>
  <si>
    <t>中　山　町</t>
  </si>
  <si>
    <t>河　北　町</t>
  </si>
  <si>
    <t>昭63. 9</t>
  </si>
  <si>
    <t>西　川　町</t>
  </si>
  <si>
    <t>大　江　町</t>
  </si>
  <si>
    <t>最　上　町</t>
  </si>
  <si>
    <t>大 蔵 村(特環）</t>
  </si>
  <si>
    <t>昭59. 4</t>
  </si>
  <si>
    <t>高　畠　町</t>
  </si>
  <si>
    <t>川　西　町</t>
  </si>
  <si>
    <t>小　国　町</t>
  </si>
  <si>
    <t>-</t>
  </si>
  <si>
    <t>白　鷹　町</t>
  </si>
  <si>
    <t>昭62. 3</t>
  </si>
  <si>
    <t>立 川 町(特環）</t>
  </si>
  <si>
    <t>余　目　町</t>
  </si>
  <si>
    <t>藤　島　町</t>
  </si>
  <si>
    <t>羽 黒 町(特環）</t>
  </si>
  <si>
    <t>昭60. 6</t>
  </si>
  <si>
    <t>櫛　引　町</t>
  </si>
  <si>
    <t>三 川 町(特環）</t>
  </si>
  <si>
    <t>朝 日 村(特環）</t>
  </si>
  <si>
    <t>温　海　町</t>
  </si>
  <si>
    <t>平元.4</t>
  </si>
  <si>
    <t>遊　佐　町</t>
  </si>
  <si>
    <t>八　幡　町</t>
  </si>
  <si>
    <t>平 6.10</t>
  </si>
  <si>
    <t>松 山 町(特環）</t>
  </si>
  <si>
    <t>注:1)行政人口は住民基本台帳人口調べ平成7年3月31日現在。</t>
  </si>
  <si>
    <t>　　　　　　　　　　　2)米沢市の整備面積には特定を含む</t>
  </si>
  <si>
    <t>資料:県下水道課</t>
  </si>
  <si>
    <r>
      <t>１９.　下水道の現況</t>
    </r>
    <r>
      <rPr>
        <sz val="11"/>
        <rFont val="ＭＳ 明朝"/>
        <family val="1"/>
      </rPr>
      <t>（平成6年度）</t>
    </r>
  </si>
  <si>
    <t>（１）総数</t>
  </si>
  <si>
    <t>単位：便数＝便、率＝％、客数＝人、貨物・郵便＝ｋｇ</t>
  </si>
  <si>
    <t>運航便数</t>
  </si>
  <si>
    <t>欠航便数</t>
  </si>
  <si>
    <t>就航率</t>
  </si>
  <si>
    <t>乗客数</t>
  </si>
  <si>
    <t>降客数</t>
  </si>
  <si>
    <t>利用率</t>
  </si>
  <si>
    <t>積</t>
  </si>
  <si>
    <t>降</t>
  </si>
  <si>
    <t>旅客輸送</t>
  </si>
  <si>
    <t>貨物</t>
  </si>
  <si>
    <t>郵便</t>
  </si>
  <si>
    <t>平成元年</t>
  </si>
  <si>
    <t>資料：県空港港湾課</t>
  </si>
  <si>
    <t>２０． 山形空港利用状況　（平成元～6年）</t>
  </si>
  <si>
    <t>旅　　客　　輸　　送</t>
  </si>
  <si>
    <t>貨          物</t>
  </si>
  <si>
    <t>郵          便</t>
  </si>
  <si>
    <t>（１）総数</t>
  </si>
  <si>
    <t>平成3年</t>
  </si>
  <si>
    <t xml:space="preserve">資料：県空港港湾課  </t>
  </si>
  <si>
    <t>２１． 庄内空港利用状況　（平成3～6年）</t>
  </si>
  <si>
    <t>(1)年度別保有自動車数</t>
  </si>
  <si>
    <t>乗     用</t>
  </si>
  <si>
    <t>総　　数</t>
  </si>
  <si>
    <t>普通車</t>
  </si>
  <si>
    <t>小型車</t>
  </si>
  <si>
    <t>被けん引車</t>
  </si>
  <si>
    <t xml:space="preserve"> 乗用(つづき）</t>
  </si>
  <si>
    <t>小 型 車</t>
  </si>
  <si>
    <t>総     数</t>
  </si>
  <si>
    <t>大型特殊車</t>
  </si>
  <si>
    <t>小型二輪車</t>
  </si>
  <si>
    <t>各年度3月31日現在</t>
  </si>
  <si>
    <t>貨          物          用</t>
  </si>
  <si>
    <t>乗合用</t>
  </si>
  <si>
    <t>年   度   別</t>
  </si>
  <si>
    <t>*軽自動車</t>
  </si>
  <si>
    <t>普通車及</t>
  </si>
  <si>
    <t>び小型車</t>
  </si>
  <si>
    <t>平 成 2 年 度</t>
  </si>
  <si>
    <t>自家用</t>
  </si>
  <si>
    <t>営業用</t>
  </si>
  <si>
    <t>特 種 (殊） 用 途 車</t>
  </si>
  <si>
    <t>二　　　輪　　　車</t>
  </si>
  <si>
    <t>年度別</t>
  </si>
  <si>
    <t>*軽四輪車</t>
  </si>
  <si>
    <t>特種車</t>
  </si>
  <si>
    <t>*軽特殊車</t>
  </si>
  <si>
    <t>*軽二輪車</t>
  </si>
  <si>
    <t>平成2年度</t>
  </si>
  <si>
    <t>注：1）小型二輪車及び軽自動車は、検査証又は届出済証を交付しているものである。</t>
  </si>
  <si>
    <t>　　2）＊印には、農耕用を含まない。</t>
  </si>
  <si>
    <t>資料：新潟運輸局山形陸運支局</t>
  </si>
  <si>
    <t>２２．車種別保有自動車数</t>
  </si>
  <si>
    <t>奥羽本線</t>
  </si>
  <si>
    <t>陸羽西線</t>
  </si>
  <si>
    <t>左沢線</t>
  </si>
  <si>
    <t>板谷</t>
  </si>
  <si>
    <t>（新庄）</t>
  </si>
  <si>
    <t>（北山形）</t>
  </si>
  <si>
    <t>峠</t>
  </si>
  <si>
    <t>升形</t>
  </si>
  <si>
    <t>東金井</t>
  </si>
  <si>
    <t>大沢</t>
  </si>
  <si>
    <t>羽前前波</t>
  </si>
  <si>
    <t>羽前山辺</t>
  </si>
  <si>
    <t>関根</t>
  </si>
  <si>
    <t>津谷</t>
  </si>
  <si>
    <t>羽前金沢</t>
  </si>
  <si>
    <t>米沢</t>
  </si>
  <si>
    <t>古口</t>
  </si>
  <si>
    <t>羽前長崎</t>
  </si>
  <si>
    <t>置賜</t>
  </si>
  <si>
    <t>高屋</t>
  </si>
  <si>
    <t>南寒河江</t>
  </si>
  <si>
    <t>高畠</t>
  </si>
  <si>
    <t>清川</t>
  </si>
  <si>
    <t>寒河江</t>
  </si>
  <si>
    <t>赤湯</t>
  </si>
  <si>
    <t>狩川</t>
  </si>
  <si>
    <t>西寒河江</t>
  </si>
  <si>
    <t>中川</t>
  </si>
  <si>
    <t>南野</t>
  </si>
  <si>
    <t>羽前高松</t>
  </si>
  <si>
    <t>羽前中山</t>
  </si>
  <si>
    <t>（余目）</t>
  </si>
  <si>
    <t>柴橋</t>
  </si>
  <si>
    <t>合計</t>
  </si>
  <si>
    <t>左沢</t>
  </si>
  <si>
    <t>蔵王</t>
  </si>
  <si>
    <t>陸羽東線</t>
  </si>
  <si>
    <t>山形</t>
  </si>
  <si>
    <t>米坂線</t>
  </si>
  <si>
    <t>北山形</t>
  </si>
  <si>
    <t>堺田</t>
  </si>
  <si>
    <t>羽前千歳</t>
  </si>
  <si>
    <t>（米沢）</t>
  </si>
  <si>
    <t>南出羽</t>
  </si>
  <si>
    <t>立小路</t>
  </si>
  <si>
    <t>南米沢</t>
  </si>
  <si>
    <t>漆山</t>
  </si>
  <si>
    <t>西米沢</t>
  </si>
  <si>
    <t>高擶</t>
  </si>
  <si>
    <t>大堀</t>
  </si>
  <si>
    <t>成島</t>
  </si>
  <si>
    <t>天童</t>
  </si>
  <si>
    <t>鵜杉</t>
  </si>
  <si>
    <t>乱川</t>
  </si>
  <si>
    <t>瀬見</t>
  </si>
  <si>
    <t>羽前小松</t>
  </si>
  <si>
    <t>神町</t>
  </si>
  <si>
    <t>東長沢</t>
  </si>
  <si>
    <t>犬川</t>
  </si>
  <si>
    <t>長沢</t>
  </si>
  <si>
    <t>今泉</t>
  </si>
  <si>
    <t>東根</t>
  </si>
  <si>
    <t>南新庄</t>
  </si>
  <si>
    <t>萩生</t>
  </si>
  <si>
    <t>羽前椿</t>
  </si>
  <si>
    <t>袖崎</t>
  </si>
  <si>
    <t>大石田</t>
  </si>
  <si>
    <t>羽前沼沢</t>
  </si>
  <si>
    <t>北大石田</t>
  </si>
  <si>
    <t>羽越本線</t>
  </si>
  <si>
    <t>伊佐領</t>
  </si>
  <si>
    <t>芦沢</t>
  </si>
  <si>
    <t>羽前松岡</t>
  </si>
  <si>
    <t>舟形</t>
  </si>
  <si>
    <t>鼠ヶ関</t>
  </si>
  <si>
    <t>小国</t>
  </si>
  <si>
    <t>新庄</t>
  </si>
  <si>
    <t>小岩川</t>
  </si>
  <si>
    <t>泉田</t>
  </si>
  <si>
    <t>あつみ温泉</t>
  </si>
  <si>
    <t>羽前豊里</t>
  </si>
  <si>
    <t>五十川</t>
  </si>
  <si>
    <t>真室川</t>
  </si>
  <si>
    <t>小波渡</t>
  </si>
  <si>
    <t>フラワー長井線</t>
  </si>
  <si>
    <t>釜淵</t>
  </si>
  <si>
    <t>三瀬</t>
  </si>
  <si>
    <t>大滝</t>
  </si>
  <si>
    <t>羽前水沢</t>
  </si>
  <si>
    <t>及位</t>
  </si>
  <si>
    <t>羽前大山</t>
  </si>
  <si>
    <t>南陽市役所</t>
  </si>
  <si>
    <t>鶴岡</t>
  </si>
  <si>
    <t>宮内</t>
  </si>
  <si>
    <t>藤島</t>
  </si>
  <si>
    <t>おりはた</t>
  </si>
  <si>
    <t>西袋</t>
  </si>
  <si>
    <t>梨郷</t>
  </si>
  <si>
    <t>仙山線</t>
  </si>
  <si>
    <t>余目</t>
  </si>
  <si>
    <t>西大塚</t>
  </si>
  <si>
    <t>北余目</t>
  </si>
  <si>
    <t>面白山高原</t>
  </si>
  <si>
    <t>砂越</t>
  </si>
  <si>
    <t>時庭</t>
  </si>
  <si>
    <t>山寺</t>
  </si>
  <si>
    <t>東酒田</t>
  </si>
  <si>
    <t>南長井</t>
  </si>
  <si>
    <t>高瀬</t>
  </si>
  <si>
    <t>酒田</t>
  </si>
  <si>
    <t>長井</t>
  </si>
  <si>
    <t>楯山</t>
  </si>
  <si>
    <t>本楯</t>
  </si>
  <si>
    <t>羽前成田</t>
  </si>
  <si>
    <t>（羽前千歳）</t>
  </si>
  <si>
    <t>南鳥海</t>
  </si>
  <si>
    <t>白兎</t>
  </si>
  <si>
    <t>遊佐</t>
  </si>
  <si>
    <t>蚕桑</t>
  </si>
  <si>
    <t>吹浦</t>
  </si>
  <si>
    <t>鮎貝</t>
  </si>
  <si>
    <t>女鹿</t>
  </si>
  <si>
    <t>荒砥</t>
  </si>
  <si>
    <t>(単位：千人)</t>
  </si>
  <si>
    <t>平成5年度</t>
  </si>
  <si>
    <t>かみのやま温泉</t>
  </si>
  <si>
    <t>茂吉記念館</t>
  </si>
  <si>
    <t>羽前赤倉</t>
  </si>
  <si>
    <t>羽前向町</t>
  </si>
  <si>
    <t>中郡</t>
  </si>
  <si>
    <t>蟹沢</t>
  </si>
  <si>
    <t>楯岡</t>
  </si>
  <si>
    <t>手子</t>
  </si>
  <si>
    <t>玉川口</t>
  </si>
  <si>
    <t>平成5年度</t>
  </si>
  <si>
    <t>資料：東日本旅客鉄道株式会社東北地域本社、山形鉄道株式会社</t>
  </si>
  <si>
    <t>２３．鉄道駅別乗車人員(平成5、6年度)</t>
  </si>
  <si>
    <t>総　　　　　　　数</t>
  </si>
  <si>
    <t>卸　　　売　　　業</t>
  </si>
  <si>
    <t>小　　　売　　　業</t>
  </si>
  <si>
    <t>商店数</t>
  </si>
  <si>
    <t>年間商品</t>
  </si>
  <si>
    <t>販売額</t>
  </si>
  <si>
    <t xml:space="preserve"> </t>
  </si>
  <si>
    <t>各年7月1日現在　単位：販売額＝万円</t>
  </si>
  <si>
    <t>年別</t>
  </si>
  <si>
    <t>市町村別</t>
  </si>
  <si>
    <t>平成3年</t>
  </si>
  <si>
    <r>
      <t>平成</t>
    </r>
    <r>
      <rPr>
        <b/>
        <sz val="9"/>
        <rFont val="ＭＳ 明朝"/>
        <family val="1"/>
      </rPr>
      <t>6</t>
    </r>
    <r>
      <rPr>
        <b/>
        <sz val="9"/>
        <color indexed="9"/>
        <rFont val="ＭＳ 明朝"/>
        <family val="1"/>
      </rPr>
      <t>年</t>
    </r>
  </si>
  <si>
    <t>注：飲食店を含まない。</t>
  </si>
  <si>
    <t>資料：県統計調査課 「平成6年山形県の商業」（商業統計調査結果報告書）</t>
  </si>
  <si>
    <t>注：日本標準産業分類の改定に伴い、平成3年数値を一部変更して</t>
  </si>
  <si>
    <t>　　いる。（但し、P243の表の平成3年数値は変更されていない。）</t>
  </si>
  <si>
    <t>２４．市町村別の卸・小売業別商店数、従業者数及び年間商品販売額 (平成3、6年）</t>
  </si>
  <si>
    <t>金     額</t>
  </si>
  <si>
    <t>繊　維　・　同　製　品</t>
  </si>
  <si>
    <t>（1） 品目別</t>
  </si>
  <si>
    <t>単位：金額＝千円、構成比・率＝％</t>
  </si>
  <si>
    <t>品       目       別</t>
  </si>
  <si>
    <t>平成5年</t>
  </si>
  <si>
    <t>構成比</t>
  </si>
  <si>
    <t>総     　　　　         数</t>
  </si>
  <si>
    <t>絹・毛・綿・麻・合成繊維品</t>
  </si>
  <si>
    <t>機械金属製品</t>
  </si>
  <si>
    <t>ミシン・同部品</t>
  </si>
  <si>
    <t>メリヤス編機・同部品</t>
  </si>
  <si>
    <t>ステレオ</t>
  </si>
  <si>
    <t>電子工業部品</t>
  </si>
  <si>
    <t>工作機械</t>
  </si>
  <si>
    <t>通信機</t>
  </si>
  <si>
    <t>農機具</t>
  </si>
  <si>
    <t>工具</t>
  </si>
  <si>
    <t>計量計測機器・同部品</t>
  </si>
  <si>
    <t>電話機</t>
  </si>
  <si>
    <t>光学・精密機器</t>
  </si>
  <si>
    <t>電気機器生産設備・装置</t>
  </si>
  <si>
    <t>医療機器</t>
  </si>
  <si>
    <t>自動検査機</t>
  </si>
  <si>
    <t>フロッピーディスク用機械</t>
  </si>
  <si>
    <t>カセットデッキ</t>
  </si>
  <si>
    <t>産業用自動機械</t>
  </si>
  <si>
    <t>自動車・同部品</t>
  </si>
  <si>
    <t>コンピューター</t>
  </si>
  <si>
    <t>フロッピーディスク</t>
  </si>
  <si>
    <t>衛星放送受信装置</t>
  </si>
  <si>
    <t>印刷製本機械</t>
  </si>
  <si>
    <t>食品製造機械</t>
  </si>
  <si>
    <t>熱電対・補償導線</t>
  </si>
  <si>
    <t>音響関係機器部品</t>
  </si>
  <si>
    <t>その他機械・金属製品</t>
  </si>
  <si>
    <t>卑金属・同製品</t>
  </si>
  <si>
    <t>接点</t>
  </si>
  <si>
    <t>合金鉄</t>
  </si>
  <si>
    <t>鉄くず</t>
  </si>
  <si>
    <t>パーライト</t>
  </si>
  <si>
    <t>化学製品</t>
  </si>
  <si>
    <t>白土</t>
  </si>
  <si>
    <t>カーボン</t>
  </si>
  <si>
    <t>石英ガラス</t>
  </si>
  <si>
    <t>プラスチック製品</t>
  </si>
  <si>
    <t>塩化ビニール安定剤</t>
  </si>
  <si>
    <t>薬品</t>
  </si>
  <si>
    <t>炭素及び炭化珪素製品</t>
  </si>
  <si>
    <t>高度さらし粉</t>
  </si>
  <si>
    <t>その他の化学製品</t>
  </si>
  <si>
    <t>木製品</t>
  </si>
  <si>
    <t>オーディオラック</t>
  </si>
  <si>
    <t>食料品</t>
  </si>
  <si>
    <t>清酒</t>
  </si>
  <si>
    <t>菓子</t>
  </si>
  <si>
    <t>海苔</t>
  </si>
  <si>
    <t>その他の食料品</t>
  </si>
  <si>
    <t>農水産物</t>
  </si>
  <si>
    <t>ぶどう</t>
  </si>
  <si>
    <t>りんご</t>
  </si>
  <si>
    <t>すいか</t>
  </si>
  <si>
    <t>牛肉</t>
  </si>
  <si>
    <t>サクランボ</t>
  </si>
  <si>
    <t>その他の農水産物</t>
  </si>
  <si>
    <t>雑貨</t>
  </si>
  <si>
    <t>桐紙</t>
  </si>
  <si>
    <t>はきもの</t>
  </si>
  <si>
    <t>玩具</t>
  </si>
  <si>
    <t>小・中学校、高等学校、盲・聾・養護学校職名別教員数（本務者）（平成6年度）</t>
  </si>
  <si>
    <t>高等学校の課程別学科別本科生徒数（平成5、6年度）</t>
  </si>
  <si>
    <t>盲学校、ろう学校及び養護学校の学校数、学級数、部科別児童・生徒数及び教員数（平成5、6年度）</t>
  </si>
  <si>
    <t>大学、短期大学、高等専門学校別の学校数、学生・生徒数、教員数及び職員数（平成6年度）</t>
  </si>
  <si>
    <t>中学校卒業者の進学先別進学者数（平成5、6年度）</t>
  </si>
  <si>
    <t>中学校・高等学校卒業者の就職者数（平成5、6年度）</t>
  </si>
  <si>
    <t>幼稚園終園率（平成5、6年度）</t>
  </si>
  <si>
    <t>学校教育費（平成5年度）</t>
  </si>
  <si>
    <t>幼稚園、小学校、中学校、高等学校別の身長、体重、胸囲及び座高の推移（平成3～6年度）</t>
  </si>
  <si>
    <t>幼稚園、小学校、中学校、高等学校別の疾病・異常被患率（平成4～6年度）</t>
  </si>
  <si>
    <t>公立図書館別の蔵書、受入及び貸出状況（平成6年度）</t>
  </si>
  <si>
    <t>テレビ受信契約数及び普及率（平成6年度）</t>
  </si>
  <si>
    <t>旅券申請件数（市町村別）（平成5、6年）</t>
  </si>
  <si>
    <t>(1)市町村別観光者数</t>
  </si>
  <si>
    <t>(2)観光地別の県内外別観光者数（平成4～6年度）</t>
  </si>
  <si>
    <t>(3)海水浴場観光地別観光者数（平成4～6年度）</t>
  </si>
  <si>
    <t>(4)山岳観光地別観光者数（平成5、6年度）</t>
  </si>
  <si>
    <t>(5)スキー場観光地別観光者数（平成5、6年度）</t>
  </si>
  <si>
    <t>(6)名所旧跡観光地別観光者数（平成5、6年度）</t>
  </si>
  <si>
    <t>(7)温泉観光地別観光者数（平成5、6年度）</t>
  </si>
  <si>
    <t>災害（平成6年）</t>
  </si>
  <si>
    <t>(1)消防力の現況（平成5、6年）</t>
  </si>
  <si>
    <t>(2)月別火災発生件数及び損害額（平成5、6年）</t>
  </si>
  <si>
    <t>(3)出火原因別出火件数（平成6年）</t>
  </si>
  <si>
    <t>(4)覚知方法別建物火災件数及び焼損面積（平成6年）</t>
  </si>
  <si>
    <t>救急事故種別出場件数及び搬送人員（平成6年）</t>
  </si>
  <si>
    <t>災害建築物の床面積及び損害見積額（平成6年）</t>
  </si>
  <si>
    <t>交通事故発生状況及び死傷者数（平成5、6年）</t>
  </si>
  <si>
    <t>公民館数</t>
  </si>
  <si>
    <t>青少年教育施設等数</t>
  </si>
  <si>
    <t>(4)事故原因別状況（第１当事者）</t>
  </si>
  <si>
    <t>６</t>
  </si>
  <si>
    <t>市町村別の林家の主業（農家林家）（平成2年）</t>
  </si>
  <si>
    <t>市町村別の所有山林、保有山林がある林家数及び面積（農家林家）（平成2年）</t>
  </si>
  <si>
    <t>市町村別の林産物等種類別販売林家数（農家林家）（平成2年）</t>
  </si>
  <si>
    <t>市町村別の民有地面積、家屋の棟数及び床面積</t>
  </si>
  <si>
    <t>(1)個人所有分</t>
  </si>
  <si>
    <t>(2)共有分</t>
  </si>
  <si>
    <t>(1)野菜</t>
  </si>
  <si>
    <t>(1)素材生産量</t>
  </si>
  <si>
    <t>(2)木炭生産量</t>
  </si>
  <si>
    <t>(3)林野副産物生産量</t>
  </si>
  <si>
    <t>(1)製材工場数</t>
  </si>
  <si>
    <t>(3)製材量</t>
  </si>
  <si>
    <t>(4)用途別製材品出荷量</t>
  </si>
  <si>
    <t>農用機械所有農家数及び台数（平成2年）</t>
  </si>
  <si>
    <t>第１８章　教育、文化及び宗教</t>
  </si>
  <si>
    <t>道路現況</t>
  </si>
  <si>
    <t>(2)課程別課程数・生徒数・卒業者数</t>
  </si>
  <si>
    <t>高等学校卒業者の職業別就職者数</t>
  </si>
  <si>
    <t>(5)路線別発生状況</t>
  </si>
  <si>
    <t>市町村別の林野面積及び森林面積（平成2年）</t>
  </si>
  <si>
    <t>(1)利用関係別</t>
  </si>
  <si>
    <t>(2)種類別</t>
  </si>
  <si>
    <t>第９章　電気、ガス及び上下水道</t>
  </si>
  <si>
    <t>(2)産業別発生件数及び行為参加人員（争議行為を伴うもの）</t>
  </si>
  <si>
    <t>(1)建築主別</t>
  </si>
  <si>
    <t>(2)構造別</t>
  </si>
  <si>
    <t>(3)用途別</t>
  </si>
  <si>
    <t>(1)外かく施設</t>
  </si>
  <si>
    <t>(3)臨港鉄道</t>
  </si>
  <si>
    <t>(1)計画給水人口及び普及率</t>
  </si>
  <si>
    <t>(2)給水施設数及び給水人口</t>
  </si>
  <si>
    <t>第１０章　運輸及び通信</t>
  </si>
  <si>
    <t>(1)酒田港</t>
  </si>
  <si>
    <t>(2)鼠ヶ関港及び加茂港</t>
  </si>
  <si>
    <t>(1)事業者数</t>
  </si>
  <si>
    <t>(2)旅客輸送</t>
  </si>
  <si>
    <t>(3)貨物輸送</t>
  </si>
  <si>
    <t>第１１章　商業及び貿易</t>
  </si>
  <si>
    <t>第１４章　所得、物価及び家計</t>
  </si>
  <si>
    <t>(1)業種別労災保険適用事業場成立状況</t>
  </si>
  <si>
    <t>(4)労働基準監督署別年金受給者状況</t>
  </si>
  <si>
    <t>専修学校</t>
  </si>
  <si>
    <t>(1)設置者別学校数・生徒数の推移</t>
  </si>
  <si>
    <t>(2)課程別学科数・生徒数・卒業者数</t>
  </si>
  <si>
    <t>各種学校</t>
  </si>
  <si>
    <t>市町村別の世帯の種類、世帯人員別世帯数及び世帯人員（平成2年）</t>
  </si>
  <si>
    <t>(4)経済活動別県内総生産</t>
  </si>
  <si>
    <t>(8)県内総支出(デフレーター）</t>
  </si>
  <si>
    <t>(6)県民総支出(名目）</t>
  </si>
  <si>
    <t>(7)県民総支出(実質)</t>
  </si>
  <si>
    <t>(3)家事調停事件数</t>
  </si>
  <si>
    <t>就職先都道府県別就職者数(高等学校）</t>
  </si>
  <si>
    <t>(1)所得総額</t>
  </si>
  <si>
    <t>(2)１人当たり所得</t>
  </si>
  <si>
    <t>(2)果実</t>
  </si>
  <si>
    <t>(2)降水量</t>
  </si>
  <si>
    <t>(4)積雪の最深</t>
  </si>
  <si>
    <t>産業（中分類）別事業所数及び従業者数（昭和61、平成3年）</t>
  </si>
  <si>
    <t>借入耕地のある農家数と借入耕地面積及び貸付耕地のある農家数と貸付耕地面積（平成2、4年）</t>
  </si>
  <si>
    <t>作物別収穫(栽培）農家数・収穫(栽培）面積（平成2、4年）</t>
  </si>
  <si>
    <t>市町村別の農作物の生産（稲を除く）</t>
  </si>
  <si>
    <t>(1)麦類</t>
  </si>
  <si>
    <t>(2)いも類</t>
  </si>
  <si>
    <t>(3)豆類・雑穀</t>
  </si>
  <si>
    <t>(4)野菜</t>
  </si>
  <si>
    <t>平成5年度</t>
  </si>
  <si>
    <t>３０．市町村別普通会計歳入歳出決算（平成4、5年度）</t>
  </si>
  <si>
    <t>平成4年度</t>
  </si>
  <si>
    <t>教育</t>
  </si>
  <si>
    <t>教養娯楽</t>
  </si>
  <si>
    <t>その他の消費支出</t>
  </si>
  <si>
    <t>非消費支出</t>
  </si>
  <si>
    <t>実支出以外の支出</t>
  </si>
  <si>
    <t>現物総額</t>
  </si>
  <si>
    <t>単位：円</t>
  </si>
  <si>
    <t>集計世帯数</t>
  </si>
  <si>
    <t>(世帯)</t>
  </si>
  <si>
    <t>定期</t>
  </si>
  <si>
    <t>臨時</t>
  </si>
  <si>
    <t>世帯員収入</t>
  </si>
  <si>
    <t>事業・内職収入</t>
  </si>
  <si>
    <t>他の経常収入</t>
  </si>
  <si>
    <t>財産収入</t>
  </si>
  <si>
    <t>社会保障給付</t>
  </si>
  <si>
    <t xml:space="preserve">仕送り金 </t>
  </si>
  <si>
    <t>特別収入（受贈金・その他）</t>
  </si>
  <si>
    <t>実収入以外の収入</t>
  </si>
  <si>
    <t>うち預貯金引出</t>
  </si>
  <si>
    <t>うち保険取金</t>
  </si>
  <si>
    <t>うち土地家屋借入金</t>
  </si>
  <si>
    <t>うち他の借入金</t>
  </si>
  <si>
    <t>うち月賦</t>
  </si>
  <si>
    <t>うち掛買</t>
  </si>
  <si>
    <t>消費支出</t>
  </si>
  <si>
    <t>うち米類</t>
  </si>
  <si>
    <t>野菜・海草</t>
  </si>
  <si>
    <t>うち家賃地代</t>
  </si>
  <si>
    <t>市町村別の出生、死亡、死産、婚姻、離婚数及び合計特殊出生率（平成4、5年）</t>
  </si>
  <si>
    <t>市町村別の産業大分類別就業者（15歳以上）（平成2年）</t>
  </si>
  <si>
    <t>年間就業日数、就業の規則性、週間就業時間、産業、従業上の地位、雇用形態、配偶者関係、男別有業者数（平成4年）</t>
  </si>
  <si>
    <t>市町村別の世帯数推移（平成2～6年）</t>
  </si>
  <si>
    <t>出稼ぎ者数（平成5、6年）</t>
  </si>
  <si>
    <t>人口集中地区</t>
  </si>
  <si>
    <t>外国人登録人員</t>
  </si>
  <si>
    <t>平均寿命</t>
  </si>
  <si>
    <t>産業（大分類）、従業者規模別事業所数及び従業者数（昭和61、平成3年）</t>
  </si>
  <si>
    <t>市町村、産業（大分類）別事業者数・従業者数（平成3年）</t>
  </si>
  <si>
    <t>市町村別農家の男女、年齢別世帯員数（昭和61～平成4年）</t>
  </si>
  <si>
    <t>市町村別の水稲、陸稲の作付面積及び収穫量（平成4～6年）</t>
  </si>
  <si>
    <t>市町村別の養蚕戸数、蚕種掃立数量、繭生産量及び桑園面積（平成4～6年度）</t>
  </si>
  <si>
    <t>と畜場別のと畜頭数（平成元～6年度）</t>
  </si>
  <si>
    <t>生乳及び牛乳生産量（昭和63～平成5年）</t>
  </si>
  <si>
    <t>工芸農作物の生産(昭和63～平成5年）</t>
  </si>
  <si>
    <t>農業生産指数(平成元～5年）</t>
  </si>
  <si>
    <t>農家経済（昭和63～平成5年）</t>
  </si>
  <si>
    <t>農業粗生産額と生産農業所得(平成4、5年）</t>
  </si>
  <si>
    <t>農家経済の分析指標（昭和63～平成5年度）</t>
  </si>
  <si>
    <t>地域別の県産米売渡状況（平成4～6年）</t>
  </si>
  <si>
    <t>仕向先都道府県別の県産米搬出実績（平成4～6年）</t>
  </si>
  <si>
    <t>稲作被害(平成6年)</t>
  </si>
  <si>
    <t>養蚕被害(平成5、6年度）</t>
  </si>
  <si>
    <t>林産物生産量（昭和63～平成5年）</t>
  </si>
  <si>
    <t>製材工場、生産及び出荷量（昭和63～平成5年）</t>
  </si>
  <si>
    <t>市町村別の目的別保安林面積（平成5年度）</t>
  </si>
  <si>
    <t>支庁、地方事務所別林道（平成5、6年度）</t>
  </si>
  <si>
    <t>国有林の林種別蓄積（平成6年度）</t>
  </si>
  <si>
    <t>民有林の林種別蓄積（平成5、6年度）</t>
  </si>
  <si>
    <t>国有林の林種別面積（平成6年度）</t>
  </si>
  <si>
    <t>民有林の林種別面積（平成5、6年度）</t>
  </si>
  <si>
    <t>漁業種類別漁獲量－属地－（海面漁業）（平成元～平成6年）</t>
  </si>
  <si>
    <t>魚種別漁獲量－属地－（海面漁業）（平成元～平成6年）</t>
  </si>
  <si>
    <t>漁業地区別漁船隻数及びトン数（平成元～平成5年）</t>
  </si>
  <si>
    <t>漁業地区別生産量－属人－（海面漁業）（平成元～平成5年）</t>
  </si>
  <si>
    <t>魚種別漁獲量（内水面漁業）（平成元～平成5年）</t>
  </si>
  <si>
    <t>養殖業収穫量（内水面漁業）（平成元～平成5年）</t>
  </si>
  <si>
    <t>漁業・養殖業種類・規模別生産額（平成元～平成5年）</t>
  </si>
  <si>
    <t>経営体階層、漁業地区別の経営組織、出漁日数別経営体数（海面漁業）（平成元～平成5年）</t>
  </si>
  <si>
    <t>経営組織別海面漁業経営体(平成5年）</t>
  </si>
  <si>
    <t>水産加工種類別生産量・実経営体数(陸上加工）（昭和63～平成5年）</t>
  </si>
  <si>
    <t>産業（中分類）別従業者規模別製造業の工業用地面積及び用水量（従業者30人以上の事業所）（平成5年）</t>
  </si>
  <si>
    <t>市町村別製造業の事業所数、従業者数、現金給与総額、原材料使用額等及び製造品出荷額等（平成5年）</t>
  </si>
  <si>
    <t>産業（中分類）別製造業の従業者規模別事業所数、従業者数、現金給与総額、原材料使用額等、在庫額、有形固定資産額、建設仮勘定額、製造品出荷額等、粗付加価値額、生産額及び付加価値額（平成5年）</t>
  </si>
  <si>
    <t>市町村別製造業の産業（中分類）別事業所数、従業者数、現金給与総額、原材料使用額等、在庫額年間増減、有形固定資産年間投資総額、製造品出荷額等、粗付加価値額及び生産額（平成5年）</t>
  </si>
  <si>
    <t>商品分類別製造業の製造品出荷額及び加工賃収入額（平成5年）</t>
  </si>
  <si>
    <t>産業分類別鉱工業生産指数〈原指数〉（平成3～6年）</t>
  </si>
  <si>
    <t>産業分類別鉱工業生産指数〈季節調整指数〉（平成5、6年）</t>
  </si>
  <si>
    <t>産業分類別鉱工業生産者製品在庫指数〈原指数〉（平成3～6年）</t>
  </si>
  <si>
    <t>産業（中分類）別従業者規模別製造業の事業所数、従業者数、原材料使用額等、製造品出荷額等、生産額及び付加価値額（平成3～5年）</t>
  </si>
  <si>
    <t>よその農作業を請け負った農家数と請負面積(販売農家）（平成2、4年）</t>
  </si>
  <si>
    <t>産業（大分類）、従業上の地位、男女別15歳以上就業者数（平成2年）</t>
  </si>
  <si>
    <t>教宗派別宗教法人数</t>
  </si>
  <si>
    <t>種目別文化財件数</t>
  </si>
  <si>
    <t>博物館</t>
  </si>
  <si>
    <t>自然公園</t>
  </si>
  <si>
    <t>観光者数</t>
  </si>
  <si>
    <t>(7)年齢別男女別死傷者数</t>
  </si>
  <si>
    <t>第１５章　公務員、選挙、司法及び公安</t>
  </si>
  <si>
    <t>(1)山形地方裁判所管内簡易裁判所</t>
  </si>
  <si>
    <t>自動車取得</t>
  </si>
  <si>
    <t>貯蓄現在高の推移（昭和54、59、平成元年）</t>
  </si>
  <si>
    <t>貯蓄の種類別現在高の推移（昭和54、59、平成元年）</t>
  </si>
  <si>
    <t>負債現在高の推移（昭和54、59、平成元年）</t>
  </si>
  <si>
    <t>(1)罪種別</t>
  </si>
  <si>
    <t>(2)重要犯罪罪種別</t>
  </si>
  <si>
    <t>(3)重要窃盗犯罪罪種別</t>
  </si>
  <si>
    <t>(4)警察署別</t>
  </si>
  <si>
    <t>保健所、市町村別の業務種類別医師及び歯科医師数（平成2、4年）</t>
  </si>
  <si>
    <t>医師、歯科医師及び薬剤師数（平成2、4年）</t>
  </si>
  <si>
    <t>医療関係者数(昭和59～平成4年）</t>
  </si>
  <si>
    <t>地域・傷病分類別受療率（平成5年）</t>
  </si>
  <si>
    <t>(1)発生件数及び参加人員</t>
  </si>
  <si>
    <t>(2)社会保険事務所別被保険者、保険料免除者、検認、国民年金収納状況及び福祉年金受給権者数</t>
  </si>
  <si>
    <t>(1)木造</t>
  </si>
  <si>
    <t>(2)非木造</t>
  </si>
  <si>
    <t>東北7県別使用電力量(平成元～6年度）</t>
  </si>
  <si>
    <t>電力需要状況の推移(平成元～6年度）</t>
  </si>
  <si>
    <t>下水道の現況（平成6年度）</t>
  </si>
  <si>
    <t>発電所及び認可出力（平成6年度）</t>
  </si>
  <si>
    <t>地区別年間給水量（実績）（昭和63～平成5年度）</t>
  </si>
  <si>
    <t>電力需給実績（平成4～6年度）</t>
  </si>
  <si>
    <t>電灯及び電力需要実績（平成4～6年度）</t>
  </si>
  <si>
    <t>産業別電力（高圧電力甲＋大口電力）需要状況（平成5、6年度）</t>
  </si>
  <si>
    <t>地域別の一般家庭１戸当たり月平均使用電力量（平成元～平成6年度）</t>
  </si>
  <si>
    <t>都市ガスの事業所別需要家メーター数、生産量、購入量及び送出量（平成5、6年（度））</t>
  </si>
  <si>
    <t>保健所、市町村別の水道普及状況（平成4、5年度）</t>
  </si>
  <si>
    <t>保健所、市町村別の給水状況(計画）（平成4、5年度）</t>
  </si>
  <si>
    <t>山形空港利用状況（平成元～6年）</t>
  </si>
  <si>
    <t>庄内空港利用状況（平成3～6年）</t>
  </si>
  <si>
    <t>郵便施設及び郵便物取扱数（平成元～平成6年度）</t>
  </si>
  <si>
    <t>入港船舶実績（平成6年）</t>
  </si>
  <si>
    <t>品種別輸移出入量（平成4～6年）</t>
  </si>
  <si>
    <t>高速道路の交通量（平成5、6年）</t>
  </si>
  <si>
    <t>有料道路の交通量（平成5、6年）</t>
  </si>
  <si>
    <t>主な国道の交通量(平成6年度）</t>
  </si>
  <si>
    <t>貨物発都道府県別流動量(平成5、6年）</t>
  </si>
  <si>
    <t>宅配便以外貨物品目別輸送トン数(平成5、6年）</t>
  </si>
  <si>
    <t>鉄道駅別乗車人員(平成5～6年度）</t>
  </si>
  <si>
    <t>電話施設数状況（平成6年度）</t>
  </si>
  <si>
    <t>市町村別の卸・小売業別商店数、従業者数及び年間商品販売額（平成3、6年）</t>
  </si>
  <si>
    <t>市町村別の産業（中分類）別商店数、従業者数、売場面積、年間商品販売額、修理料等及び商品手持額（平成3、6年）</t>
  </si>
  <si>
    <t>大型小売店売上高（平成2～6年）</t>
  </si>
  <si>
    <t>石油製品販売量（平成4～6年）</t>
  </si>
  <si>
    <t>売場面積規模別商店数、従業者数及び年間商品販売額（平成3、6年）</t>
  </si>
  <si>
    <t>輸出出荷額（平成5、6年）</t>
  </si>
  <si>
    <t>輸入額(平成6年）</t>
  </si>
  <si>
    <t>信用金庫主要勘定（平成6年度、月別残高）</t>
  </si>
  <si>
    <t>信用組合主要勘定（平成6年度、月別残高）</t>
  </si>
  <si>
    <t>商工組合中央金庫主要勘定（平成6年度、月別残高）</t>
  </si>
  <si>
    <t>農林中央金庫主要勘定（平成6年度、月別残高）</t>
  </si>
  <si>
    <t>信用農業協同組合連合会主要勘定（平成6年度、月別残高）</t>
  </si>
  <si>
    <t>農業協同組合主要勘定（平成6年度、月別残高）</t>
  </si>
  <si>
    <t>労働金庫主要勘定（平成6年度、月別残高）</t>
  </si>
  <si>
    <t>簡易生命保険（平成6年度）</t>
  </si>
  <si>
    <t>中小企業金融公庫貸出状況（平成6年度）</t>
  </si>
  <si>
    <t>国民金融公庫貸付状況（平成6年度）</t>
  </si>
  <si>
    <t>(2)業種別保証状況（平成6年度）</t>
  </si>
  <si>
    <t>(3)金融機関別保証状況（平成6年度）</t>
  </si>
  <si>
    <t>(4)特別保証制度別保証状況（平成6年度）</t>
  </si>
  <si>
    <t>(5)金額別保証承諾状況（平成6年度）</t>
  </si>
  <si>
    <t>(6)期間別保証承諾状況（平成6年度）</t>
  </si>
  <si>
    <t>(7)業種別代位弁済状況（平成6年度）</t>
  </si>
  <si>
    <t>手形交換（平成元～6年）</t>
  </si>
  <si>
    <t>銀行主要勘定（平成6年度、月別残高）</t>
  </si>
  <si>
    <t>郵便貯金・郵便振替（平成元～6年度）</t>
  </si>
  <si>
    <t>金融機関別個人預貯金状況（平成5年度）</t>
  </si>
  <si>
    <t>(1)月別保証状況（平成5、6年度）</t>
  </si>
  <si>
    <t>企業倒産（平成2～6年）</t>
  </si>
  <si>
    <t>税務署別申告所得税課税状況（平成5年度）</t>
  </si>
  <si>
    <t>業種別普通法人数、所得金額、欠損金額及び資本金階級別法人数（平成5年度）</t>
  </si>
  <si>
    <t>税務署別国税徴収状況（平成5年度）</t>
  </si>
  <si>
    <t>県税及び市町村税の税目別収入状況（平成3～5年度）</t>
  </si>
  <si>
    <t>地方債状況（平成3～5年度）</t>
  </si>
  <si>
    <t>山形県歳入歳出決算（平成3～5年度）</t>
  </si>
  <si>
    <t>市町村別普通会計歳入歳出決算（平成4、5年度）</t>
  </si>
  <si>
    <t>租税総額及び県民１人当たり、１世帯当たり租税負担額の推移（平成2～4年度）</t>
  </si>
  <si>
    <t>県民経済計算（県民所得）（平成3～5年度）</t>
  </si>
  <si>
    <t>国民経済計算（国民所得）（平成3～5年度）</t>
  </si>
  <si>
    <t>(2)国民所得および可処分所得の分配</t>
  </si>
  <si>
    <t>市町村民所得</t>
  </si>
  <si>
    <t>(1)市町村内純生産</t>
  </si>
  <si>
    <t>(2)市町村民所得(分配）</t>
  </si>
  <si>
    <t>(3)市町村民個人所得</t>
  </si>
  <si>
    <t>(4)1人当たり市町村民所得</t>
  </si>
  <si>
    <t>(5)1人当たり市町村民個人所得</t>
  </si>
  <si>
    <t>産業連関表（平成2年）</t>
  </si>
  <si>
    <t>白 鷹 町</t>
  </si>
  <si>
    <t>飯 豊 町</t>
  </si>
  <si>
    <t>立 川 町</t>
  </si>
  <si>
    <t>余 目 町</t>
  </si>
  <si>
    <t>藤 島 町</t>
  </si>
  <si>
    <t>羽 黒 町</t>
  </si>
  <si>
    <t>櫛 引 町</t>
  </si>
  <si>
    <t>三 川 町</t>
  </si>
  <si>
    <t>朝 日 村</t>
  </si>
  <si>
    <t>温 海 町</t>
  </si>
  <si>
    <t>遊 佐 町</t>
  </si>
  <si>
    <t>八 幡 町</t>
  </si>
  <si>
    <t>松 山 町</t>
  </si>
  <si>
    <t>平 田 町</t>
  </si>
  <si>
    <t>単位：100万円</t>
  </si>
  <si>
    <t>単位：1000円</t>
  </si>
  <si>
    <t>年別</t>
  </si>
  <si>
    <t>耕種</t>
  </si>
  <si>
    <t>畜　　　　産</t>
  </si>
  <si>
    <t>加工農産物</t>
  </si>
  <si>
    <t>生産農業所得</t>
  </si>
  <si>
    <t xml:space="preserve">  農家１戸当たり</t>
  </si>
  <si>
    <t xml:space="preserve">  耕地10ａ当たり</t>
  </si>
  <si>
    <t>農業専従者(換算)１人当たり</t>
  </si>
  <si>
    <t>麦・雑穀豆腐</t>
  </si>
  <si>
    <t>野菜</t>
  </si>
  <si>
    <t>工芸農作物</t>
  </si>
  <si>
    <t>種苗・苗木</t>
  </si>
  <si>
    <t>所得率</t>
  </si>
  <si>
    <t>農業粗生産額</t>
  </si>
  <si>
    <t>市町村別</t>
  </si>
  <si>
    <t>小計</t>
  </si>
  <si>
    <t>・その他</t>
  </si>
  <si>
    <t>％</t>
  </si>
  <si>
    <t>平成4年</t>
  </si>
  <si>
    <t>　　　　5</t>
  </si>
  <si>
    <t>村山地域</t>
  </si>
  <si>
    <t>最上地域</t>
  </si>
  <si>
    <t>-</t>
  </si>
  <si>
    <t>置賜地域</t>
  </si>
  <si>
    <t>-</t>
  </si>
  <si>
    <t>庄内地域</t>
  </si>
  <si>
    <t>-</t>
  </si>
  <si>
    <t>X</t>
  </si>
  <si>
    <t>資料：東北農政局山形統計情報事務所「山形農林水産統計年報　（平成5～6年）」</t>
  </si>
  <si>
    <t>９．　農業粗生産額と生産農業所得（平成4、5年）</t>
  </si>
  <si>
    <t>2月1日現在    単位：林家数＝戸、面積＝ha</t>
  </si>
  <si>
    <t>所有山林がある</t>
  </si>
  <si>
    <t>貸付林等がある</t>
  </si>
  <si>
    <t>借入林等がある</t>
  </si>
  <si>
    <t>保有山林</t>
  </si>
  <si>
    <t>林家数</t>
  </si>
  <si>
    <t>面積</t>
  </si>
  <si>
    <t>保有山林のうち、他人に管理を任せている山林</t>
  </si>
  <si>
    <t>主なまかせ先</t>
  </si>
  <si>
    <t>森林組合</t>
  </si>
  <si>
    <t>団体</t>
  </si>
  <si>
    <t>0.1～1ha未満</t>
  </si>
  <si>
    <t>　1～5</t>
  </si>
  <si>
    <t>　5～10</t>
  </si>
  <si>
    <t>　10～20</t>
  </si>
  <si>
    <t>　20～30</t>
  </si>
  <si>
    <t>　30～50</t>
  </si>
  <si>
    <t>　50～100</t>
  </si>
  <si>
    <t>　100～500</t>
  </si>
  <si>
    <t>500ha以上</t>
  </si>
  <si>
    <t>置賜地域</t>
  </si>
  <si>
    <t>川西町</t>
  </si>
  <si>
    <t>注：面積は、1ha未満を四捨五入しているため合計と内訳が一致しない場合がある。</t>
  </si>
  <si>
    <t>資料：県統計調査課「平成2年山形県の農業」（1990年世界農林業センサス結果報告書）</t>
  </si>
  <si>
    <t>１０．市町村別の所有山林、保有山林がある林家数及び面積（農家林家）（平成2年）</t>
  </si>
  <si>
    <t>林　　　　　　　野　　　　　　　面　　　　　　　積</t>
  </si>
  <si>
    <t>森　　　　　　　　　　　　　　　林　　　　　　　　　　　　　　　面　　　　　　　　　　　　　　　積</t>
  </si>
  <si>
    <t>国有</t>
  </si>
  <si>
    <t>公有</t>
  </si>
  <si>
    <t>私有</t>
  </si>
  <si>
    <t>人　　　　　工　　　　　林</t>
  </si>
  <si>
    <t>天　　　　　然　　　　　林</t>
  </si>
  <si>
    <t>針葉樹</t>
  </si>
  <si>
    <t>広葉樹</t>
  </si>
  <si>
    <t>1月1日現在　単位：ｈａ</t>
  </si>
  <si>
    <t>森林以外の　　　　草生地</t>
  </si>
  <si>
    <t>森林開　　　　　発公団</t>
  </si>
  <si>
    <t>　うち　　樹　　　  林　　　地</t>
  </si>
  <si>
    <t>そ の 他</t>
  </si>
  <si>
    <t>針 葉 樹</t>
  </si>
  <si>
    <t>広 葉 樹</t>
  </si>
  <si>
    <t>注：森林面積は、地域森林（施業）計画の面積で林野面積と一致しない。</t>
  </si>
  <si>
    <t>資料：東北農政局山形統計情報事務所「山形農林水産統計年報（平成5～6年）」</t>
  </si>
  <si>
    <t>１１．市町村別の林野面積及び森林面積(平成2年）</t>
  </si>
  <si>
    <t>経営体</t>
  </si>
  <si>
    <t>経        営        組        織        別</t>
  </si>
  <si>
    <t>出      漁      日      数      別</t>
  </si>
  <si>
    <t>個人</t>
  </si>
  <si>
    <t>会社</t>
  </si>
  <si>
    <t>漁業</t>
  </si>
  <si>
    <t>共同</t>
  </si>
  <si>
    <t>官公庁</t>
  </si>
  <si>
    <t>経営体階層別</t>
  </si>
  <si>
    <t>協同</t>
  </si>
  <si>
    <t>生産</t>
  </si>
  <si>
    <t>学校</t>
  </si>
  <si>
    <t>～</t>
  </si>
  <si>
    <t>漁業地区別</t>
  </si>
  <si>
    <t>経営</t>
  </si>
  <si>
    <t xml:space="preserve">経営 </t>
  </si>
  <si>
    <t>組合</t>
  </si>
  <si>
    <t>試験場</t>
  </si>
  <si>
    <t>以下</t>
  </si>
  <si>
    <t>以上</t>
  </si>
  <si>
    <t>経営体階層</t>
  </si>
  <si>
    <t>漁船非使用</t>
  </si>
  <si>
    <t>無動力船</t>
  </si>
  <si>
    <t>小型定置網</t>
  </si>
  <si>
    <t>海面養殖</t>
  </si>
  <si>
    <t>漁業地区</t>
  </si>
  <si>
    <t>遊     佐</t>
  </si>
  <si>
    <t>酒     田</t>
  </si>
  <si>
    <t>飛     島</t>
  </si>
  <si>
    <t>加     茂</t>
  </si>
  <si>
    <t>由     良</t>
  </si>
  <si>
    <t>豊     浦</t>
  </si>
  <si>
    <t>温     海</t>
  </si>
  <si>
    <t>念 珠 関</t>
  </si>
  <si>
    <t xml:space="preserve">       （海面漁業）（平成元～5年）</t>
  </si>
  <si>
    <t>89日</t>
  </si>
  <si>
    <t>総　数</t>
  </si>
  <si>
    <t>平 成 元 年</t>
  </si>
  <si>
    <t>動力 １t 未満</t>
  </si>
  <si>
    <t xml:space="preserve">  1 ～  3　　</t>
  </si>
  <si>
    <t xml:space="preserve">    3 ～  5　　</t>
  </si>
  <si>
    <t xml:space="preserve">    5 ～ 10　　</t>
  </si>
  <si>
    <t xml:space="preserve">  10 ～ 20　　</t>
  </si>
  <si>
    <t xml:space="preserve">  20 ～ 30　　</t>
  </si>
  <si>
    <t xml:space="preserve">  30 ～ 50　　</t>
  </si>
  <si>
    <t xml:space="preserve">  50 ～100　　</t>
  </si>
  <si>
    <t>100 ～200　　</t>
  </si>
  <si>
    <t>200t以 上　　</t>
  </si>
  <si>
    <t>注：平成5年の数値は、「第9次漁業センサス」の結果である。</t>
  </si>
  <si>
    <t>資料：東北農政局山形統計情報事務所 「 山形農林水産統計年報 （平成5～6年） 」</t>
  </si>
  <si>
    <t>１２．経営体階層、漁業地区別の経営組織、出漁日数別経営体数</t>
  </si>
  <si>
    <t>単位：t</t>
  </si>
  <si>
    <t>魚種別</t>
  </si>
  <si>
    <t>平成元</t>
  </si>
  <si>
    <t>魚類</t>
  </si>
  <si>
    <t>さけ・ます</t>
  </si>
  <si>
    <t>たい類</t>
  </si>
  <si>
    <t>かれい・ひらめ</t>
  </si>
  <si>
    <t>たら</t>
  </si>
  <si>
    <t>すけとうだら</t>
  </si>
  <si>
    <t>さめ</t>
  </si>
  <si>
    <t>はたはた</t>
  </si>
  <si>
    <t>ぶり・いなだ</t>
  </si>
  <si>
    <t>めばる類</t>
  </si>
  <si>
    <t>貝類</t>
  </si>
  <si>
    <t>あわび</t>
  </si>
  <si>
    <t>さざえ</t>
  </si>
  <si>
    <t>その他の水産動物</t>
  </si>
  <si>
    <t>いか</t>
  </si>
  <si>
    <t>えび・かに</t>
  </si>
  <si>
    <t>藻類</t>
  </si>
  <si>
    <t>わかめ</t>
  </si>
  <si>
    <t>のり</t>
  </si>
  <si>
    <t>注：総数はラウンドのため内訳の積算値と一致しない場合がある。</t>
  </si>
  <si>
    <t>資料：県水産課</t>
  </si>
  <si>
    <t>１３．魚種別漁獲量 －属地－ （海面漁業）  (平成元～6年）</t>
  </si>
  <si>
    <t>事業所数</t>
  </si>
  <si>
    <t>従業者数</t>
  </si>
  <si>
    <t>食料品製造業</t>
  </si>
  <si>
    <t>飲料・飼料・たばこ製造業</t>
  </si>
  <si>
    <t>繊維工業</t>
  </si>
  <si>
    <t>〇</t>
  </si>
  <si>
    <t>木材・木製品製造業</t>
  </si>
  <si>
    <t>家具・装備品製造業</t>
  </si>
  <si>
    <t>パルプ・紙・紙加工品製造業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</si>
  <si>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</si>
  <si>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</si>
  <si>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</si>
  <si>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</si>
  <si>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</si>
  <si>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</si>
  <si>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</si>
  <si>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</si>
  <si>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</si>
  <si>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t>
  </si>
  <si>
    <t>一般機械器具製造業</t>
  </si>
  <si>
    <t>電気機械器具製造業</t>
  </si>
  <si>
    <t>輸送用機械器具製造業</t>
  </si>
  <si>
    <t>精密機械器具製造業</t>
  </si>
  <si>
    <t>その他の製造業</t>
  </si>
  <si>
    <t>基 礎 素 材 型 産 業</t>
  </si>
  <si>
    <t>加 工 組 立 型 産 業</t>
  </si>
  <si>
    <t>生活関連・その他型産業</t>
  </si>
  <si>
    <t>　　　 使用額等、製造品出荷額等、生産額及び付加価値額（平成3～5年）</t>
  </si>
  <si>
    <t>12月31日現在　単位：額＝百万円</t>
  </si>
  <si>
    <t>年        別
産業中分類別
従業者規模別</t>
  </si>
  <si>
    <t>原 材 料
使用額等</t>
  </si>
  <si>
    <t>製 造 品
出荷額等</t>
  </si>
  <si>
    <t>生　産　額　　　従業者30人　　　以　上　の　　　事　業　所</t>
  </si>
  <si>
    <t xml:space="preserve">付加価値額　　従業者30人　　以　上　の　　　事　業　所 </t>
  </si>
  <si>
    <t xml:space="preserve">    平     成     3     年</t>
  </si>
  <si>
    <t>衣服・その他の繊維製品製造業</t>
  </si>
  <si>
    <t>出版・印刷・同関連産業</t>
  </si>
  <si>
    <t>　２９　　　人　　　以　　　下</t>
  </si>
  <si>
    <t>　　　　　　４～  ９　　　　人</t>
  </si>
  <si>
    <t>　　　　　１０～１９</t>
  </si>
  <si>
    <t>　　　　　２０～２９</t>
  </si>
  <si>
    <t>　３０　　　人　　　以　　　下</t>
  </si>
  <si>
    <t>　　　　　３０～　４９　　　人</t>
  </si>
  <si>
    <t>　　　　　５０～　９９</t>
  </si>
  <si>
    <t>　　　　１００～１９９</t>
  </si>
  <si>
    <t>　　　　２００～２９９</t>
  </si>
  <si>
    <t>　　　　３００～４９９</t>
  </si>
  <si>
    <t>　　　　５００～９９９</t>
  </si>
  <si>
    <t>　　　　１０００人以上</t>
  </si>
  <si>
    <t xml:space="preserve"> 注  ： 1）従業者規模４人以上 。2）表側の産業名中○印のついたものは基礎素材型産業、☆印のついたものは加工組立型産業で</t>
  </si>
  <si>
    <t xml:space="preserve"> 　　　　あり、無印は生活関連・その他型産業である。</t>
  </si>
  <si>
    <t>資料 ： 県統計調査課 「平成5年山形県の工業」（工業統計調査結果報告書）</t>
  </si>
  <si>
    <t xml:space="preserve">    </t>
  </si>
  <si>
    <t>１４.産業（中分類）別従業者規模別製造業の事業所数、従業者数、原材料</t>
  </si>
  <si>
    <t>事               業               所               数</t>
  </si>
  <si>
    <t>従     業     者     数</t>
  </si>
  <si>
    <t>製  造  品  出  荷  額  等</t>
  </si>
  <si>
    <t>地 域 別</t>
  </si>
  <si>
    <t>経  営  組  織  別</t>
  </si>
  <si>
    <t>従        業        者        規        模        別</t>
  </si>
  <si>
    <t>うち常用労働者数</t>
  </si>
  <si>
    <t>現    金</t>
  </si>
  <si>
    <t>原材料</t>
  </si>
  <si>
    <t>製造品</t>
  </si>
  <si>
    <t>加工賃</t>
  </si>
  <si>
    <t>修理料</t>
  </si>
  <si>
    <t>1,000人以上</t>
  </si>
  <si>
    <t>給    与        総    額</t>
  </si>
  <si>
    <t>使用額等</t>
  </si>
  <si>
    <t>出荷額</t>
  </si>
  <si>
    <t>収入額</t>
  </si>
  <si>
    <t>事業所数、従業者数は5年12月31日現在　　単位：金額＝万円</t>
  </si>
  <si>
    <t>組  合
その他
の法人</t>
  </si>
  <si>
    <t>4～     9人</t>
  </si>
  <si>
    <t xml:space="preserve">10～  19  </t>
  </si>
  <si>
    <t xml:space="preserve">20～  29  </t>
  </si>
  <si>
    <t xml:space="preserve">30～  49  </t>
  </si>
  <si>
    <t xml:space="preserve">50～  99  </t>
  </si>
  <si>
    <t>100～199</t>
  </si>
  <si>
    <t>200～299</t>
  </si>
  <si>
    <t>300～499</t>
  </si>
  <si>
    <t>500～999</t>
  </si>
  <si>
    <t>男</t>
  </si>
  <si>
    <t>女</t>
  </si>
  <si>
    <t>男</t>
  </si>
  <si>
    <t>女</t>
  </si>
  <si>
    <t>村山地域</t>
  </si>
  <si>
    <t>山形市</t>
  </si>
  <si>
    <t>注　：従業者数4人以上の事業所</t>
  </si>
  <si>
    <t>資料：県統計調査課「平成5年山形県の工業」（工業統計調査結果報告書）</t>
  </si>
  <si>
    <t>１５．市町村別製造業の事業所数、従業者数、現金給与総額、原材料使用額等及び製造品出荷額等（平成5年）</t>
  </si>
  <si>
    <t>区　　　　　　分</t>
  </si>
  <si>
    <t>(1)製造品出荷額</t>
  </si>
  <si>
    <t>(2)加工賃収入額</t>
  </si>
  <si>
    <t>第１３章　財政</t>
  </si>
  <si>
    <t>第１６章　衛生</t>
  </si>
  <si>
    <t>第７章　鉱工業</t>
  </si>
  <si>
    <t>凡例</t>
  </si>
  <si>
    <t>目次</t>
  </si>
  <si>
    <t>県の位置</t>
  </si>
  <si>
    <t>１</t>
  </si>
  <si>
    <t>２</t>
  </si>
  <si>
    <t>労働組合</t>
  </si>
  <si>
    <t>港湾</t>
  </si>
  <si>
    <t>３</t>
  </si>
  <si>
    <t>４</t>
  </si>
  <si>
    <t>５</t>
  </si>
  <si>
    <t>７</t>
  </si>
  <si>
    <t>第２章　人口</t>
  </si>
  <si>
    <t>第３章　事業所</t>
  </si>
  <si>
    <t>第４章　農業</t>
  </si>
  <si>
    <t>第５章　林業</t>
  </si>
  <si>
    <t>第６章　水産業</t>
  </si>
  <si>
    <t>第８章　建設</t>
  </si>
  <si>
    <t>酒田港主要施設</t>
  </si>
  <si>
    <t>第１２章　金融</t>
  </si>
  <si>
    <t>第１９章　観光</t>
  </si>
  <si>
    <t>１．土地及び気象　　２．人口　　３．事業所　　４．農業　　５．林業</t>
  </si>
  <si>
    <t>11．商業及び貿易　　12．金融　　13．財政　　14．所得、物価及び家計</t>
  </si>
  <si>
    <t>15．公務員、選挙、司法及び公安　　16．衛生　　17．労働及び社会保障　</t>
  </si>
  <si>
    <t>18．教育、文化及び宗教　　19．観光　　20.災害及び事故</t>
  </si>
  <si>
    <t>１</t>
  </si>
  <si>
    <t>２</t>
  </si>
  <si>
    <t>４</t>
  </si>
  <si>
    <t>５</t>
  </si>
  <si>
    <t>０.０</t>
  </si>
  <si>
    <t>７</t>
  </si>
  <si>
    <t>主要山岳(海抜1,500m以上）</t>
  </si>
  <si>
    <t>(1)社会保険事務所別の市町村別国民年金、基礎年金及び死亡一時金給付状況</t>
  </si>
  <si>
    <t>空港の概要</t>
  </si>
  <si>
    <t>(1)総数</t>
  </si>
  <si>
    <t>(2)東京便</t>
  </si>
  <si>
    <t>(3)大阪便</t>
  </si>
  <si>
    <t>(4)札幌便</t>
  </si>
  <si>
    <t>(1)月別</t>
  </si>
  <si>
    <t>(2)車種別</t>
  </si>
  <si>
    <t>(1)年度別保有自動車数</t>
  </si>
  <si>
    <t>(2)市町村別保有自動車数</t>
  </si>
  <si>
    <t>(1)警察職員数</t>
  </si>
  <si>
    <t>(2)警察署別管轄区域等</t>
  </si>
  <si>
    <t>就業状態、年齢（５歳階級）、男女別15歳以上人口（平成4年）</t>
  </si>
  <si>
    <t>就業状態、配偶関係、年齢、男女別15歳以上人口（平成4年）</t>
  </si>
  <si>
    <t>所得、産業（大分類）、男女別自営業主・雇用者数（平成4年）</t>
  </si>
  <si>
    <t>従業上の地位、就業希望意識、求職活動の有無、年間就業日数、就業の規則性・週間就業時間、男女別有業者数（平成4年）</t>
  </si>
  <si>
    <t>転職希望理由、求職活動の有無、年齢、男女別転職希望者数（平成4年）</t>
  </si>
  <si>
    <t>市町村別農家の就業状態別16歳以上世帯員数（昭和60～平成4年）</t>
  </si>
  <si>
    <t>市町村別の男女別従業日数別自営農業従事者数（昭和60～平成4年）</t>
  </si>
  <si>
    <t>市町村別の農家の兼業種類別従事者数（昭和60～平成4年）</t>
  </si>
  <si>
    <t>販売農家の農業労働力保有状態別農家数(平成2、4年）</t>
  </si>
  <si>
    <t>耕作放棄地のある農家数と耕作放棄面積（平成2、4年）</t>
  </si>
  <si>
    <t>市町村別の農業雇用労働雇い入れ農家数・人数及び農作業（水稲作）をよそに請負わせた農家数と面積（昭和60～平成4年）</t>
  </si>
  <si>
    <t>市町村別施設園芸の施設のある農家数と施設面積（昭和60～平成4年）</t>
  </si>
  <si>
    <t>市町村別の家畜等飼養農家数及び頭羽数（昭和60～平成4年）</t>
  </si>
  <si>
    <t>山形県知事　髙橋　和雄</t>
  </si>
  <si>
    <t>(5)名古屋便</t>
  </si>
  <si>
    <t>(4)自家用自動車有償貸渡(レンタカー)</t>
  </si>
  <si>
    <t>市町村別の業種別飲食店数、従業者数及び年間販売額（平成元、4年）</t>
  </si>
  <si>
    <t>(1)等級別</t>
  </si>
  <si>
    <t>(2)障害別</t>
  </si>
  <si>
    <t>中学校卒業者の進路別状況</t>
  </si>
  <si>
    <t>高等学校卒業者の進路別状況</t>
  </si>
  <si>
    <t>高等学校卒業者の学科別、産業別就職者数</t>
  </si>
  <si>
    <t>学科別・進学先別進学者数(高等学校）</t>
  </si>
  <si>
    <t>(6)第1当事者年齢層別・運転経験年数別発生件数</t>
  </si>
  <si>
    <t>(2)係留施設</t>
  </si>
  <si>
    <t>(1)県内における労働組合員推定組織率（男女別）の推移</t>
  </si>
  <si>
    <t>０.０</t>
  </si>
  <si>
    <t>　０　表章単位に満たないもの　　　　　－　該当数字がないもの</t>
  </si>
  <si>
    <t>６</t>
  </si>
  <si>
    <t>(1)国民総支出(名目・実質)</t>
  </si>
  <si>
    <t>第１章　土地及び気象</t>
  </si>
  <si>
    <t>(1)公立学校</t>
  </si>
  <si>
    <t>(2)私立学校</t>
  </si>
  <si>
    <t>(1)男子</t>
  </si>
  <si>
    <t>(2)女子</t>
  </si>
  <si>
    <t>(1)市町村別状況</t>
  </si>
  <si>
    <t>(2)都道府県別状況</t>
  </si>
  <si>
    <t>第２０章　災害及び事故</t>
  </si>
  <si>
    <t>火災</t>
  </si>
  <si>
    <t>地域別業種別産業廃棄物発生量(建設業を除く）（平成2年）</t>
  </si>
  <si>
    <t>大学・短期大学の入学状況</t>
  </si>
  <si>
    <t>附録</t>
  </si>
  <si>
    <t>度量衡換算表</t>
  </si>
  <si>
    <t>(1)月別発生状況</t>
  </si>
  <si>
    <t>(2)警察署別発生状況</t>
  </si>
  <si>
    <t>(3)当事者別発生状況</t>
  </si>
  <si>
    <t>(3)業種別給付種類別支払状況</t>
  </si>
  <si>
    <t>(8)都道府県別発生状況</t>
  </si>
  <si>
    <t>(1)苦情の受理及び処理件数</t>
  </si>
  <si>
    <t>(2)苦情の種類別新規直接受理件数</t>
  </si>
  <si>
    <t>(1)県内移動</t>
  </si>
  <si>
    <t>(2)県外移動</t>
  </si>
  <si>
    <t>地域気象観測所気象表</t>
  </si>
  <si>
    <t>(1)気温</t>
  </si>
  <si>
    <t>(3)日照時間</t>
  </si>
  <si>
    <t>季節現象</t>
  </si>
  <si>
    <t>(3)県内総生産と総支出勘定</t>
  </si>
  <si>
    <t>(2)業種別労災保険収支状況</t>
  </si>
  <si>
    <t>(2)製材用素材の入荷量</t>
  </si>
  <si>
    <t>市町村別の林業従事世帯員数（農家林家世帯員）（平成2年）</t>
  </si>
  <si>
    <t>市町村別電話施設数状況（平成6年度）</t>
  </si>
  <si>
    <t>通信施設数</t>
  </si>
  <si>
    <t>銀行業種別貸出状況（平成4～6年度）</t>
  </si>
  <si>
    <t>(5)県民所得および県民可処分所得の分配</t>
  </si>
  <si>
    <t>（本務者）</t>
  </si>
  <si>
    <t>本校</t>
  </si>
  <si>
    <t>分校</t>
  </si>
  <si>
    <t>平成4年度</t>
  </si>
  <si>
    <t>注：国立校を含む。</t>
  </si>
  <si>
    <t>資料：県統計調査課 ｢平成6年度学校基本調査結果報告書」</t>
  </si>
  <si>
    <t>３８．小学校の市町村別学校数、学級数、学年別児童数及び教職員数（平成4、5、6年度）</t>
  </si>
  <si>
    <t>学校数</t>
  </si>
  <si>
    <t>学級数</t>
  </si>
  <si>
    <t>教員数</t>
  </si>
  <si>
    <t>職員数</t>
  </si>
  <si>
    <t>本校</t>
  </si>
  <si>
    <t>分校</t>
  </si>
  <si>
    <t>(本務者)</t>
  </si>
  <si>
    <t>5月1日現在</t>
  </si>
  <si>
    <t>生徒数　　　　　</t>
  </si>
  <si>
    <t>総　　　数</t>
  </si>
  <si>
    <t>第　1　学　年</t>
  </si>
  <si>
    <t>平成4年度</t>
  </si>
  <si>
    <t>注：国立・私立校を含む。</t>
  </si>
  <si>
    <t>資料：県統計調査課｢平成6年度学校基本調査結果報告書」</t>
  </si>
  <si>
    <t>３９．中学校の市町村別学校数、学級数、学年別生徒数及び教職員数(平成4、5、6年度）</t>
  </si>
  <si>
    <t>置　　賜　　地　　域</t>
  </si>
  <si>
    <t>村　　山　　地　　域</t>
  </si>
  <si>
    <t>最　　上　　地　　域</t>
  </si>
  <si>
    <t>庄　　内　　地　　域</t>
  </si>
  <si>
    <t>市町村名</t>
  </si>
  <si>
    <t>（1）市町村別観光者数(延数）　（平成5、6年度）</t>
  </si>
  <si>
    <t>単位：百人</t>
  </si>
  <si>
    <t>6年度</t>
  </si>
  <si>
    <t>5年度</t>
  </si>
  <si>
    <t>前年度比</t>
  </si>
  <si>
    <t>6年度</t>
  </si>
  <si>
    <t>5年度</t>
  </si>
  <si>
    <t>資料：県観光物産課</t>
  </si>
  <si>
    <t>４０．観光者数</t>
  </si>
  <si>
    <t>建物</t>
  </si>
  <si>
    <t>林野</t>
  </si>
  <si>
    <t>車両</t>
  </si>
  <si>
    <t>船舶</t>
  </si>
  <si>
    <t>航空機</t>
  </si>
  <si>
    <t>その他</t>
  </si>
  <si>
    <t>10　</t>
  </si>
  <si>
    <t>11　</t>
  </si>
  <si>
    <t>12　</t>
  </si>
  <si>
    <t xml:space="preserve">  </t>
  </si>
  <si>
    <t>単位：</t>
  </si>
  <si>
    <t>建物面積＝㎡、林野面積＝ａ</t>
  </si>
  <si>
    <t>（２）月別火災発生件数及び損害額（平成5、6年）</t>
  </si>
  <si>
    <t>損害額＝千円</t>
  </si>
  <si>
    <t>年別　　　月別</t>
  </si>
  <si>
    <t>出             　火　            件            　数</t>
  </si>
  <si>
    <t>焼　損　棟　数</t>
  </si>
  <si>
    <t>焼 損 面 積</t>
  </si>
  <si>
    <t>焼損　　車両</t>
  </si>
  <si>
    <t>焼損　　船舶　　航空　　機</t>
  </si>
  <si>
    <t>死　　傷　　者</t>
  </si>
  <si>
    <t>全焼</t>
  </si>
  <si>
    <t>半焼</t>
  </si>
  <si>
    <t>部分焼</t>
  </si>
  <si>
    <t>死者</t>
  </si>
  <si>
    <t>負傷者</t>
  </si>
  <si>
    <t>平成5年</t>
  </si>
  <si>
    <t>-</t>
  </si>
  <si>
    <t>6</t>
  </si>
  <si>
    <t>　1月</t>
  </si>
  <si>
    <t>罹災世帯数</t>
  </si>
  <si>
    <t>罹災
人員</t>
  </si>
  <si>
    <t>損害見積額</t>
  </si>
  <si>
    <t>全損</t>
  </si>
  <si>
    <t>半損</t>
  </si>
  <si>
    <t>小損</t>
  </si>
  <si>
    <t>建物火災</t>
  </si>
  <si>
    <t>林野
火災</t>
  </si>
  <si>
    <t>車両
火災</t>
  </si>
  <si>
    <t>船舶
航空機</t>
  </si>
  <si>
    <t>その他火災</t>
  </si>
  <si>
    <t>総額</t>
  </si>
  <si>
    <t>建物</t>
  </si>
  <si>
    <t>収容物</t>
  </si>
  <si>
    <t>平成5年</t>
  </si>
  <si>
    <t>6</t>
  </si>
  <si>
    <t>　1月</t>
  </si>
  <si>
    <t>-</t>
  </si>
  <si>
    <t>４１．火災</t>
  </si>
  <si>
    <t>発　　生　　件　　数</t>
  </si>
  <si>
    <t>死　　　　　　　　者</t>
  </si>
  <si>
    <t>負　　　 傷 　　　者</t>
  </si>
  <si>
    <t>最北地域</t>
  </si>
  <si>
    <t>上山</t>
  </si>
  <si>
    <t>尾花沢</t>
  </si>
  <si>
    <t>南陽</t>
  </si>
  <si>
    <t>温海</t>
  </si>
  <si>
    <t>高速隊</t>
  </si>
  <si>
    <t>（2）警察署別発生状況</t>
  </si>
  <si>
    <t>警察署別</t>
  </si>
  <si>
    <t>平成5年</t>
  </si>
  <si>
    <t>増減（△）</t>
  </si>
  <si>
    <t>注：1）最北地域は、新庄、村山、尾花沢署の所管区域である。</t>
  </si>
  <si>
    <t>　　2)高速隊は平成2年より発足</t>
  </si>
  <si>
    <t>４２.交通事故発生状況及び死傷者数(平成5、6年度）</t>
  </si>
  <si>
    <t>（統計年鑑より抜粋）</t>
  </si>
  <si>
    <t>市町村別の人口推移（平成2～6年）</t>
  </si>
  <si>
    <t>保健所別、市町村別の病院、一般診療所及び歯科診療所数と病床数（平成3、4、5年）</t>
  </si>
  <si>
    <t>平成6年4月1日現在   単位：ｍ、％</t>
  </si>
  <si>
    <t>高　速　自動車　国　道</t>
  </si>
  <si>
    <t>独立専用</t>
  </si>
  <si>
    <t>一　　般　　国　　道</t>
  </si>
  <si>
    <t>県　　　　　　　道</t>
  </si>
  <si>
    <t>市町村道</t>
  </si>
  <si>
    <t>自転車</t>
  </si>
  <si>
    <t>国管理</t>
  </si>
  <si>
    <t>県管理</t>
  </si>
  <si>
    <t>主要地方道</t>
  </si>
  <si>
    <t>一般県道</t>
  </si>
  <si>
    <t>歩 行 者 道</t>
  </si>
  <si>
    <t>路線数</t>
  </si>
  <si>
    <t>総延長</t>
  </si>
  <si>
    <t xml:space="preserve"> 重　　 　用 　　　延　　 　長</t>
  </si>
  <si>
    <t xml:space="preserve"> 未　 　供 　　用　 　延　　長</t>
  </si>
  <si>
    <t xml:space="preserve"> 実　 　　延　　 　長　 　（A）</t>
  </si>
  <si>
    <t>規格改良・未改良</t>
  </si>
  <si>
    <t>内訳</t>
  </si>
  <si>
    <t>改良済延長（B）</t>
  </si>
  <si>
    <t>未改良延長</t>
  </si>
  <si>
    <t>実</t>
  </si>
  <si>
    <t>うち自動車交通不能</t>
  </si>
  <si>
    <t>改良率（B）/（A）</t>
  </si>
  <si>
    <t>延</t>
  </si>
  <si>
    <t>路面内訳</t>
  </si>
  <si>
    <t>舗装済延長（C）</t>
  </si>
  <si>
    <t>長</t>
  </si>
  <si>
    <t>未舗装延長</t>
  </si>
  <si>
    <t>舗装率（C）/（A）</t>
  </si>
  <si>
    <t>の</t>
  </si>
  <si>
    <t>橋梁の内訳</t>
  </si>
  <si>
    <t>橋数（個）</t>
  </si>
  <si>
    <t>橋梁延長</t>
  </si>
  <si>
    <t>内</t>
  </si>
  <si>
    <t>木橋と永久橋</t>
  </si>
  <si>
    <t>　木　　橋　　数</t>
  </si>
  <si>
    <t>　〃　　延　　長</t>
  </si>
  <si>
    <t>訳</t>
  </si>
  <si>
    <t>　永　久　橋　数</t>
  </si>
  <si>
    <t>トンネル</t>
  </si>
  <si>
    <t>個数</t>
  </si>
  <si>
    <t>延長</t>
  </si>
  <si>
    <t>渡船場</t>
  </si>
  <si>
    <t>鉄道との交差個所数</t>
  </si>
  <si>
    <t>立体</t>
  </si>
  <si>
    <t>平面</t>
  </si>
  <si>
    <t>立体横断施設数</t>
  </si>
  <si>
    <t>歩道橋</t>
  </si>
  <si>
    <t>地下道</t>
  </si>
  <si>
    <t>注：路線数の（　）は内書で一部県管理のものである。（国道112号、113号）</t>
  </si>
  <si>
    <t>資料：県道路維持課</t>
  </si>
  <si>
    <t>１６．道路現況</t>
  </si>
  <si>
    <t>資料：東北電力株式会社</t>
  </si>
  <si>
    <t>単位：千kWh</t>
  </si>
  <si>
    <t>項目</t>
  </si>
  <si>
    <t>平成4年度</t>
  </si>
  <si>
    <t>電灯需要</t>
  </si>
  <si>
    <t>電力需要</t>
  </si>
  <si>
    <t>業務用電力</t>
  </si>
  <si>
    <t>定額電灯</t>
  </si>
  <si>
    <t>小口電力</t>
  </si>
  <si>
    <t>低圧電力</t>
  </si>
  <si>
    <t>従量電灯甲･乙</t>
  </si>
  <si>
    <t>高圧甲</t>
  </si>
  <si>
    <t>大口電力</t>
  </si>
  <si>
    <t>従量電灯丙</t>
  </si>
  <si>
    <t>一般</t>
  </si>
  <si>
    <t>特約</t>
  </si>
  <si>
    <t>臨時電灯</t>
  </si>
  <si>
    <t>臨時電力</t>
  </si>
  <si>
    <t>深夜電力</t>
  </si>
  <si>
    <t>公衆街路灯</t>
  </si>
  <si>
    <t>農事用電力</t>
  </si>
  <si>
    <t>建設工事用電力</t>
  </si>
  <si>
    <t>時間帯電灯</t>
  </si>
  <si>
    <t>事業用電力</t>
  </si>
  <si>
    <t>融雪用電力</t>
  </si>
  <si>
    <t>１７．電灯及び電力需要実績(平成4～6年度)</t>
  </si>
  <si>
    <t>（1）計画給水人口及び普及率</t>
  </si>
  <si>
    <t>3月31日現在  単位：率＝％</t>
  </si>
  <si>
    <t xml:space="preserve">保 健 所 別 
市 町 村 別 </t>
  </si>
  <si>
    <t>行政区域内      居住人口  （A）</t>
  </si>
  <si>
    <t>給水区域内      現在人口   （B）</t>
  </si>
  <si>
    <t xml:space="preserve">B/A     </t>
  </si>
  <si>
    <t>計    画        給水人口  （C)</t>
  </si>
  <si>
    <t xml:space="preserve">C/A     </t>
  </si>
  <si>
    <t>現    在        給水人口  （D)</t>
  </si>
  <si>
    <t xml:space="preserve">普及率    D/A     </t>
  </si>
  <si>
    <t>平 成 4 年 度</t>
  </si>
  <si>
    <t>山形保健所</t>
  </si>
  <si>
    <t>寒河江保健所</t>
  </si>
  <si>
    <t>寒河江市</t>
  </si>
  <si>
    <t>河北町</t>
  </si>
  <si>
    <t>西川町</t>
  </si>
  <si>
    <t>朝日町</t>
  </si>
  <si>
    <t>大江町</t>
  </si>
  <si>
    <t>村山保健所</t>
  </si>
  <si>
    <t>大石田町</t>
  </si>
  <si>
    <t>新庄保健所</t>
  </si>
  <si>
    <t>米沢保健所</t>
  </si>
  <si>
    <t>長井保健所</t>
  </si>
  <si>
    <t>鶴岡保健所</t>
  </si>
  <si>
    <t>酒田保健所</t>
  </si>
  <si>
    <t>資料：県環境衛生課「平成5年度水道現況」</t>
  </si>
  <si>
    <t>１８．保健所、市町村別の水道普及状況（平成4,5年度）</t>
  </si>
  <si>
    <t>供用年月</t>
  </si>
  <si>
    <t>行政人口</t>
  </si>
  <si>
    <t>普及率</t>
  </si>
  <si>
    <t>水洗化率</t>
  </si>
  <si>
    <t>認可面積</t>
  </si>
  <si>
    <t>整備率</t>
  </si>
  <si>
    <t>未供用</t>
  </si>
  <si>
    <t>平成7年3月31日現在</t>
  </si>
  <si>
    <t>年度別　　　　　　事業主体別</t>
  </si>
  <si>
    <t>処理区域</t>
  </si>
  <si>
    <t>水洗化</t>
  </si>
  <si>
    <t>整備面積</t>
  </si>
  <si>
    <t>（参考）</t>
  </si>
  <si>
    <t>内人口</t>
  </si>
  <si>
    <t>人口</t>
  </si>
  <si>
    <t>5年度</t>
  </si>
  <si>
    <t>着手</t>
  </si>
  <si>
    <t>（Ａ）</t>
  </si>
  <si>
    <t>（Ｂ）</t>
  </si>
  <si>
    <t>（Ｃ）</t>
  </si>
  <si>
    <t>Ｂ／Ａ</t>
  </si>
  <si>
    <t>Ｃ／Ｂ</t>
  </si>
  <si>
    <t>（Ｄ）</t>
  </si>
  <si>
    <t>（Ｅ）</t>
  </si>
  <si>
    <t>D／E</t>
  </si>
  <si>
    <t>普及率</t>
  </si>
  <si>
    <t>市町村</t>
  </si>
  <si>
    <t>人</t>
  </si>
  <si>
    <t>％</t>
  </si>
  <si>
    <t>ha</t>
  </si>
  <si>
    <t>県全体</t>
  </si>
  <si>
    <t>-</t>
  </si>
  <si>
    <t>小　　　計</t>
  </si>
  <si>
    <t>-</t>
  </si>
  <si>
    <t>山　形　市</t>
  </si>
  <si>
    <t>昭40.11</t>
  </si>
  <si>
    <t>米　沢　市</t>
  </si>
  <si>
    <t>昭63.10</t>
  </si>
  <si>
    <t>鶴　岡　市</t>
  </si>
  <si>
    <t>昭55. 5</t>
  </si>
  <si>
    <t>酒　田　市</t>
  </si>
  <si>
    <t>昭54.10</t>
  </si>
  <si>
    <t>新　庄　市</t>
  </si>
  <si>
    <t>平元.10</t>
  </si>
  <si>
    <t>寒 河 江 市</t>
  </si>
  <si>
    <t>青果物卸売市場別の品目別卸売数量、価額及び価格（平成5年）</t>
  </si>
  <si>
    <t>主要品目別平均価格（平成6年）</t>
  </si>
  <si>
    <t>消費者物価指数（平成5、6年）</t>
  </si>
  <si>
    <t>1000世帯当たり主要耐久消費財の所有数量、増加率及び普及率（全世帯）（平成元、6年）</t>
  </si>
  <si>
    <t>全世帯1世帯当たり平均1か月間の主要家計指標の推移（平成2～6年）</t>
  </si>
  <si>
    <t>全世帯1世帯当たり平均1か月間の消費支出（平成6年）</t>
  </si>
  <si>
    <t>東北６県県庁所在都市別勤労者世帯１世帯当たり年平均１か月間の収支（平成6年）</t>
  </si>
  <si>
    <t>勤労者世帯1世帯当たり平均1か月間の主要家計指標の推移（平成2～6年）</t>
  </si>
  <si>
    <t>市町村職員数（平成5、6年）</t>
  </si>
  <si>
    <t>警察職員数及び警察署管轄区域等（平成5、6年）</t>
  </si>
  <si>
    <t>民事及び行政事件数（平成5、6年）</t>
  </si>
  <si>
    <t>強制執行事件数（平成5、6年）</t>
  </si>
  <si>
    <t>民事調停事件数（平成5、6年）</t>
  </si>
  <si>
    <t>刑事事件数（平成5、6年）</t>
  </si>
  <si>
    <t>家事事件数（平成5、6年）</t>
  </si>
  <si>
    <t>少年関係事件数（平成5、6年）</t>
  </si>
  <si>
    <t>罪種別受刑者数（平成5、6年）</t>
  </si>
  <si>
    <t>刑法犯の認知、検挙件数及び検挙人員（平成5、6年）</t>
  </si>
  <si>
    <t>法令別特別法犯送致件数及び人員（平成5、6年）</t>
  </si>
  <si>
    <t>刑法犯の認知件数、検挙件数及び人員（平成元～6年）</t>
  </si>
  <si>
    <t>非行少年等の補導状況(平成元～6年）</t>
  </si>
  <si>
    <t>県職員数（平成4～6年）</t>
  </si>
  <si>
    <t>市町村別選挙人名簿登録者数（平成6年）</t>
  </si>
  <si>
    <t>登記及び謄、抄本交付等数（平成4～6年）</t>
  </si>
  <si>
    <t>(1)登記</t>
  </si>
  <si>
    <t>(2)謄、抄本交付等数</t>
  </si>
  <si>
    <t>(2)家事裁判事件数</t>
  </si>
  <si>
    <t>開設者別病院利用の状況（平成4、5年）</t>
  </si>
  <si>
    <t>特定死因別の月別死亡者数及び年齢階級別死亡者数（平成4、5年）</t>
  </si>
  <si>
    <t>伝染病及び食中毒患者数－病類・月別－（平成4、5年）</t>
  </si>
  <si>
    <t>保健所別の伝染病及び食中毒患者数（平成4、5年）</t>
  </si>
  <si>
    <t>伝染病・食中毒患者数、り患率（平成4、5年）</t>
  </si>
  <si>
    <t>保健所別の麻薬取扱者数（平成5年度）</t>
  </si>
  <si>
    <t>保健所別の薬局及び医薬品等製造販売業者数（平成6年度）</t>
  </si>
  <si>
    <t>食品群別摂取栄養量（平成5年度）</t>
  </si>
  <si>
    <t>健康診査受診状況(平成6年度）</t>
  </si>
  <si>
    <t>一般廃棄物処理状況(平成5年度）</t>
  </si>
  <si>
    <t>公害苦情件数（平成4～6年度）</t>
  </si>
  <si>
    <t>(3)被害の発生地域別新規直接受理件数（典型７公害）</t>
  </si>
  <si>
    <t>(4)公害の発生源発生場所別新規直接受理件数（典型７公害）</t>
  </si>
  <si>
    <t>理容業・美容業・旅館・公衆浴場等施設数(昭和62～平成6年）</t>
  </si>
  <si>
    <t>理容師・美容師・クリーニング師(昭和62～平成6年）</t>
  </si>
  <si>
    <t>(4)産業別の労働組合数及び組合員数（平成5、6年）</t>
  </si>
  <si>
    <t>(5)加盟上部団体別労働組合数及び組合員数（平成5、6年）</t>
  </si>
  <si>
    <t>雇用保険（平成5、6年度）</t>
  </si>
  <si>
    <t>健康保険（平成5、6年度）</t>
  </si>
  <si>
    <t>日雇特例被保険者（平成5、6年度）</t>
  </si>
  <si>
    <t>厚生年金保険（平成5、6年度）</t>
  </si>
  <si>
    <t>労働者災害補償保険（平成5、6年度）</t>
  </si>
  <si>
    <t>国民健康保険（平成5、6年度）</t>
  </si>
  <si>
    <t>船員保険（平成5、6年度）</t>
  </si>
  <si>
    <t>全国、東北７県別生活保護世帯数、人員及び保護率（平成5、6年度）</t>
  </si>
  <si>
    <t>生活保護費支出状況（平成5、6年度）</t>
  </si>
  <si>
    <t>身体障害者数（平成5、6年度）</t>
  </si>
  <si>
    <t>児童相談所における相談受付及び処理状況（平成5、6年度）</t>
  </si>
  <si>
    <t>児童相談所における養護相談の年次別、理由別処理状況（平成5、6年度）</t>
  </si>
  <si>
    <t>公共職業紹介状況（平成5、6年度）</t>
  </si>
  <si>
    <t>産業、企業規模別常用労働者の男女別年齢、勤続年数、実労働時間数、定期現金給与額及び労働者数（平成5、6年）</t>
  </si>
  <si>
    <t>学歴別常用労働者の企業規模別定期現金給与額及び労働者数（平成6年）</t>
  </si>
  <si>
    <t>産業別常用労働者の年齢階級、企業規模別定期現金給与額（平成6年）</t>
  </si>
  <si>
    <t>学歴別・年齢階級別賃金（平成6年）</t>
  </si>
  <si>
    <t>産業別・学歴別賃金(平成6年）</t>
  </si>
  <si>
    <t>(2)労政事務所及び適用法別労働組合・組合員数（平成6年）</t>
  </si>
  <si>
    <t>年齢別常用労働者の勤続年数、実労働時間数、定期現金給与額（平成6年）</t>
  </si>
  <si>
    <t>職業能力開発施設の状況</t>
  </si>
  <si>
    <t>賃金指数、雇用指数及び労働時間指数（平成3～6年）</t>
  </si>
  <si>
    <t>産業別常用労働者の１人平均月間現金給与額（平成3～6年）</t>
  </si>
  <si>
    <t>産業別・年齢階級別勤続年数、労働時間及び賃金（平成6年）</t>
  </si>
  <si>
    <t>(3)労働組合数及び組合員数（昭和60～平成6年）</t>
  </si>
  <si>
    <t>労働争議（平成元～5年）</t>
  </si>
  <si>
    <t>業種別、事業規模別、労働災害被災者数（平成4～6年）</t>
  </si>
  <si>
    <t>国民年金（平成6年度）</t>
  </si>
  <si>
    <t>生活保護（平成4～6年度）</t>
  </si>
  <si>
    <t>老人福祉の状況(平成6年度）</t>
  </si>
  <si>
    <t>市町村別の保育所及び児童館等の状況（平成6年）</t>
  </si>
  <si>
    <t>社会福祉施設数、入所者数及び費用額（平成6年度）</t>
  </si>
  <si>
    <t>母子世帯・寡婦・父子世帯数（平成2～6年度）</t>
  </si>
  <si>
    <t>精神薄弱児相談件数（平成3～6年度）</t>
  </si>
  <si>
    <t>学校種別学校数、学級数、生徒数、教員数及び職員数（平成元～6年度）</t>
  </si>
  <si>
    <t>小学校の市町村別学校数、学級数、学年別児童数及び教職員数（平成4、5、6年度）</t>
  </si>
  <si>
    <t>中学校の市町村別学校数、学級数、学年別生徒数及び教職員数（平成4、5、6年度）</t>
  </si>
  <si>
    <t>うち電気代</t>
  </si>
  <si>
    <t>保健医療</t>
  </si>
  <si>
    <t>うち諸雑費</t>
  </si>
  <si>
    <t>所得税</t>
  </si>
  <si>
    <t>他の税</t>
  </si>
  <si>
    <t>社会保険料</t>
  </si>
  <si>
    <t>その他</t>
  </si>
  <si>
    <t>うち預貯金</t>
  </si>
  <si>
    <t>うち保険掛金</t>
  </si>
  <si>
    <t>資料：総務庁統計局「家計調査年報（平成6年）」</t>
  </si>
  <si>
    <t>３１．東北6県県庁所在都市別勤労者世帯１世帯当たり年平均１か月の収支（平成6年）</t>
  </si>
  <si>
    <t>認知件数</t>
  </si>
  <si>
    <t>検挙件数</t>
  </si>
  <si>
    <t>検挙人員</t>
  </si>
  <si>
    <t>強盗</t>
  </si>
  <si>
    <t>放火</t>
  </si>
  <si>
    <t>強姦</t>
  </si>
  <si>
    <t>凶器準備集合</t>
  </si>
  <si>
    <t>暴行</t>
  </si>
  <si>
    <t>傷害</t>
  </si>
  <si>
    <t>脅迫・恐喝</t>
  </si>
  <si>
    <t>窃盗</t>
  </si>
  <si>
    <t>詐欺</t>
  </si>
  <si>
    <t>横領</t>
  </si>
  <si>
    <t>偽造</t>
  </si>
  <si>
    <t>背任</t>
  </si>
  <si>
    <t>賭博</t>
  </si>
  <si>
    <t>わいせつ</t>
  </si>
  <si>
    <t>業務上等過失致死傷</t>
  </si>
  <si>
    <t>その他の刑法犯</t>
  </si>
  <si>
    <t>（1）罪種別</t>
  </si>
  <si>
    <t>罪種別</t>
  </si>
  <si>
    <t>平　成　5　年</t>
  </si>
  <si>
    <t>総数</t>
  </si>
  <si>
    <t>殺人</t>
  </si>
  <si>
    <r>
      <t>瀆</t>
    </r>
    <r>
      <rPr>
        <sz val="10"/>
        <rFont val="ＭＳ 明朝"/>
        <family val="1"/>
      </rPr>
      <t>職</t>
    </r>
  </si>
  <si>
    <t>注：1）検挙件数については、検挙地計上方式による。</t>
  </si>
  <si>
    <t xml:space="preserve">    2）道路上の交通事故に係る業務患等過失致死傷は含まない。</t>
  </si>
  <si>
    <t>資料：県警察本部　</t>
  </si>
  <si>
    <t>３２．刑法犯の認知、検挙件数及び検挙人員（平成5、6年）</t>
  </si>
  <si>
    <t>医　　　　　師</t>
  </si>
  <si>
    <t>歯　　　科　　　医　　　師</t>
  </si>
  <si>
    <t>薬　　　剤　　　師</t>
  </si>
  <si>
    <t>実　　　数</t>
  </si>
  <si>
    <t>人口１０万対</t>
  </si>
  <si>
    <t>実　　　　　数</t>
  </si>
  <si>
    <t>（１）保健所別実数及び率</t>
  </si>
  <si>
    <t>12月31日現在</t>
  </si>
  <si>
    <t>保健所別</t>
  </si>
  <si>
    <t>平成2年</t>
  </si>
  <si>
    <t>総    数</t>
  </si>
  <si>
    <t>山形</t>
  </si>
  <si>
    <t>寒河江</t>
  </si>
  <si>
    <t>村山</t>
  </si>
  <si>
    <t>新庄</t>
  </si>
  <si>
    <t>米沢</t>
  </si>
  <si>
    <t>長井</t>
  </si>
  <si>
    <t>鶴岡</t>
  </si>
  <si>
    <t>酒田</t>
  </si>
  <si>
    <t>注：従業地による数値である。人口は該当年10月1日現在の県統計調査課による推計人口である。</t>
  </si>
  <si>
    <t>資料：県医薬務課「衛生統計年報（事業統計編）」</t>
  </si>
  <si>
    <t>３３．医師、歯科医師及び薬剤師数（平成2、4年）</t>
  </si>
  <si>
    <t>病院総数</t>
  </si>
  <si>
    <t>国　　立</t>
  </si>
  <si>
    <t>地方公共団体</t>
  </si>
  <si>
    <t>法 人 立</t>
  </si>
  <si>
    <t>個 人 立</t>
  </si>
  <si>
    <t>一般診療所</t>
  </si>
  <si>
    <t>歯科診療所</t>
  </si>
  <si>
    <t>病院数</t>
  </si>
  <si>
    <t>病床数</t>
  </si>
  <si>
    <t>診療所数</t>
  </si>
  <si>
    <t>各年10月１日現在</t>
  </si>
  <si>
    <t>保健所別
市町村別</t>
  </si>
  <si>
    <t>平  成  3  年</t>
  </si>
  <si>
    <r>
      <t>平  成</t>
    </r>
    <r>
      <rPr>
        <sz val="10"/>
        <rFont val="ＭＳ 明朝"/>
        <family val="1"/>
      </rPr>
      <t xml:space="preserve">  4  </t>
    </r>
    <r>
      <rPr>
        <sz val="10"/>
        <color indexed="9"/>
        <rFont val="ＭＳ 明朝"/>
        <family val="1"/>
      </rPr>
      <t>年</t>
    </r>
  </si>
  <si>
    <r>
      <t>平  成</t>
    </r>
    <r>
      <rPr>
        <sz val="9"/>
        <rFont val="ＭＳ 明朝"/>
        <family val="1"/>
      </rPr>
      <t xml:space="preserve">  </t>
    </r>
    <r>
      <rPr>
        <b/>
        <sz val="9"/>
        <rFont val="ＭＳ 明朝"/>
        <family val="1"/>
      </rPr>
      <t>5</t>
    </r>
    <r>
      <rPr>
        <sz val="9"/>
        <rFont val="ＭＳ 明朝"/>
        <family val="1"/>
      </rPr>
      <t xml:space="preserve">  </t>
    </r>
    <r>
      <rPr>
        <sz val="9"/>
        <color indexed="9"/>
        <rFont val="ＭＳ 明朝"/>
        <family val="1"/>
      </rPr>
      <t>年</t>
    </r>
  </si>
  <si>
    <t>東根市</t>
  </si>
  <si>
    <t>鶴岡保健所</t>
  </si>
  <si>
    <t>資料：県医薬務課「保健（衛生）統計年報（事業統計編）」</t>
  </si>
  <si>
    <t xml:space="preserve">３４．保健所別、市町村別の病院、一般診療所及び歯科診療所数と病床数(平成3、4、5年） </t>
  </si>
  <si>
    <t xml:space="preserve"> 山形市</t>
  </si>
  <si>
    <t xml:space="preserve"> 上山市</t>
  </si>
  <si>
    <t xml:space="preserve"> 山辺町</t>
  </si>
  <si>
    <t xml:space="preserve"> 中山町</t>
  </si>
  <si>
    <t xml:space="preserve"> 寒河江市</t>
  </si>
  <si>
    <t xml:space="preserve"> 西川町</t>
  </si>
  <si>
    <t xml:space="preserve"> 朝日町</t>
  </si>
  <si>
    <t xml:space="preserve"> 大江町</t>
  </si>
  <si>
    <t xml:space="preserve"> 村山市</t>
  </si>
  <si>
    <t xml:space="preserve"> 天童市</t>
  </si>
  <si>
    <t xml:space="preserve"> 東根市</t>
  </si>
  <si>
    <t xml:space="preserve"> 河北町</t>
  </si>
  <si>
    <t xml:space="preserve"> 尾花沢市</t>
  </si>
  <si>
    <t xml:space="preserve"> 大石田町</t>
  </si>
  <si>
    <t xml:space="preserve"> 新庄市</t>
  </si>
  <si>
    <t xml:space="preserve"> 金山町</t>
  </si>
  <si>
    <t xml:space="preserve"> 最上町</t>
  </si>
  <si>
    <t xml:space="preserve"> 舟形町</t>
  </si>
  <si>
    <t xml:space="preserve"> 真室川町</t>
  </si>
  <si>
    <t xml:space="preserve"> 大蔵村</t>
  </si>
  <si>
    <t xml:space="preserve"> 鮭川村</t>
  </si>
  <si>
    <t xml:space="preserve"> 戸沢村</t>
  </si>
  <si>
    <t xml:space="preserve"> 酒田市</t>
  </si>
  <si>
    <t xml:space="preserve"> 立川町</t>
  </si>
  <si>
    <t xml:space="preserve"> 余目町</t>
  </si>
  <si>
    <t xml:space="preserve"> 遊佐町</t>
  </si>
  <si>
    <t xml:space="preserve"> 八幡町</t>
  </si>
  <si>
    <t xml:space="preserve"> 松山町</t>
  </si>
  <si>
    <t xml:space="preserve"> 平田町</t>
  </si>
  <si>
    <t xml:space="preserve"> 鶴岡市</t>
  </si>
  <si>
    <t xml:space="preserve"> 藤島町</t>
  </si>
  <si>
    <t xml:space="preserve"> 羽黒町</t>
  </si>
  <si>
    <t xml:space="preserve"> 櫛引町</t>
  </si>
  <si>
    <t xml:space="preserve"> 三川町</t>
  </si>
  <si>
    <t xml:space="preserve"> 朝日村</t>
  </si>
  <si>
    <t xml:space="preserve"> 温海町</t>
  </si>
  <si>
    <t xml:space="preserve"> 米沢市</t>
  </si>
  <si>
    <t xml:space="preserve"> 長井市</t>
  </si>
  <si>
    <t xml:space="preserve"> 南陽市</t>
  </si>
  <si>
    <t xml:space="preserve"> 高畠町</t>
  </si>
  <si>
    <t xml:space="preserve"> 川西町</t>
  </si>
  <si>
    <t xml:space="preserve"> 小国町</t>
  </si>
  <si>
    <t xml:space="preserve"> 白鷹町</t>
  </si>
  <si>
    <t xml:space="preserve"> 飯豊町</t>
  </si>
  <si>
    <t>（１）市町村別ごみ処理状況（平成5年度）</t>
  </si>
  <si>
    <t>単位：人口＝人、量＝t</t>
  </si>
  <si>
    <t>計画処理   区域内人口（H.5.10.1）</t>
  </si>
  <si>
    <t>計画収集量合計</t>
  </si>
  <si>
    <t>直接　　搬入量</t>
  </si>
  <si>
    <t>自家　　処理量</t>
  </si>
  <si>
    <t>排出量　　総計</t>
  </si>
  <si>
    <t>1人1日　　　当たり　　排出量　　　　（g/日人）</t>
  </si>
  <si>
    <t>（参考）団体に　よる　　回収量</t>
  </si>
  <si>
    <t>処理・処分量</t>
  </si>
  <si>
    <t>焼却処理</t>
  </si>
  <si>
    <t>埋立処理</t>
  </si>
  <si>
    <t>高速堆肥化施設</t>
  </si>
  <si>
    <t>粗大ゴミ処理施設</t>
  </si>
  <si>
    <t>資源化を行う施設</t>
  </si>
  <si>
    <t>総　　数</t>
  </si>
  <si>
    <t>山形組合</t>
  </si>
  <si>
    <t>寒河江組合</t>
  </si>
  <si>
    <t>東根組合</t>
  </si>
  <si>
    <t>尾花沢組合</t>
  </si>
  <si>
    <t>最上組合</t>
  </si>
  <si>
    <t>-</t>
  </si>
  <si>
    <t>…</t>
  </si>
  <si>
    <t>酒田組合</t>
  </si>
  <si>
    <t>…</t>
  </si>
  <si>
    <t>鶴岡組合</t>
  </si>
  <si>
    <t>置賜組合</t>
  </si>
  <si>
    <t>資料：県環境衛生課</t>
  </si>
  <si>
    <t>注：埋立処理量には,焼却残さ、及び焼却施設以外の中間処理施設からの搬入物を含む。</t>
  </si>
  <si>
    <t>３５．一般廃棄物処理状況（平成5年度）</t>
  </si>
  <si>
    <t>男</t>
  </si>
  <si>
    <t>女</t>
  </si>
  <si>
    <t>総　額</t>
  </si>
  <si>
    <t>建設業</t>
  </si>
  <si>
    <t>製造業</t>
  </si>
  <si>
    <t>運輸・通信業</t>
  </si>
  <si>
    <t>卸売・小売業、飲食店</t>
  </si>
  <si>
    <t>金融・保険業</t>
  </si>
  <si>
    <t>サービス業</t>
  </si>
  <si>
    <t>（１）〈事業所規模５人以上〉</t>
  </si>
  <si>
    <t>(平成3～6年）</t>
  </si>
  <si>
    <t>単位：円</t>
  </si>
  <si>
    <t>年　　月　　別</t>
  </si>
  <si>
    <t>現　金　給　与　総　額</t>
  </si>
  <si>
    <t>きまって支給する給与</t>
  </si>
  <si>
    <t>特別 に支払われた給与</t>
  </si>
  <si>
    <t>産　　業　　別</t>
  </si>
  <si>
    <t>総　額</t>
  </si>
  <si>
    <t>平成 3年</t>
  </si>
  <si>
    <r>
      <t>平成</t>
    </r>
    <r>
      <rPr>
        <sz val="10"/>
        <rFont val="ＭＳ 明朝"/>
        <family val="1"/>
      </rPr>
      <t xml:space="preserve"> 4</t>
    </r>
    <r>
      <rPr>
        <sz val="10"/>
        <color indexed="9"/>
        <rFont val="ＭＳ 明朝"/>
        <family val="1"/>
      </rPr>
      <t>年</t>
    </r>
  </si>
  <si>
    <r>
      <t>平成</t>
    </r>
    <r>
      <rPr>
        <sz val="10"/>
        <rFont val="ＭＳ 明朝"/>
        <family val="1"/>
      </rPr>
      <t xml:space="preserve"> 5</t>
    </r>
    <r>
      <rPr>
        <sz val="10"/>
        <color indexed="9"/>
        <rFont val="ＭＳ 明朝"/>
        <family val="1"/>
      </rPr>
      <t>年</t>
    </r>
  </si>
  <si>
    <r>
      <t>平成</t>
    </r>
    <r>
      <rPr>
        <b/>
        <sz val="9"/>
        <rFont val="ＭＳ 明朝"/>
        <family val="1"/>
      </rPr>
      <t xml:space="preserve"> 6</t>
    </r>
    <r>
      <rPr>
        <sz val="10"/>
        <color indexed="9"/>
        <rFont val="ＭＳ 明朝"/>
        <family val="1"/>
      </rPr>
      <t>年</t>
    </r>
  </si>
  <si>
    <t>調</t>
  </si>
  <si>
    <t>　　　 　1　 　月　　</t>
  </si>
  <si>
    <r>
      <t xml:space="preserve">　　　 　2　 　    </t>
    </r>
    <r>
      <rPr>
        <sz val="10"/>
        <color indexed="9"/>
        <rFont val="ＭＳ 明朝"/>
        <family val="1"/>
      </rPr>
      <t xml:space="preserve">月        </t>
    </r>
    <r>
      <rPr>
        <sz val="10"/>
        <rFont val="ＭＳ 明朝"/>
        <family val="1"/>
      </rPr>
      <t>　　</t>
    </r>
  </si>
  <si>
    <t>査</t>
  </si>
  <si>
    <r>
      <t xml:space="preserve">　　　 　3　 　    </t>
    </r>
    <r>
      <rPr>
        <sz val="10"/>
        <color indexed="9"/>
        <rFont val="ＭＳ 明朝"/>
        <family val="1"/>
      </rPr>
      <t>月</t>
    </r>
    <r>
      <rPr>
        <sz val="10"/>
        <rFont val="ＭＳ 明朝"/>
        <family val="1"/>
      </rPr>
      <t xml:space="preserve">        　　</t>
    </r>
  </si>
  <si>
    <r>
      <t xml:space="preserve">　　　 　4　 　    </t>
    </r>
    <r>
      <rPr>
        <sz val="10"/>
        <color indexed="9"/>
        <rFont val="ＭＳ 明朝"/>
        <family val="1"/>
      </rPr>
      <t>月</t>
    </r>
    <r>
      <rPr>
        <sz val="10"/>
        <rFont val="ＭＳ 明朝"/>
        <family val="1"/>
      </rPr>
      <t xml:space="preserve">        　　</t>
    </r>
  </si>
  <si>
    <t>産</t>
  </si>
  <si>
    <r>
      <t xml:space="preserve">　　　 　5　 　    </t>
    </r>
    <r>
      <rPr>
        <sz val="10"/>
        <color indexed="9"/>
        <rFont val="ＭＳ 明朝"/>
        <family val="1"/>
      </rPr>
      <t>月</t>
    </r>
    <r>
      <rPr>
        <sz val="10"/>
        <rFont val="ＭＳ 明朝"/>
        <family val="1"/>
      </rPr>
      <t xml:space="preserve">        　　</t>
    </r>
  </si>
  <si>
    <r>
      <t xml:space="preserve">　　　 　6　 　    </t>
    </r>
    <r>
      <rPr>
        <sz val="10"/>
        <color indexed="9"/>
        <rFont val="ＭＳ 明朝"/>
        <family val="1"/>
      </rPr>
      <t>月</t>
    </r>
    <r>
      <rPr>
        <sz val="10"/>
        <rFont val="ＭＳ 明朝"/>
        <family val="1"/>
      </rPr>
      <t xml:space="preserve">        　　</t>
    </r>
  </si>
  <si>
    <t>業</t>
  </si>
  <si>
    <r>
      <t xml:space="preserve">　　　 　7　 　    </t>
    </r>
    <r>
      <rPr>
        <sz val="10"/>
        <color indexed="9"/>
        <rFont val="ＭＳ 明朝"/>
        <family val="1"/>
      </rPr>
      <t>月</t>
    </r>
    <r>
      <rPr>
        <sz val="10"/>
        <rFont val="ＭＳ 明朝"/>
        <family val="1"/>
      </rPr>
      <t xml:space="preserve">        　　</t>
    </r>
  </si>
  <si>
    <r>
      <t xml:space="preserve">　　　 　8　 　    </t>
    </r>
    <r>
      <rPr>
        <sz val="10"/>
        <color indexed="9"/>
        <rFont val="ＭＳ 明朝"/>
        <family val="1"/>
      </rPr>
      <t xml:space="preserve">月 </t>
    </r>
    <r>
      <rPr>
        <sz val="10"/>
        <rFont val="ＭＳ 明朝"/>
        <family val="1"/>
      </rPr>
      <t xml:space="preserve">       　　</t>
    </r>
  </si>
  <si>
    <t>計</t>
  </si>
  <si>
    <r>
      <t xml:space="preserve">　　　 　9　 　   </t>
    </r>
    <r>
      <rPr>
        <sz val="10"/>
        <color indexed="9"/>
        <rFont val="ＭＳ 明朝"/>
        <family val="1"/>
      </rPr>
      <t xml:space="preserve"> 月</t>
    </r>
    <r>
      <rPr>
        <sz val="10"/>
        <rFont val="ＭＳ 明朝"/>
        <family val="1"/>
      </rPr>
      <t xml:space="preserve">        　　</t>
    </r>
  </si>
  <si>
    <r>
      <t xml:space="preserve">　　　 　10　 　    </t>
    </r>
    <r>
      <rPr>
        <sz val="10"/>
        <color indexed="9"/>
        <rFont val="ＭＳ 明朝"/>
        <family val="1"/>
      </rPr>
      <t xml:space="preserve">月 </t>
    </r>
    <r>
      <rPr>
        <sz val="10"/>
        <rFont val="ＭＳ 明朝"/>
        <family val="1"/>
      </rPr>
      <t xml:space="preserve">       　　</t>
    </r>
  </si>
  <si>
    <r>
      <t xml:space="preserve">　　　 　11　 　    </t>
    </r>
    <r>
      <rPr>
        <sz val="10"/>
        <color indexed="9"/>
        <rFont val="ＭＳ 明朝"/>
        <family val="1"/>
      </rPr>
      <t xml:space="preserve">月 </t>
    </r>
    <r>
      <rPr>
        <sz val="10"/>
        <rFont val="ＭＳ 明朝"/>
        <family val="1"/>
      </rPr>
      <t xml:space="preserve">       　　</t>
    </r>
  </si>
  <si>
    <r>
      <t xml:space="preserve">　　　 　12　 　   </t>
    </r>
    <r>
      <rPr>
        <sz val="10"/>
        <color indexed="9"/>
        <rFont val="ＭＳ 明朝"/>
        <family val="1"/>
      </rPr>
      <t xml:space="preserve"> 月 </t>
    </r>
    <r>
      <rPr>
        <sz val="10"/>
        <rFont val="ＭＳ 明朝"/>
        <family val="1"/>
      </rPr>
      <t xml:space="preserve">       　　</t>
    </r>
  </si>
  <si>
    <t>食料品・たばこ製造業</t>
  </si>
  <si>
    <t>繊維工業</t>
  </si>
  <si>
    <t>衣服・その他の繊維製品製造業</t>
  </si>
  <si>
    <t>木材・木製品製造業</t>
  </si>
  <si>
    <t>窯業・土石製品製造業</t>
  </si>
  <si>
    <t>鉄鋼業</t>
  </si>
  <si>
    <t>金属製品製造業</t>
  </si>
  <si>
    <t>一般機械器具製造業</t>
  </si>
  <si>
    <t>電気機器器具製造業</t>
  </si>
  <si>
    <t>その他の製造業</t>
  </si>
  <si>
    <t>電気・ガス・熱供給・水道業</t>
  </si>
  <si>
    <t>×</t>
  </si>
  <si>
    <t>旅館・その他の宿泊所</t>
  </si>
  <si>
    <t>医療</t>
  </si>
  <si>
    <t>教  育</t>
  </si>
  <si>
    <t>社会保険・社会福祉</t>
  </si>
  <si>
    <t>その他のサービス業</t>
  </si>
  <si>
    <t>注：抽出調査による。</t>
  </si>
  <si>
    <t>資料：県統計調査課「毎月勤労統計調査地方調査結果報告書」</t>
  </si>
  <si>
    <t>３６．産業別常用労働者の1人平均月間現金給与額</t>
  </si>
  <si>
    <t>社会福祉施設別</t>
  </si>
  <si>
    <t>地域別施設数</t>
  </si>
  <si>
    <t>入所者数</t>
  </si>
  <si>
    <t>村山</t>
  </si>
  <si>
    <t>最上</t>
  </si>
  <si>
    <t>庄内</t>
  </si>
  <si>
    <t>定員</t>
  </si>
  <si>
    <t>年　間</t>
  </si>
  <si>
    <t>延人数</t>
  </si>
  <si>
    <t>生活保護施設</t>
  </si>
  <si>
    <t>教護施設</t>
  </si>
  <si>
    <t>宿所提供施設</t>
  </si>
  <si>
    <t>児童福祉施設</t>
  </si>
  <si>
    <t>助産施設</t>
  </si>
  <si>
    <t>乳児院</t>
  </si>
  <si>
    <t>盲児施設</t>
  </si>
  <si>
    <t>ろうあ児施設</t>
  </si>
  <si>
    <t>難聴幼児通園施設</t>
  </si>
  <si>
    <t>肢体不自由児施設</t>
  </si>
  <si>
    <t>重症心身障害児施設</t>
  </si>
  <si>
    <t>老人福祉施設</t>
  </si>
  <si>
    <t>養護老人ホーム</t>
  </si>
  <si>
    <t>特別養護老人ホーム</t>
  </si>
  <si>
    <t>老人休養ホーム</t>
  </si>
  <si>
    <t>老人福祉センター</t>
  </si>
  <si>
    <t>軽費老人ホーム</t>
  </si>
  <si>
    <t>老人デイサービスセンター</t>
  </si>
  <si>
    <t>身体障害者更生援護施設</t>
  </si>
  <si>
    <t>身体障害者授産施設</t>
  </si>
  <si>
    <t>重度身体障害者授産施設</t>
  </si>
  <si>
    <t>身体障害者療護施設</t>
  </si>
  <si>
    <t>身体障害者福祉工場</t>
  </si>
  <si>
    <t>点字図書館</t>
  </si>
  <si>
    <t>母子福祉施設</t>
  </si>
  <si>
    <t>母子福祉センター</t>
  </si>
  <si>
    <t>母子休養ホーム</t>
  </si>
  <si>
    <t>平成7年3月末現在　　単位：円</t>
  </si>
  <si>
    <t>措　置　費</t>
  </si>
  <si>
    <t>うち本人又は保護者負担額</t>
  </si>
  <si>
    <t>年　　額</t>
  </si>
  <si>
    <t>１人１月　　当たり金額</t>
  </si>
  <si>
    <t>年　額</t>
  </si>
  <si>
    <t>年　間</t>
  </si>
  <si>
    <t>延人数</t>
  </si>
  <si>
    <t>総　　　　　　　　　　　　数</t>
  </si>
  <si>
    <t>…</t>
  </si>
  <si>
    <t>(150)925</t>
  </si>
  <si>
    <t>母子寮</t>
  </si>
  <si>
    <t>養護施設</t>
  </si>
  <si>
    <t>精神薄弱児施設</t>
  </si>
  <si>
    <t>…</t>
  </si>
  <si>
    <t>精神薄弱児通園施設</t>
  </si>
  <si>
    <t>(90)90</t>
  </si>
  <si>
    <t>(30)30</t>
  </si>
  <si>
    <t>(30)130</t>
  </si>
  <si>
    <t>教護院</t>
  </si>
  <si>
    <t>…</t>
  </si>
  <si>
    <t>（補助金）</t>
  </si>
  <si>
    <t>(26)625</t>
  </si>
  <si>
    <t>…</t>
  </si>
  <si>
    <t>肢体不自由者更生施設</t>
  </si>
  <si>
    <t>(5)30</t>
  </si>
  <si>
    <t>(28)116</t>
  </si>
  <si>
    <t>内部障害者更生施設</t>
  </si>
  <si>
    <t>(14)70</t>
  </si>
  <si>
    <t>(138)502</t>
  </si>
  <si>
    <t>…</t>
  </si>
  <si>
    <t>重度身体障害者更生援護施設</t>
  </si>
  <si>
    <t>(7)130</t>
  </si>
  <si>
    <t>(83)1,534</t>
  </si>
  <si>
    <t>身体障害者保養所</t>
  </si>
  <si>
    <t>…</t>
  </si>
  <si>
    <t>視覚障害者更生施設</t>
  </si>
  <si>
    <t>精神薄弱者援護施設</t>
  </si>
  <si>
    <t xml:space="preserve"> 注:１）児童福祉施設の保育所及び児童館については、第29表参照のこと。　</t>
  </si>
  <si>
    <t>　　２）措置費には、県外施設委託分も含まれている。    ３）（ ）内数字は通所分。</t>
  </si>
  <si>
    <t>資料：県社会課、県児童課、県障害福祉課</t>
  </si>
  <si>
    <t>３７．社会福祉施設数、入所者数及び費用額（平成6年度）</t>
  </si>
  <si>
    <t>5月1日現在</t>
  </si>
  <si>
    <t>学　　校　　数</t>
  </si>
  <si>
    <t>学級数</t>
  </si>
  <si>
    <t>児　　　　　　　童　　　　　　　数</t>
  </si>
  <si>
    <t>教員数</t>
  </si>
  <si>
    <t>職員数</t>
  </si>
  <si>
    <t>総　　　　　数</t>
  </si>
  <si>
    <t>第1学年</t>
  </si>
  <si>
    <t>(5)果樹</t>
  </si>
  <si>
    <t>市町村別の人工林率別林家数及び人工林面積（農家林家）（平成2年）</t>
  </si>
  <si>
    <t>保有山林面積規模別事業体数と面積(平成2年）</t>
  </si>
  <si>
    <t>保有山林のある林家数と面積(平成2年）</t>
  </si>
  <si>
    <t>東北７県別製造業の推移（平成2～5年）</t>
  </si>
  <si>
    <t>鉱業の状況（平成5～6年）</t>
  </si>
  <si>
    <t>着工建築物の建築主、構造、用途別建築物数、床面積及び工事費予定額（平成5、6年度）</t>
  </si>
  <si>
    <t>着工住宅の工事別戸数及び床面積（平成5、6年）</t>
  </si>
  <si>
    <t>除却建築物の床面積及び評価額（平成5、6年）</t>
  </si>
  <si>
    <t>着工新設住宅の利用関係、種類別戸数及び床面積（平成5、6年）</t>
  </si>
  <si>
    <t>投資的土木事業費（平成5、6年度）</t>
  </si>
  <si>
    <t>住宅の種類、所有関係、人が居住する住宅以外の建物の種類別建物数、世帯の種類別世帯数及び世帯人員（平成5年）</t>
  </si>
  <si>
    <t>住宅の種類、所有関係、建て方、構造、建築の時期、設備状況別住宅数（平成5年）</t>
  </si>
  <si>
    <t>居住世帯の有無別住宅数及び建物の種類別、人が居住する住宅以外の建物数（平成5年）</t>
  </si>
  <si>
    <t>住宅の種類、所有の関係、建築の時期別住宅数（平成5年）</t>
  </si>
  <si>
    <t>住宅の種類、構造、建築の時期別住宅数（平成5年）</t>
  </si>
  <si>
    <t>住宅の構造、建て方、建築の時期別住宅数（平成5年）</t>
  </si>
  <si>
    <t>住宅の種類、住宅の所有関係別住宅数、世帯数、世帯人員、１住宅当たり居住室数、１住宅当たり畳数、１住宅当たり延べ面積、１人当たり畳数及び１室当たり人員（平成5年）</t>
  </si>
  <si>
    <t>東北６県別着工建築物の建築主別建築物数、床面積及び工事費予定額（平成6年）</t>
  </si>
  <si>
    <t>東北６県別着工新設住宅の利用、種類別戸数及び床面積（平成6年）</t>
  </si>
  <si>
    <t>自動車運送事業状況</t>
  </si>
  <si>
    <t>車種別保有自動車数</t>
  </si>
  <si>
    <t>産業（中分類）、経営組織別事業所数及び従業上の地位別従業者数（昭和61、平成3年）</t>
  </si>
  <si>
    <t>都道府県別の事業所数及び従業者数（農林漁業及び公務を除く）（昭和61、平成3年）</t>
  </si>
  <si>
    <t>市町村別の事業所数及び従業者数（昭和61、平成3年）</t>
  </si>
  <si>
    <t>本書は、企画調整部統計調査課所管の各種統計資料を主とし、これに庁内各部課室及び他官公庁、団体、会社等から収集した資料もあわせ掲載しました。</t>
  </si>
  <si>
    <t>６．水産業　　７．鉱工業　　８．建設　　９．電気、ガス及び上下水道　　10．運輸及び通信</t>
  </si>
  <si>
    <t>　…　事実不詳及び調査を欠くもの　　　ｘ　数字が統計法により秘匿されているもの</t>
  </si>
  <si>
    <t>統計数字の単位未満は、四捨五入することを原則としました。したがって、総数（合計）と内訳の積算値は一致しない場合があります。</t>
  </si>
  <si>
    <t>主要河川</t>
  </si>
  <si>
    <t>気象官署気象表</t>
  </si>
  <si>
    <t>年は暦年、年度は会計年度を示し、符号の用法は、次のとおりです。</t>
  </si>
  <si>
    <t>市町村別の従業地、通学地による人口（昼間人口）（平成2年）</t>
  </si>
  <si>
    <t>労働力状態、産業（大分類）、年齢（５歳階級）、男女別15歳以上人口（平成2年）</t>
  </si>
  <si>
    <t>市町村別の労働力状態、男女別15歳以上人口（平成2年）</t>
  </si>
  <si>
    <t>本書は、次の２０部門からなっております。</t>
  </si>
  <si>
    <t>＃　うち数で掲げたもの</t>
  </si>
  <si>
    <t>統計資料の出所は、当該統計表の脚注に記載しました。</t>
  </si>
  <si>
    <t>地形別面積</t>
  </si>
  <si>
    <t>高度別面積</t>
  </si>
  <si>
    <t>傾斜度別面積</t>
  </si>
  <si>
    <t>都市計画区域、市街化区域及び用途地域</t>
  </si>
  <si>
    <t>湖沼及びダム</t>
  </si>
  <si>
    <t>気象観測所一覧表</t>
  </si>
  <si>
    <t>就業状態・従業上の地位、雇用形態、産業、男女別有業者数（平成4年）</t>
  </si>
  <si>
    <t>世帯の家族類型(16区分）別一般世帯数、一般世帯人員及び親族人員(平成2年）</t>
  </si>
  <si>
    <t>住居の種類・住宅の所有の関係(7区分）別一般世帯数、一般世帯人員、1世帯当たり室数及び1世帯当たり延べ面積(平成2年）</t>
  </si>
  <si>
    <t>従業地・通学地別15歳以上就業者・通学者の推移（昭和60、平成2年）</t>
  </si>
  <si>
    <t>産業別規模別民営事業所数（昭和61、平成3年）</t>
  </si>
  <si>
    <t>市町村別の専業、兼業、経営耕地規模別農家数（平成2、4年）</t>
  </si>
  <si>
    <t>市町村別の地目別経営農家数及び経営耕地面積（平成2、4年）</t>
  </si>
  <si>
    <t>農産物販売金額規模別農家数（平成2、4年）</t>
  </si>
  <si>
    <t>あとつぎの有無別あとつぎ予定者の就業状態別農家数（平成2、4年）</t>
  </si>
  <si>
    <t>平成６年　山形県統計年鑑</t>
  </si>
  <si>
    <t>本書は、県内の各般にわたる統計資料を収録し、県勢の実態を明らかにするため編集したものです。</t>
  </si>
  <si>
    <t>本書の内容は、原則として調査時点が平成６年(年度）に属するものについて掲載しました。</t>
  </si>
  <si>
    <t>平成７年１２月</t>
  </si>
  <si>
    <t>市町村別の面積（昭和62、平成6年）</t>
  </si>
  <si>
    <t>市町村の廃置分合及び境界変更（平成元～6年）</t>
  </si>
  <si>
    <t>市町村の合併状況（明治22年～平成6年）</t>
  </si>
  <si>
    <t>市町村別利用区分別面積(平成4、5年）</t>
  </si>
  <si>
    <t>人口と世帯数の推移（大正9～平成6年）</t>
  </si>
  <si>
    <t>市町村別の人口動態（平成5～6年）</t>
  </si>
  <si>
    <t>年齢、男女別人口（平成6年）</t>
  </si>
  <si>
    <t>市町村別の年齢（５歳階級）別人口（平成6年）</t>
  </si>
  <si>
    <t>人口の移動（平成4～6年）</t>
  </si>
  <si>
    <t>(2)山形地方裁判所、同管内支部</t>
  </si>
  <si>
    <t>(1)総括</t>
  </si>
  <si>
    <t>(2)少年保護事件数</t>
  </si>
  <si>
    <t>(3)行為別新受件数</t>
  </si>
  <si>
    <t>(1)保健所別実数及び率</t>
  </si>
  <si>
    <t>(2)業務の種類別医師及び歯科医師数</t>
  </si>
  <si>
    <t>(3)診療担当別医師数</t>
  </si>
  <si>
    <t>(4)業務の種類別薬剤師数</t>
  </si>
  <si>
    <t>第１７章　労働及び社会保障</t>
  </si>
  <si>
    <t>市、郡別の金融機関別店舗数</t>
  </si>
  <si>
    <t>信用保証状況</t>
  </si>
  <si>
    <t>(1)一般会計</t>
  </si>
  <si>
    <t>(2)特別会計</t>
  </si>
  <si>
    <t>(5)被害の種類別新規直接受理件数（典型７公害）</t>
  </si>
  <si>
    <t>農用地</t>
  </si>
  <si>
    <t>市町村別</t>
  </si>
  <si>
    <t>総数</t>
  </si>
  <si>
    <t>農地</t>
  </si>
  <si>
    <t>採　草</t>
  </si>
  <si>
    <t>森林</t>
  </si>
  <si>
    <t>国有林</t>
  </si>
  <si>
    <t>民有林</t>
  </si>
  <si>
    <t>原野</t>
  </si>
  <si>
    <t>河川・</t>
  </si>
  <si>
    <t>水面</t>
  </si>
  <si>
    <t>河川</t>
  </si>
  <si>
    <t>水路</t>
  </si>
  <si>
    <t>一般道路</t>
  </si>
  <si>
    <t>農道</t>
  </si>
  <si>
    <t>林道</t>
  </si>
  <si>
    <t>住宅用</t>
  </si>
  <si>
    <t>工業用地</t>
  </si>
  <si>
    <t>その他の</t>
  </si>
  <si>
    <t>放牧地</t>
  </si>
  <si>
    <t>宅　　地</t>
  </si>
  <si>
    <t>市部</t>
  </si>
  <si>
    <t>町村部</t>
  </si>
  <si>
    <t>村山地域</t>
  </si>
  <si>
    <t>最上地域</t>
  </si>
  <si>
    <t>置賜地域</t>
  </si>
  <si>
    <t>庄内地域</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</si>
  <si>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</si>
  <si>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</si>
  <si>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</si>
  <si>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</si>
  <si>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</si>
  <si>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</si>
  <si>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</si>
  <si>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</si>
  <si>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</si>
  <si>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</si>
  <si>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</si>
  <si>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</si>
  <si>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</si>
  <si>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</si>
  <si>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</si>
  <si>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</si>
  <si>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</si>
  <si>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</si>
  <si>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</si>
  <si>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</si>
  <si>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</si>
  <si>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</si>
  <si>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</si>
  <si>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</si>
  <si>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</si>
  <si>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</si>
  <si>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</si>
  <si>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</si>
  <si>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</si>
  <si>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</si>
  <si>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</si>
  <si>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</si>
  <si>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余目町</t>
  </si>
  <si>
    <t>藤島町</t>
  </si>
  <si>
    <t>羽黒町</t>
  </si>
  <si>
    <t>櫛引町</t>
  </si>
  <si>
    <t>三川町</t>
  </si>
  <si>
    <t>朝日村</t>
  </si>
  <si>
    <t>温海町</t>
  </si>
  <si>
    <t>遊佐町</t>
  </si>
  <si>
    <t>八幡町</t>
  </si>
  <si>
    <t>松山町</t>
  </si>
  <si>
    <t>平田町</t>
  </si>
  <si>
    <t>　単位：ha</t>
  </si>
  <si>
    <t>水面・</t>
  </si>
  <si>
    <t>道路</t>
  </si>
  <si>
    <t>宅地</t>
  </si>
  <si>
    <t>その他</t>
  </si>
  <si>
    <t>平成4年</t>
  </si>
  <si>
    <t>立川町</t>
  </si>
  <si>
    <t>注：総数は昭和62年の建設省国土地理院「全国都道府県市区町村別面積調」によっている。</t>
  </si>
  <si>
    <t>資料：県地域整備課</t>
  </si>
  <si>
    <t>１．市町村別利用区分別面積（平成4、5年）</t>
  </si>
  <si>
    <t>各年10月1日現在 　単位　：　人</t>
  </si>
  <si>
    <t>立川町</t>
  </si>
  <si>
    <t>市町村別</t>
  </si>
  <si>
    <t>平成2年</t>
  </si>
  <si>
    <t>資料：県統計調査課「山形県の人口と世帯数」</t>
  </si>
  <si>
    <t>２．市町村別の人口推移（平成２～６年）</t>
  </si>
  <si>
    <t>１０月１日現在</t>
  </si>
  <si>
    <t>単位 ： 人</t>
  </si>
  <si>
    <t>30～34</t>
  </si>
  <si>
    <t>35～39</t>
  </si>
  <si>
    <t>40～44</t>
  </si>
  <si>
    <t>45～49</t>
  </si>
  <si>
    <t>50～54</t>
  </si>
  <si>
    <t>55～59</t>
  </si>
  <si>
    <t>60～64</t>
  </si>
  <si>
    <t>65～69</t>
  </si>
  <si>
    <t>70～74</t>
  </si>
  <si>
    <t>75～79</t>
  </si>
  <si>
    <t>80～84</t>
  </si>
  <si>
    <t>85～89</t>
  </si>
  <si>
    <t>年齢不詳</t>
  </si>
  <si>
    <t>-</t>
  </si>
  <si>
    <t>0～4歳</t>
  </si>
  <si>
    <t>5～9</t>
  </si>
  <si>
    <t>10～14</t>
  </si>
  <si>
    <t>15～19</t>
  </si>
  <si>
    <t>20～24</t>
  </si>
  <si>
    <t>25～29</t>
  </si>
  <si>
    <t>90歳以上</t>
  </si>
  <si>
    <t>総数</t>
  </si>
  <si>
    <t>市部</t>
  </si>
  <si>
    <t>町村部</t>
  </si>
  <si>
    <t>村山地域</t>
  </si>
  <si>
    <t>最上地域</t>
  </si>
  <si>
    <t>置賜地域</t>
  </si>
  <si>
    <t>庄内地域</t>
  </si>
  <si>
    <t>資料：県統計調査課｢山形県の人口と世帯数｣</t>
  </si>
  <si>
    <t>３．市町村別の年齢（5歳階級）別人口（平成6年）</t>
  </si>
  <si>
    <t>村　山　地　域</t>
  </si>
  <si>
    <t>最　上　地　域</t>
  </si>
  <si>
    <t>置　賜　地　域</t>
  </si>
  <si>
    <t>庄　内　地　域</t>
  </si>
  <si>
    <t>各年10月1日現在</t>
  </si>
  <si>
    <t>市町村別</t>
  </si>
  <si>
    <t>5.10～6.9増減の内訳</t>
  </si>
  <si>
    <t>転入</t>
  </si>
  <si>
    <t>転出</t>
  </si>
  <si>
    <t>自市町村での</t>
  </si>
  <si>
    <t>世帯数</t>
  </si>
  <si>
    <t>増減（△）</t>
  </si>
  <si>
    <t>県内</t>
  </si>
  <si>
    <t>県外</t>
  </si>
  <si>
    <t>分離</t>
  </si>
  <si>
    <t>合併消滅</t>
  </si>
  <si>
    <t>町村部</t>
  </si>
  <si>
    <t>資料：県統計調査課「山形県の人口と世帯数」</t>
  </si>
  <si>
    <t>４．市町村別の世帯数推移（平成2～6年）</t>
  </si>
  <si>
    <t>事　　　　　業　　　　　所　　　　　数</t>
  </si>
  <si>
    <t>従　　　　　業　　　　　者　　　　　数</t>
  </si>
  <si>
    <t>実数</t>
  </si>
  <si>
    <t>構成比</t>
  </si>
  <si>
    <t>上 山 市</t>
  </si>
  <si>
    <t xml:space="preserve">朝日町 </t>
  </si>
  <si>
    <t>７月１日現在　　単位:比･率＝％</t>
  </si>
  <si>
    <t>昭和61年</t>
  </si>
  <si>
    <t>平成3</t>
  </si>
  <si>
    <t>61～平成３の増加率</t>
  </si>
  <si>
    <t>（△減）</t>
  </si>
  <si>
    <t>資料：総務庁統計局「昭和61年及び平成３年事業所統計調査報告」</t>
  </si>
  <si>
    <t>５．市町村別の事業所数及び従業者数 (昭和6１年、平成3）</t>
  </si>
  <si>
    <t>年別</t>
  </si>
  <si>
    <t>農家数</t>
  </si>
  <si>
    <t>2月1日現在    単位 ： 戸</t>
  </si>
  <si>
    <t>専業</t>
  </si>
  <si>
    <t>兼業農家</t>
  </si>
  <si>
    <t>自給的</t>
  </si>
  <si>
    <t>経営耕地規模別販売農家数</t>
  </si>
  <si>
    <t>総数</t>
  </si>
  <si>
    <t>第１種　　兼業</t>
  </si>
  <si>
    <t>第２種　　兼業</t>
  </si>
  <si>
    <t>農家数</t>
  </si>
  <si>
    <t>0.5ｈa　　未満</t>
  </si>
  <si>
    <t>0.5～　　　　1.0</t>
  </si>
  <si>
    <t>1.0～　　　2.0</t>
  </si>
  <si>
    <t>2.0～　　　3.0</t>
  </si>
  <si>
    <t>3.0～　　　4.0</t>
  </si>
  <si>
    <t>4.0～　　　5.0</t>
  </si>
  <si>
    <t>5.0ha　　以上</t>
  </si>
  <si>
    <t>平成２年</t>
  </si>
  <si>
    <r>
      <t>平成</t>
    </r>
    <r>
      <rPr>
        <b/>
        <sz val="9"/>
        <rFont val="ＭＳ 明朝"/>
        <family val="1"/>
      </rPr>
      <t>４</t>
    </r>
    <r>
      <rPr>
        <sz val="10"/>
        <color indexed="9"/>
        <rFont val="ＭＳ 明朝"/>
        <family val="1"/>
      </rPr>
      <t>年</t>
    </r>
  </si>
  <si>
    <t>川西町</t>
  </si>
  <si>
    <t>注：自給的農家とは、経営耕地地面積が30a未満かつ農産物総販売金額が50万円未満の農家をいう。</t>
  </si>
  <si>
    <t>　　販売農家とは　　　〃　　　　　が30a以上又は　　　〃　　　　が50万円以上の農家をいう。</t>
  </si>
  <si>
    <t>資料：県統計調査課「平成2、4年山形県の農業」</t>
  </si>
  <si>
    <t>６．市町村別の専業、兼業、経営耕地規模別農家数（平成2年、4年）</t>
  </si>
  <si>
    <t>2月1日現在    単位 ：農家数＝戸、面積＝a</t>
  </si>
  <si>
    <t>　　総　　　　数</t>
  </si>
  <si>
    <t>田　</t>
  </si>
  <si>
    <t>樹　　園　　地</t>
  </si>
  <si>
    <t>畑</t>
  </si>
  <si>
    <t>年　　別</t>
  </si>
  <si>
    <t>農家数</t>
  </si>
  <si>
    <t>面     積</t>
  </si>
  <si>
    <t>田　の　あ　る</t>
  </si>
  <si>
    <t>稲を作った田</t>
  </si>
  <si>
    <t>総数</t>
  </si>
  <si>
    <t>果樹園</t>
  </si>
  <si>
    <t>桑畑</t>
  </si>
  <si>
    <t>その他の樹園地</t>
  </si>
  <si>
    <t>総　　数</t>
  </si>
  <si>
    <t>普　通　畑</t>
  </si>
  <si>
    <t>牧　草　専　用　地</t>
  </si>
  <si>
    <t>過去１年間に作付けしな</t>
  </si>
  <si>
    <t>面　積</t>
  </si>
  <si>
    <t>面積</t>
  </si>
  <si>
    <t>かった畑</t>
  </si>
  <si>
    <t>平成２年</t>
  </si>
  <si>
    <r>
      <t>平成</t>
    </r>
    <r>
      <rPr>
        <b/>
        <sz val="9"/>
        <rFont val="ＭＳ 明朝"/>
        <family val="1"/>
      </rPr>
      <t>４</t>
    </r>
    <r>
      <rPr>
        <sz val="10"/>
        <color indexed="9"/>
        <rFont val="ＭＳ 明朝"/>
        <family val="1"/>
      </rPr>
      <t>年</t>
    </r>
  </si>
  <si>
    <t>　販売農家</t>
  </si>
  <si>
    <t>　例外規定</t>
  </si>
  <si>
    <t xml:space="preserve">   0.3～0.5ha</t>
  </si>
  <si>
    <t xml:space="preserve">   0.5～1.0</t>
  </si>
  <si>
    <t xml:space="preserve">   1.0～1.5</t>
  </si>
  <si>
    <t xml:space="preserve">   1.5～2.0</t>
  </si>
  <si>
    <t xml:space="preserve">   2.0～2.5</t>
  </si>
  <si>
    <t xml:space="preserve">   2.5～3.0</t>
  </si>
  <si>
    <t xml:space="preserve">   3.0～5.0</t>
  </si>
  <si>
    <t xml:space="preserve">   5.0ha以上</t>
  </si>
  <si>
    <t>　自給的農家</t>
  </si>
  <si>
    <t>注：例外規定とは例外規定販売農家を略して記載した。経営耕地面積が30a未満であっても、調査期日前1年間の農産物販売金額が50万円以上ある世帯をいう。</t>
  </si>
  <si>
    <t>７．市町村別の地目別経営農家数及び経営耕地面積（平成2、4年）</t>
  </si>
  <si>
    <t>単位 ： 面積＝ｈａ、10ａ当たり収穫＝㎏、収穫量＝ｔ</t>
  </si>
  <si>
    <t>水          稲</t>
  </si>
  <si>
    <t>陸          稲</t>
  </si>
  <si>
    <t>作付面積</t>
  </si>
  <si>
    <t>水 ・ 陸　　稲</t>
  </si>
  <si>
    <t>収　穫　量</t>
  </si>
  <si>
    <t>１０ａ当たり収量</t>
  </si>
  <si>
    <t>平成4年</t>
  </si>
  <si>
    <t xml:space="preserve">       5</t>
  </si>
  <si>
    <t xml:space="preserve">       6</t>
  </si>
  <si>
    <t>注：市町村別作付面積・収穫量はラウンドしているため、この積算値は各合計とは必ずしも一致しないことがある。</t>
  </si>
  <si>
    <t>資料：東北農政局山形統計情報事務所</t>
  </si>
  <si>
    <t>８． 市町村別の水稲、陸稲の作付面積及び収穫量（平成4～6年）</t>
  </si>
  <si>
    <t>農　　業</t>
  </si>
  <si>
    <t>粗生産額</t>
  </si>
  <si>
    <t>計</t>
  </si>
  <si>
    <t>米</t>
  </si>
  <si>
    <t>いも類</t>
  </si>
  <si>
    <t>果　実</t>
  </si>
  <si>
    <t>花　き</t>
  </si>
  <si>
    <t>養　蚕</t>
  </si>
  <si>
    <t>肉用牛</t>
  </si>
  <si>
    <t>乳用牛</t>
  </si>
  <si>
    <t>豚</t>
  </si>
  <si>
    <t>鶏</t>
  </si>
  <si>
    <t>④</t>
  </si>
  <si>
    <t>金　　額</t>
  </si>
  <si>
    <t>生　　産</t>
  </si>
  <si>
    <t>①+②+③+④</t>
  </si>
  <si>
    <t>①</t>
  </si>
  <si>
    <t>果菜類</t>
  </si>
  <si>
    <t>葉茎菜類</t>
  </si>
  <si>
    <t>根菜類</t>
  </si>
  <si>
    <t>②</t>
  </si>
  <si>
    <t>③</t>
  </si>
  <si>
    <t>生　　乳</t>
  </si>
  <si>
    <t>肉　　豚</t>
  </si>
  <si>
    <t>鶏　　卵</t>
  </si>
  <si>
    <t>畜 産 物</t>
  </si>
  <si>
    <t>農業所得</t>
  </si>
  <si>
    <t>山 形 市</t>
  </si>
  <si>
    <t>米 沢 市</t>
  </si>
  <si>
    <t>鶴 岡 市</t>
  </si>
  <si>
    <t>酒 田 市</t>
  </si>
  <si>
    <t xml:space="preserve">新 庄 市 </t>
  </si>
  <si>
    <t>村 山 市</t>
  </si>
  <si>
    <t>長 井 市</t>
  </si>
  <si>
    <t>天 童 市</t>
  </si>
  <si>
    <t>東 根 市</t>
  </si>
  <si>
    <t>南 陽 市</t>
  </si>
  <si>
    <t>山 辺 町</t>
  </si>
  <si>
    <t>中 山 町</t>
  </si>
  <si>
    <t>河 北 町</t>
  </si>
  <si>
    <t>西 川 町</t>
  </si>
  <si>
    <t>朝 日 町</t>
  </si>
  <si>
    <t>大 江 町</t>
  </si>
  <si>
    <t>金 山 町</t>
  </si>
  <si>
    <t>最 上 町</t>
  </si>
  <si>
    <t>舟 形 町</t>
  </si>
  <si>
    <t>大 蔵 村</t>
  </si>
  <si>
    <t>鮭 川 村</t>
  </si>
  <si>
    <t>戸 沢 村</t>
  </si>
  <si>
    <t>高 畠 町</t>
  </si>
  <si>
    <t>川 西 町</t>
  </si>
  <si>
    <t>小 国 町</t>
  </si>
  <si>
    <t>鉄鋳品</t>
  </si>
  <si>
    <t>ゴルフ用品</t>
  </si>
  <si>
    <t>資料：県商業経営課「平成6年山形県貿易実態調査報告書」</t>
  </si>
  <si>
    <t>２５． 輸出出荷額 （平成5、6年）</t>
  </si>
  <si>
    <t>品               目</t>
  </si>
  <si>
    <t>金   額</t>
  </si>
  <si>
    <t>総              数</t>
  </si>
  <si>
    <t>農機具・同部品</t>
  </si>
  <si>
    <t>石炭</t>
  </si>
  <si>
    <t>化　 学 　製 　品</t>
  </si>
  <si>
    <t>石材・同製品</t>
  </si>
  <si>
    <t>木　材　同　製　品</t>
  </si>
  <si>
    <t>木材</t>
  </si>
  <si>
    <t>木製品</t>
  </si>
  <si>
    <t>農　 水　 産　 物</t>
  </si>
  <si>
    <t>（1）品目別</t>
  </si>
  <si>
    <t>単位：金額＝千円、構成比・率＝％</t>
  </si>
  <si>
    <t>平  成  6  年</t>
  </si>
  <si>
    <t>繊維糸</t>
  </si>
  <si>
    <t>繊維品</t>
  </si>
  <si>
    <t>衣類</t>
  </si>
  <si>
    <t>機械・金属製品</t>
  </si>
  <si>
    <t>ステレオ・同部品</t>
  </si>
  <si>
    <t>工具</t>
  </si>
  <si>
    <t>自動車・同部品</t>
  </si>
  <si>
    <t>ＩＣ</t>
  </si>
  <si>
    <t>磁気テープ装置</t>
  </si>
  <si>
    <t>その他の機械・金属製品</t>
  </si>
  <si>
    <t>卑金属・同製品</t>
  </si>
  <si>
    <t>鋼材</t>
  </si>
  <si>
    <t>鉱物性燃料・鉱物油</t>
  </si>
  <si>
    <t>石油・同調製品</t>
  </si>
  <si>
    <t>原料塩</t>
  </si>
  <si>
    <t>シール</t>
  </si>
  <si>
    <t>ビニールテープ</t>
  </si>
  <si>
    <t>シリコンウエハー</t>
  </si>
  <si>
    <t>スパッタリングターゲット</t>
  </si>
  <si>
    <t>リードフレーム</t>
  </si>
  <si>
    <t>その他の化学製品</t>
  </si>
  <si>
    <t>石 ・ 同 製 品</t>
  </si>
  <si>
    <t>ビール</t>
  </si>
  <si>
    <t>ぶどう酒</t>
  </si>
  <si>
    <t>ウイスキー・ブランデー</t>
  </si>
  <si>
    <t>はちみつ</t>
  </si>
  <si>
    <t>缶詰（野菜、果実）</t>
  </si>
  <si>
    <t>山菜類</t>
  </si>
  <si>
    <t>その他の食料品</t>
  </si>
  <si>
    <t>バナナ</t>
  </si>
  <si>
    <t>グレープ</t>
  </si>
  <si>
    <t>オレンジ</t>
  </si>
  <si>
    <t>さくらんぼ</t>
  </si>
  <si>
    <t>レモン</t>
  </si>
  <si>
    <t>桃（黄、白）</t>
  </si>
  <si>
    <t>アスパラガス</t>
  </si>
  <si>
    <t>ブロッコリー</t>
  </si>
  <si>
    <t>その他の農水産物</t>
  </si>
  <si>
    <t>雑貨</t>
  </si>
  <si>
    <t>はきもの</t>
  </si>
  <si>
    <t>かばん</t>
  </si>
  <si>
    <t>その他の雑貨</t>
  </si>
  <si>
    <t>資料：県商業経営課「平成6年山形県貿易実態調査報告書」</t>
  </si>
  <si>
    <t>２６．輸入額（平成6年）</t>
  </si>
  <si>
    <t>普    通    銀    行</t>
  </si>
  <si>
    <t>中    小    企    業    金    融    機    関</t>
  </si>
  <si>
    <t>農 林 水 産 金 融 機 関</t>
  </si>
  <si>
    <t>市 郡 別</t>
  </si>
  <si>
    <t>都市</t>
  </si>
  <si>
    <t>地  方  銀  行</t>
  </si>
  <si>
    <t>信 用 金 庫</t>
  </si>
  <si>
    <t>信 用 組 合</t>
  </si>
  <si>
    <t>労  働  金  庫</t>
  </si>
  <si>
    <t>農 業</t>
  </si>
  <si>
    <t>漁 業</t>
  </si>
  <si>
    <t>郵便局</t>
  </si>
  <si>
    <t>金融</t>
  </si>
  <si>
    <t>銀行</t>
  </si>
  <si>
    <t>県信連</t>
  </si>
  <si>
    <t>協 同</t>
  </si>
  <si>
    <t>公庫</t>
  </si>
  <si>
    <t>支  店</t>
  </si>
  <si>
    <t>本  店</t>
  </si>
  <si>
    <t>組 合</t>
  </si>
  <si>
    <t>東村山郡</t>
  </si>
  <si>
    <t>西村山郡</t>
  </si>
  <si>
    <t>北村山郡</t>
  </si>
  <si>
    <t>最上郡</t>
  </si>
  <si>
    <t>東置賜郡</t>
  </si>
  <si>
    <t>西置賜郡</t>
  </si>
  <si>
    <t>東田川郡</t>
  </si>
  <si>
    <t>西田川郡</t>
  </si>
  <si>
    <t>飽海郡</t>
  </si>
  <si>
    <t>平成7年3月31日現在</t>
  </si>
  <si>
    <t>中小</t>
  </si>
  <si>
    <t>国民</t>
  </si>
  <si>
    <t>生命　保険　会社</t>
  </si>
  <si>
    <t>商工中金支店</t>
  </si>
  <si>
    <t>農林
中金</t>
  </si>
  <si>
    <t>企業</t>
  </si>
  <si>
    <t>金融</t>
  </si>
  <si>
    <t>公庫</t>
  </si>
  <si>
    <t>支店</t>
  </si>
  <si>
    <t>支社等</t>
  </si>
  <si>
    <t>総数</t>
  </si>
  <si>
    <t>注：１）支店には、県外からの進出店舗（都市銀行3、地方銀行8）を含む。２）都市銀行に信託銀行を含む。</t>
  </si>
  <si>
    <t>　　３）生命保険会社は、支社のみを計上（うち１社は営業部）。　４）支店には出張所を含む。</t>
  </si>
  <si>
    <t>資料：東北財務局山形財務事務所、山形中央郵便局、県農業経済課、県水産課</t>
  </si>
  <si>
    <t>　　　　</t>
  </si>
  <si>
    <t>２７．市、郡別の金融機関別店舗数</t>
  </si>
  <si>
    <t>3月31日現在　単位：百万円</t>
  </si>
  <si>
    <t>業    種    別</t>
  </si>
  <si>
    <t>平成4年度</t>
  </si>
  <si>
    <t>農業</t>
  </si>
  <si>
    <t>林業</t>
  </si>
  <si>
    <t>製造業</t>
  </si>
  <si>
    <t>漁業</t>
  </si>
  <si>
    <t>鉱業</t>
  </si>
  <si>
    <t>繊維品</t>
  </si>
  <si>
    <t>建設業</t>
  </si>
  <si>
    <t>木材・木製品</t>
  </si>
  <si>
    <t>卸売・小売業、飲食店</t>
  </si>
  <si>
    <t>パルプ・紙・紙加工品</t>
  </si>
  <si>
    <t>卸売業</t>
  </si>
  <si>
    <t>出版・印刷・同関連産業</t>
  </si>
  <si>
    <t>小売業</t>
  </si>
  <si>
    <t>化学工業</t>
  </si>
  <si>
    <t>飲食店</t>
  </si>
  <si>
    <t>石油精製</t>
  </si>
  <si>
    <t>金融・保険業</t>
  </si>
  <si>
    <t>窯業・土石製品</t>
  </si>
  <si>
    <t>不動産業</t>
  </si>
  <si>
    <t>鉄鋼</t>
  </si>
  <si>
    <t>運輸・通信業</t>
  </si>
  <si>
    <t>非鉄金属</t>
  </si>
  <si>
    <t>電気・ガス・水道・熱供給業</t>
  </si>
  <si>
    <t>金属製品</t>
  </si>
  <si>
    <t>サービス業</t>
  </si>
  <si>
    <t>一般機械器具</t>
  </si>
  <si>
    <t>地方公共団体</t>
  </si>
  <si>
    <t>電気機械器具</t>
  </si>
  <si>
    <t>個　　人</t>
  </si>
  <si>
    <t>輸送用機械器具</t>
  </si>
  <si>
    <t>（住宅・消費・納税資金等）</t>
  </si>
  <si>
    <t>精密機械器具</t>
  </si>
  <si>
    <t>海外円借款、国内店名義現地貸</t>
  </si>
  <si>
    <t>その他の製造業</t>
  </si>
  <si>
    <t>注：１）本表の計数は、銀行（平成元年9月末調査以降第二地方銀行協会加盟行&lt;相互銀行を含む&gt;を含む）各店舗の貸出</t>
  </si>
  <si>
    <t>　　　　残高（銀行勘定貸出で当座貸越、特別国際金融取引勘定にかかる貸出金およびバンクカード、ワイドカードによるキャッシング</t>
  </si>
  <si>
    <t>　　　　残高を除く）を貸出先業種別に集計したものである。</t>
  </si>
  <si>
    <t>　　２）金額は原則として単位未満切捨て。</t>
  </si>
  <si>
    <t>資料：日本銀行山形事務所「都道府県別業種別全国銀行貸出残高調査」</t>
  </si>
  <si>
    <t>２８．銀行業種別貸出状況（平成4～6年度）</t>
  </si>
  <si>
    <t>（１）一般会計</t>
  </si>
  <si>
    <t>単位 ： 決算額＝円、構成比＝％</t>
  </si>
  <si>
    <t>科           目</t>
  </si>
  <si>
    <t>決   算   額</t>
  </si>
  <si>
    <t>構 成 比</t>
  </si>
  <si>
    <t>歳　　入　　総　　額</t>
  </si>
  <si>
    <t>県税</t>
  </si>
  <si>
    <t>地方交付税</t>
  </si>
  <si>
    <t>交通安全対策特別交付金</t>
  </si>
  <si>
    <t>分担金及び負担金</t>
  </si>
  <si>
    <t>使用料及び手数料</t>
  </si>
  <si>
    <t>国庫支出金</t>
  </si>
  <si>
    <t>財産収入</t>
  </si>
  <si>
    <t>繰入金</t>
  </si>
  <si>
    <t>繰越金</t>
  </si>
  <si>
    <t>諸収入</t>
  </si>
  <si>
    <t>県債</t>
  </si>
  <si>
    <t>歳　　出　　総　　額</t>
  </si>
  <si>
    <t>議会費</t>
  </si>
  <si>
    <t>総務費</t>
  </si>
  <si>
    <t>民生費</t>
  </si>
  <si>
    <t>衛生費</t>
  </si>
  <si>
    <t>労働費</t>
  </si>
  <si>
    <t>農林水産業費</t>
  </si>
  <si>
    <t>商工費</t>
  </si>
  <si>
    <t>土木費</t>
  </si>
  <si>
    <t>警察費</t>
  </si>
  <si>
    <t>教育費</t>
  </si>
  <si>
    <t>災害復旧費</t>
  </si>
  <si>
    <t>公債費</t>
  </si>
  <si>
    <t>諸支出金</t>
  </si>
  <si>
    <t>予備費</t>
  </si>
  <si>
    <t>歳 入 歳 出 差 引 残 額</t>
  </si>
  <si>
    <t>平成3年度</t>
  </si>
  <si>
    <t>地方議与税</t>
  </si>
  <si>
    <t>寄附金</t>
  </si>
  <si>
    <t>-</t>
  </si>
  <si>
    <t>資料：県出納局「山形県歳入歳出決算書」</t>
  </si>
  <si>
    <t>２９．山形県歳入歳出決算（平成3～5年度）</t>
  </si>
  <si>
    <t>形式収支</t>
  </si>
  <si>
    <t>翌年度へ繰</t>
  </si>
  <si>
    <t>歳                                                                                                                                           入</t>
  </si>
  <si>
    <t>歳                                                                                                      出</t>
  </si>
  <si>
    <t>歳入総額</t>
  </si>
  <si>
    <t>歳出総額</t>
  </si>
  <si>
    <t>（ △減 ）</t>
  </si>
  <si>
    <t>り越すべき</t>
  </si>
  <si>
    <t>利子割</t>
  </si>
  <si>
    <t>ゴルフ場</t>
  </si>
  <si>
    <t>特別地方</t>
  </si>
  <si>
    <t>交通安全</t>
  </si>
  <si>
    <t>国有提供施設</t>
  </si>
  <si>
    <t>地方税</t>
  </si>
  <si>
    <t>地方譲与税</t>
  </si>
  <si>
    <t>利 用 税</t>
  </si>
  <si>
    <t>消 費 税</t>
  </si>
  <si>
    <t>対策特別</t>
  </si>
  <si>
    <t>等所在市町村</t>
  </si>
  <si>
    <t>地方債</t>
  </si>
  <si>
    <t xml:space="preserve">衛生費 </t>
  </si>
  <si>
    <t>消防費</t>
  </si>
  <si>
    <t>交付金</t>
  </si>
  <si>
    <t>交 付 金</t>
  </si>
  <si>
    <t>税交付金</t>
  </si>
  <si>
    <t>助成交付金</t>
  </si>
  <si>
    <t>単位：千円</t>
  </si>
  <si>
    <t>実質収支</t>
  </si>
  <si>
    <t>分担金及</t>
  </si>
  <si>
    <t>使用料及</t>
  </si>
  <si>
    <t>農林水産
業    費</t>
  </si>
  <si>
    <t>前年度繰
上充用金</t>
  </si>
  <si>
    <t>(A)</t>
  </si>
  <si>
    <t>(B)</t>
  </si>
  <si>
    <t>(A)-(B)=(C)</t>
  </si>
  <si>
    <t xml:space="preserve"> 財源</t>
  </si>
  <si>
    <t>(C)-(D)=(E)</t>
  </si>
  <si>
    <t>地方交付税</t>
  </si>
  <si>
    <t>県支出金</t>
  </si>
  <si>
    <t>財産収入</t>
  </si>
  <si>
    <t>寄附金</t>
  </si>
  <si>
    <t>(D)</t>
  </si>
  <si>
    <t>び負担金</t>
  </si>
  <si>
    <t>び手数料</t>
  </si>
  <si>
    <t>資料：県地方課</t>
  </si>
  <si>
    <t>項          目          別</t>
  </si>
  <si>
    <t>青森市</t>
  </si>
  <si>
    <t>盛岡市</t>
  </si>
  <si>
    <t>仙台市</t>
  </si>
  <si>
    <t>秋田市</t>
  </si>
  <si>
    <t>福島市</t>
  </si>
  <si>
    <t>東北</t>
  </si>
  <si>
    <t>全国</t>
  </si>
  <si>
    <t>世帯人員</t>
  </si>
  <si>
    <t>(人)</t>
  </si>
  <si>
    <t>有業人員</t>
  </si>
  <si>
    <t>世帯主の年齢</t>
  </si>
  <si>
    <t>(歳)</t>
  </si>
  <si>
    <t>収入総額</t>
  </si>
  <si>
    <t>実収入</t>
  </si>
  <si>
    <t>経常収入</t>
  </si>
  <si>
    <t>勤め先収入</t>
  </si>
  <si>
    <t>世帯主収入</t>
  </si>
  <si>
    <t>賞与</t>
  </si>
  <si>
    <t>支出総額</t>
  </si>
  <si>
    <t>実支出</t>
  </si>
  <si>
    <t>食料</t>
  </si>
  <si>
    <t>穀類</t>
  </si>
  <si>
    <t>魚介類</t>
  </si>
  <si>
    <t>肉類</t>
  </si>
  <si>
    <t>乳卵類</t>
  </si>
  <si>
    <t>果物</t>
  </si>
  <si>
    <t>油脂・調味料</t>
  </si>
  <si>
    <t>菓子類</t>
  </si>
  <si>
    <t>調理食品</t>
  </si>
  <si>
    <t>飲料</t>
  </si>
  <si>
    <t>酒類</t>
  </si>
  <si>
    <t>外食</t>
  </si>
  <si>
    <t>住居</t>
  </si>
  <si>
    <t>光熱・水道</t>
  </si>
  <si>
    <t>家具・家事用品</t>
  </si>
  <si>
    <t>被服及び履物</t>
  </si>
  <si>
    <t>交通・通信</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</si>
</sst>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_ "/>
    <numFmt numFmtId="179" formatCode="#,##0.00_ "/>
    <numFmt numFmtId="180" formatCode="0_ "/>
    <numFmt numFmtId="181" formatCode="#,##0;&quot;△ &quot;#,##0"/>
    <numFmt numFmtId="182" formatCode="0;&quot;△ &quot;0"/>
    <numFmt numFmtId="183" formatCode="#,##0.0;[Red]\-#,##0.0"/>
    <numFmt numFmtId="184" formatCode="#,##0.0;&quot;△ &quot;#,##0.0"/>
    <numFmt numFmtId="185" formatCode="#,##0.000;[Red]\-#,##0.000"/>
    <numFmt numFmtId="186" formatCode="\-"/>
    <numFmt numFmtId="187" formatCode="\X"/>
    <numFmt numFmtId="188" formatCode="#,##0_ ;[Red]\-#,##0\ "/>
    <numFmt numFmtId="189" formatCode="#\ ##0"/>
    <numFmt numFmtId="190" formatCode="#\ ###\ ###"/>
    <numFmt numFmtId="191" formatCode="#,##0.0"/>
    <numFmt numFmtId="192" formatCode="_ * #,##0.0_ ;_ * \-#,##0.0_ ;_ * &quot;-&quot;?_ ;_ @_ "/>
    <numFmt numFmtId="193" formatCode="#,##0.0_);[Red]\(#,##0.0\)"/>
    <numFmt numFmtId="194" formatCode="0.0"/>
    <numFmt numFmtId="195" formatCode="_ * #,##0.0_ ;_ * \-#,##0.0_ ;_ * &quot;-&quot;_ ;_ @_ "/>
    <numFmt numFmtId="196" formatCode="0_);\(0\)"/>
    <numFmt numFmtId="197" formatCode="0.0_ "/>
    <numFmt numFmtId="198" formatCode="_ * #,##0_ ;_ * \-#,##0_ ;_ * &quot;x&quot;_ ;_ @_ "/>
    <numFmt numFmtId="199" formatCode="\(#,##0\)"/>
    <numFmt numFmtId="200" formatCode="\(###,###.0\)"/>
    <numFmt numFmtId="201" formatCode="0.00000"/>
    <numFmt numFmtId="202" formatCode="0.0000"/>
    <numFmt numFmtId="203" formatCode="0.000"/>
    <numFmt numFmtId="204" formatCode="#,##0.00_ ;[Red]\-#,##0.00\ "/>
    <numFmt numFmtId="205" formatCode="0.00_);[Red]\(0.00\)"/>
    <numFmt numFmtId="206" formatCode="#,##0.0_ ;[Red]\-#,##0.0\ "/>
    <numFmt numFmtId="207" formatCode="\(#,##0.0\)"/>
    <numFmt numFmtId="208" formatCode="0.0_);[Red]\(0.0\)"/>
    <numFmt numFmtId="209" formatCode="#,##0_);\(#,##0\)"/>
    <numFmt numFmtId="210" formatCode="#,##0.00;&quot;△ &quot;#,##0.00"/>
    <numFmt numFmtId="211" formatCode="_ * #,##0.000_ ;_ * \-#,##0.000_ ;_ * &quot;-&quot;??_ ;_ @_ "/>
    <numFmt numFmtId="212" formatCode="_ * #,##0.0_ ;_ * \-#,##0.0_ ;_ * &quot;-&quot;??_ ;_ @_ "/>
    <numFmt numFmtId="213" formatCode="_ * #,##0_ ;_ * \-#,##0_ ;_ * &quot;-&quot;??_ ;_ @_ "/>
    <numFmt numFmtId="214" formatCode="_ * #,##0.00_ ;_ * \-#,##0.00_ ;_ * &quot;-&quot;_ ;_ @_ "/>
    <numFmt numFmtId="215" formatCode="0_);[Red]\(0\)"/>
    <numFmt numFmtId="216" formatCode="_ * #,##0.0000_ ;_ * \-#,##0.0000_ ;_ * &quot;-&quot;??_ ;_ @_ "/>
    <numFmt numFmtId="217" formatCode="0.0;&quot;△ &quot;0.0"/>
    <numFmt numFmtId="218" formatCode="#,##0.0000;[Red]\-#,##0.0000"/>
    <numFmt numFmtId="219" formatCode="_ * #,##0_ ;_ * &quot;△&quot;#,##0_ ;_ * &quot;-&quot;_ ;_ @_ "/>
  </numFmts>
  <fonts count="26">
    <font>
      <sz val="11"/>
      <name val="ＭＳ Ｐゴシック"/>
      <family val="3"/>
    </font>
    <font>
      <sz val="10"/>
      <name val="ＭＳ 明朝"/>
      <family val="1"/>
    </font>
    <font>
      <sz val="6"/>
      <name val="ＭＳ Ｐゴシック"/>
      <family val="3"/>
    </font>
    <font>
      <sz val="6"/>
      <name val="ＭＳ Ｐ明朝"/>
      <family val="1"/>
    </font>
    <font>
      <sz val="6"/>
      <name val="ＭＳ 明朝"/>
      <family val="1"/>
    </font>
    <font>
      <u val="single"/>
      <sz val="14.3"/>
      <color indexed="12"/>
      <name val="ＭＳ Ｐゴシック"/>
      <family val="3"/>
    </font>
    <font>
      <u val="single"/>
      <sz val="14.3"/>
      <color indexed="36"/>
      <name val="ＭＳ Ｐゴシック"/>
      <family val="3"/>
    </font>
    <font>
      <sz val="11"/>
      <name val="ＭＳ 明朝"/>
      <family val="1"/>
    </font>
    <font>
      <sz val="12"/>
      <name val="ＭＳ 明朝"/>
      <family val="1"/>
    </font>
    <font>
      <b/>
      <sz val="9"/>
      <name val="ＭＳ 明朝"/>
      <family val="1"/>
    </font>
    <font>
      <sz val="9"/>
      <name val="ＭＳ 明朝"/>
      <family val="1"/>
    </font>
    <font>
      <sz val="10"/>
      <color indexed="10"/>
      <name val="ＭＳ 明朝"/>
      <family val="1"/>
    </font>
    <font>
      <sz val="9"/>
      <color indexed="10"/>
      <name val="ＭＳ 明朝"/>
      <family val="1"/>
    </font>
    <font>
      <b/>
      <sz val="9"/>
      <color indexed="10"/>
      <name val="ＭＳ 明朝"/>
      <family val="1"/>
    </font>
    <font>
      <b/>
      <sz val="10"/>
      <name val="ＭＳ 明朝"/>
      <family val="1"/>
    </font>
    <font>
      <sz val="8"/>
      <name val="ＭＳ 明朝"/>
      <family val="1"/>
    </font>
    <font>
      <sz val="10"/>
      <color indexed="9"/>
      <name val="ＭＳ 明朝"/>
      <family val="1"/>
    </font>
    <font>
      <sz val="10"/>
      <name val="ＭＳ Ｐゴシック"/>
      <family val="3"/>
    </font>
    <font>
      <b/>
      <sz val="11"/>
      <name val="ＭＳ 明朝"/>
      <family val="1"/>
    </font>
    <font>
      <sz val="9"/>
      <name val="ＭＳ Ｐゴシック"/>
      <family val="3"/>
    </font>
    <font>
      <b/>
      <sz val="9"/>
      <color indexed="9"/>
      <name val="ＭＳ 明朝"/>
      <family val="1"/>
    </font>
    <font>
      <u val="single"/>
      <sz val="10"/>
      <name val="ＭＳ 明朝"/>
      <family val="1"/>
    </font>
    <font>
      <sz val="9"/>
      <color indexed="9"/>
      <name val="ＭＳ 明朝"/>
      <family val="1"/>
    </font>
    <font>
      <sz val="10"/>
      <name val="ＭＳ Ｐ明朝"/>
      <family val="1"/>
    </font>
    <font>
      <b/>
      <sz val="8"/>
      <name val="ＭＳ 明朝"/>
      <family val="1"/>
    </font>
    <font>
      <b/>
      <sz val="12"/>
      <name val="ＭＳ 明朝"/>
      <family val="1"/>
    </font>
  </fonts>
  <fills count="3">
    <fill>
      <patternFill/>
    </fill>
    <fill>
      <patternFill patternType="gray125"/>
    </fill>
    <fill>
      <patternFill patternType="solid">
        <fgColor indexed="22"/>
        <bgColor indexed="64"/>
      </patternFill>
    </fill>
  </fills>
  <borders count="105">
    <border>
      <left/>
      <right/>
      <top/>
      <bottom/>
      <diagonal/>
    </border>
    <border>
      <left>
        <color indexed="63"/>
      </left>
      <right>
        <color indexed="63"/>
      </right>
      <top>
        <color indexed="63"/>
      </top>
      <bottom style="double"/>
    </border>
    <border>
      <left style="thin"/>
      <right style="thin"/>
      <top style="double"/>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color indexed="63"/>
      </left>
      <right style="thin"/>
      <top>
        <color indexed="63"/>
      </top>
      <bottom>
        <color indexed="63"/>
      </bottom>
    </border>
    <border>
      <left style="thin"/>
      <right style="hair"/>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right style="thin"/>
      <top style="double"/>
      <bottom style="thin"/>
    </border>
    <border>
      <left>
        <color indexed="63"/>
      </left>
      <right style="thin"/>
      <top style="double"/>
      <bottom style="thin"/>
    </border>
    <border>
      <left style="thin"/>
      <right>
        <color indexed="63"/>
      </right>
      <top style="double"/>
      <bottom style="thin"/>
    </border>
    <border>
      <left>
        <color indexed="63"/>
      </left>
      <right style="thin"/>
      <top style="thin"/>
      <bottom>
        <color indexed="63"/>
      </bottom>
    </border>
    <border>
      <left style="thin"/>
      <right style="thin"/>
      <top style="thin"/>
      <bottom style="thin"/>
    </border>
    <border>
      <left style="hair"/>
      <right style="thin"/>
      <top>
        <color indexed="63"/>
      </top>
      <bottom>
        <color indexed="63"/>
      </bottom>
    </border>
    <border>
      <left style="hair"/>
      <right style="thin"/>
      <top>
        <color indexed="63"/>
      </top>
      <bottom style="medium"/>
    </border>
    <border>
      <left style="thin"/>
      <right>
        <color indexed="63"/>
      </right>
      <top style="double"/>
      <bottom>
        <color indexed="63"/>
      </bottom>
    </border>
    <border>
      <left>
        <color indexed="63"/>
      </left>
      <right style="thin"/>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thin"/>
      <top style="thin"/>
      <bottom style="thin"/>
    </border>
    <border>
      <left style="double"/>
      <right style="thin"/>
      <top style="thin"/>
      <bottom>
        <color indexed="63"/>
      </bottom>
    </border>
    <border>
      <left style="thin"/>
      <right>
        <color indexed="63"/>
      </right>
      <top style="thin"/>
      <bottom style="thin"/>
    </border>
    <border>
      <left style="double"/>
      <right style="thin"/>
      <top>
        <color indexed="63"/>
      </top>
      <bottom style="thin"/>
    </border>
    <border>
      <left style="double"/>
      <right style="thin"/>
      <top>
        <color indexed="63"/>
      </top>
      <bottom>
        <color indexed="63"/>
      </bottom>
    </border>
    <border>
      <left style="double"/>
      <right style="thin"/>
      <top>
        <color indexed="63"/>
      </top>
      <bottom style="medium"/>
    </border>
    <border>
      <left>
        <color indexed="63"/>
      </left>
      <right style="hair"/>
      <top>
        <color indexed="63"/>
      </top>
      <bottom>
        <color indexed="63"/>
      </bottom>
    </border>
    <border>
      <left style="hair"/>
      <right>
        <color indexed="63"/>
      </right>
      <top>
        <color indexed="63"/>
      </top>
      <bottom>
        <color indexed="63"/>
      </bottom>
    </border>
    <border>
      <left style="hair"/>
      <right style="hair"/>
      <top style="thin"/>
      <bottom>
        <color indexed="63"/>
      </bottom>
    </border>
    <border>
      <left style="hair"/>
      <right style="hair"/>
      <top>
        <color indexed="63"/>
      </top>
      <bottom>
        <color indexed="63"/>
      </bottom>
    </border>
    <border>
      <left>
        <color indexed="63"/>
      </left>
      <right style="hair"/>
      <top>
        <color indexed="63"/>
      </top>
      <bottom style="medium"/>
    </border>
    <border>
      <left style="hair"/>
      <right style="hair"/>
      <top>
        <color indexed="63"/>
      </top>
      <bottom style="medium"/>
    </border>
    <border>
      <left>
        <color indexed="63"/>
      </left>
      <right style="thin"/>
      <top style="double"/>
      <bottom>
        <color indexed="63"/>
      </bottom>
    </border>
    <border>
      <left>
        <color indexed="63"/>
      </left>
      <right style="hair"/>
      <top style="double"/>
      <bottom>
        <color indexed="63"/>
      </bottom>
    </border>
    <border>
      <left style="thin"/>
      <right style="double"/>
      <top style="double"/>
      <bottom style="thin"/>
    </border>
    <border>
      <left style="thin"/>
      <right style="double"/>
      <top style="thin"/>
      <bottom>
        <color indexed="63"/>
      </bottom>
    </border>
    <border>
      <left style="double"/>
      <right>
        <color indexed="63"/>
      </right>
      <top>
        <color indexed="63"/>
      </top>
      <bottom>
        <color indexed="63"/>
      </bottom>
    </border>
    <border>
      <left style="thin"/>
      <right style="double"/>
      <top>
        <color indexed="63"/>
      </top>
      <bottom>
        <color indexed="63"/>
      </bottom>
    </border>
    <border>
      <left style="thin"/>
      <right style="double"/>
      <top>
        <color indexed="63"/>
      </top>
      <bottom style="medium"/>
    </border>
    <border>
      <left style="double"/>
      <right>
        <color indexed="63"/>
      </right>
      <top>
        <color indexed="63"/>
      </top>
      <bottom style="medium"/>
    </border>
    <border>
      <left>
        <color indexed="63"/>
      </left>
      <right style="thin"/>
      <top style="medium"/>
      <bottom>
        <color indexed="63"/>
      </bottom>
    </border>
    <border>
      <left>
        <color indexed="63"/>
      </left>
      <right style="thin"/>
      <top style="medium"/>
      <bottom style="thin"/>
    </border>
    <border>
      <left>
        <color indexed="63"/>
      </left>
      <right>
        <color indexed="63"/>
      </right>
      <top style="medium"/>
      <bottom>
        <color indexed="63"/>
      </bottom>
    </border>
    <border>
      <left>
        <color indexed="63"/>
      </left>
      <right style="thin"/>
      <top style="thin"/>
      <bottom style="medium"/>
    </border>
    <border>
      <left style="thin"/>
      <right style="thin"/>
      <top>
        <color indexed="63"/>
      </top>
      <bottom style="double"/>
    </border>
    <border>
      <left style="thin"/>
      <right>
        <color indexed="63"/>
      </right>
      <top>
        <color indexed="63"/>
      </top>
      <bottom style="double"/>
    </border>
    <border>
      <left style="thin"/>
      <right style="hair"/>
      <top>
        <color indexed="63"/>
      </top>
      <bottom style="medium"/>
    </border>
    <border>
      <left>
        <color indexed="63"/>
      </left>
      <right>
        <color indexed="63"/>
      </right>
      <top style="double"/>
      <bottom style="thin"/>
    </border>
    <border>
      <left style="thin"/>
      <right>
        <color indexed="63"/>
      </right>
      <top style="thin"/>
      <bottom style="medium"/>
    </border>
    <border>
      <left style="thin"/>
      <right style="thin"/>
      <top style="thin"/>
      <bottom style="medium"/>
    </border>
    <border>
      <left>
        <color indexed="63"/>
      </left>
      <right>
        <color indexed="63"/>
      </right>
      <top style="thin"/>
      <bottom>
        <color indexed="63"/>
      </bottom>
    </border>
    <border>
      <left>
        <color indexed="63"/>
      </left>
      <right style="hair"/>
      <top>
        <color indexed="63"/>
      </top>
      <bottom style="double"/>
    </border>
    <border>
      <left style="thin"/>
      <right style="hair"/>
      <top style="thin"/>
      <bottom>
        <color indexed="63"/>
      </bottom>
    </border>
    <border>
      <left>
        <color indexed="63"/>
      </left>
      <right style="hair"/>
      <top style="thin"/>
      <bottom>
        <color indexed="63"/>
      </bottom>
    </border>
    <border>
      <left style="hair"/>
      <right style="thin"/>
      <top style="thin"/>
      <bottom>
        <color indexed="63"/>
      </bottom>
    </border>
    <border>
      <left style="thin"/>
      <right>
        <color indexed="63"/>
      </right>
      <top style="double"/>
      <bottom style="hair"/>
    </border>
    <border>
      <left>
        <color indexed="63"/>
      </left>
      <right>
        <color indexed="63"/>
      </right>
      <top style="double"/>
      <bottom style="hair"/>
    </border>
    <border>
      <left>
        <color indexed="63"/>
      </left>
      <right style="thin"/>
      <top style="double"/>
      <bottom style="hair"/>
    </border>
    <border>
      <left>
        <color indexed="63"/>
      </left>
      <right style="hair"/>
      <top>
        <color indexed="63"/>
      </top>
      <bottom style="thin"/>
    </border>
    <border>
      <left style="hair"/>
      <right style="thin"/>
      <top style="hair"/>
      <bottom style="thin"/>
    </border>
    <border>
      <left>
        <color indexed="63"/>
      </left>
      <right>
        <color indexed="63"/>
      </right>
      <top style="thin"/>
      <bottom style="thin"/>
    </border>
    <border>
      <left style="double"/>
      <right>
        <color indexed="63"/>
      </right>
      <top style="double"/>
      <bottom style="thin"/>
    </border>
    <border>
      <left>
        <color indexed="63"/>
      </left>
      <right style="thin"/>
      <top>
        <color indexed="63"/>
      </top>
      <bottom style="double"/>
    </border>
    <border>
      <left>
        <color indexed="63"/>
      </left>
      <right>
        <color indexed="63"/>
      </right>
      <top style="thin"/>
      <bottom style="medium"/>
    </border>
    <border>
      <left>
        <color indexed="63"/>
      </left>
      <right style="hair"/>
      <top style="double"/>
      <bottom style="thin"/>
    </border>
    <border>
      <left style="hair"/>
      <right style="hair"/>
      <top style="hair"/>
      <bottom>
        <color indexed="63"/>
      </bottom>
    </border>
    <border>
      <left style="hair"/>
      <right style="hair"/>
      <top>
        <color indexed="63"/>
      </top>
      <bottom style="thin"/>
    </border>
    <border>
      <left style="hair"/>
      <right style="hair"/>
      <top style="hair"/>
      <bottom style="thin"/>
    </border>
    <border>
      <left style="hair"/>
      <right style="thin"/>
      <top style="hair"/>
      <bottom>
        <color indexed="63"/>
      </bottom>
    </border>
    <border>
      <left style="hair"/>
      <right style="thin"/>
      <top>
        <color indexed="63"/>
      </top>
      <bottom style="thin"/>
    </border>
    <border>
      <left style="hair"/>
      <right>
        <color indexed="63"/>
      </right>
      <top style="hair"/>
      <bottom style="hair"/>
    </border>
    <border>
      <left style="hair"/>
      <right>
        <color indexed="63"/>
      </right>
      <top style="hair"/>
      <bottom style="thin"/>
    </border>
    <border>
      <left style="hair"/>
      <right>
        <color indexed="63"/>
      </right>
      <top style="double"/>
      <bottom style="hair"/>
    </border>
    <border>
      <left>
        <color indexed="63"/>
      </left>
      <right>
        <color indexed="63"/>
      </right>
      <top style="hair"/>
      <bottom style="hair"/>
    </border>
    <border>
      <left>
        <color indexed="63"/>
      </left>
      <right style="hair"/>
      <top style="hair"/>
      <bottom style="hair"/>
    </border>
    <border>
      <left style="thin"/>
      <right style="hair"/>
      <top style="hair"/>
      <bottom>
        <color indexed="63"/>
      </bottom>
    </border>
    <border>
      <left style="thin"/>
      <right style="hair"/>
      <top>
        <color indexed="63"/>
      </top>
      <bottom style="thin"/>
    </border>
    <border>
      <left style="hair"/>
      <right style="hair"/>
      <top style="hair"/>
      <bottom style="hair"/>
    </border>
    <border>
      <left style="thin"/>
      <right style="hair"/>
      <top style="double"/>
      <bottom style="hair"/>
    </border>
    <border>
      <left style="hair"/>
      <right style="hair"/>
      <top style="double"/>
      <bottom style="hair"/>
    </border>
    <border>
      <left style="thin"/>
      <right style="hair"/>
      <top style="hair"/>
      <bottom style="hair"/>
    </border>
    <border>
      <left style="thin"/>
      <right style="hair"/>
      <top style="hair"/>
      <bottom style="thin"/>
    </border>
    <border>
      <left style="hair"/>
      <right style="hair"/>
      <top style="double"/>
      <bottom>
        <color indexed="63"/>
      </bottom>
    </border>
    <border>
      <left>
        <color indexed="63"/>
      </left>
      <right style="hair"/>
      <top style="double"/>
      <bottom style="hair"/>
    </border>
    <border>
      <left style="thin"/>
      <right style="thin"/>
      <top style="double"/>
      <bottom/>
    </border>
    <border>
      <left/>
      <right/>
      <top style="double"/>
      <bottom/>
    </border>
    <border>
      <left style="thin"/>
      <right/>
      <top style="double"/>
      <bottom style="thin"/>
    </border>
    <border>
      <left/>
      <right/>
      <top style="double"/>
      <bottom style="thin"/>
    </border>
    <border>
      <left/>
      <right style="thin"/>
      <top style="double"/>
      <bottom style="thin"/>
    </border>
    <border>
      <left style="thin"/>
      <right style="thin"/>
      <top/>
      <bottom/>
    </border>
    <border>
      <left style="thin"/>
      <right style="thin"/>
      <top style="thin"/>
      <bottom/>
    </border>
    <border>
      <left/>
      <right style="thin"/>
      <top/>
      <bottom/>
    </border>
    <border>
      <left style="thin"/>
      <right/>
      <top/>
      <bottom/>
    </border>
    <border>
      <left style="thin"/>
      <right style="thin"/>
      <top/>
      <bottom style="thin"/>
    </border>
    <border>
      <left/>
      <right/>
      <top/>
      <bottom style="thin"/>
    </border>
    <border>
      <left/>
      <right style="thin"/>
      <top/>
      <bottom style="thin"/>
    </border>
    <border>
      <left style="thin"/>
      <right/>
      <top/>
      <bottom style="thin"/>
    </border>
    <border>
      <left/>
      <right style="thin"/>
      <top style="thin"/>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6" fillId="0" borderId="0" applyNumberFormat="0" applyFill="0" applyBorder="0" applyAlignment="0" applyProtection="0"/>
  </cellStyleXfs>
  <cellXfs count="1797">
    <xf numFmtId="0" fontId="0" fillId="0" borderId="0" xfId="0" applyAlignment="1">
      <alignment vertical="center"/>
    </xf>
    <xf numFmtId="49" fontId="1" fillId="0" borderId="0" xfId="0" applyNumberFormat="1" applyFont="1" applyFill="1" applyAlignment="1">
      <alignment vertical="center"/>
    </xf>
    <xf numFmtId="0" fontId="1" fillId="0" borderId="0" xfId="0" applyFont="1" applyFill="1" applyAlignment="1">
      <alignment vertical="center"/>
    </xf>
    <xf numFmtId="49" fontId="1" fillId="0" borderId="0" xfId="0" applyNumberFormat="1" applyFont="1" applyFill="1" applyAlignment="1">
      <alignment horizontal="right" vertical="top"/>
    </xf>
    <xf numFmtId="49" fontId="1" fillId="0" borderId="0" xfId="0" applyNumberFormat="1" applyFont="1" applyFill="1" applyAlignment="1">
      <alignment vertical="top" wrapText="1"/>
    </xf>
    <xf numFmtId="49" fontId="1" fillId="0" borderId="0" xfId="0" applyNumberFormat="1" applyFont="1" applyFill="1" applyAlignment="1">
      <alignment vertical="center" wrapText="1"/>
    </xf>
    <xf numFmtId="49" fontId="1" fillId="0" borderId="0" xfId="59" applyNumberFormat="1" applyFont="1" applyFill="1" applyAlignment="1">
      <alignment vertical="center"/>
      <protection/>
    </xf>
    <xf numFmtId="0" fontId="1" fillId="0" borderId="0" xfId="0" applyFont="1" applyFill="1" applyAlignment="1">
      <alignment vertical="center" wrapText="1"/>
    </xf>
    <xf numFmtId="49" fontId="1" fillId="0" borderId="0" xfId="59" applyNumberFormat="1" applyFont="1" applyFill="1" applyAlignment="1">
      <alignment/>
      <protection/>
    </xf>
    <xf numFmtId="0" fontId="1" fillId="0" borderId="0" xfId="59" applyFont="1" applyFill="1" applyAlignment="1">
      <alignment vertical="center" wrapText="1"/>
      <protection/>
    </xf>
    <xf numFmtId="0" fontId="1" fillId="0" borderId="0" xfId="59" applyFont="1" applyFill="1" applyAlignment="1">
      <alignment vertical="center"/>
      <protection/>
    </xf>
    <xf numFmtId="0" fontId="1" fillId="2" borderId="0" xfId="0" applyFont="1" applyFill="1" applyAlignment="1">
      <alignment vertical="center"/>
    </xf>
    <xf numFmtId="49" fontId="1" fillId="2" borderId="0" xfId="59" applyNumberFormat="1" applyFont="1" applyFill="1" applyAlignment="1">
      <alignment vertical="center"/>
      <protection/>
    </xf>
    <xf numFmtId="49" fontId="1" fillId="2" borderId="0" xfId="59" applyNumberFormat="1" applyFont="1" applyFill="1" applyAlignment="1">
      <alignment/>
      <protection/>
    </xf>
    <xf numFmtId="0" fontId="1" fillId="2" borderId="0" xfId="0" applyFont="1" applyFill="1" applyAlignment="1">
      <alignment vertical="center" wrapText="1"/>
    </xf>
    <xf numFmtId="0" fontId="1" fillId="2" borderId="0" xfId="59" applyFont="1" applyFill="1" applyAlignment="1">
      <alignment vertical="center" wrapText="1"/>
      <protection/>
    </xf>
    <xf numFmtId="0" fontId="1" fillId="2" borderId="0" xfId="59" applyFont="1" applyFill="1" applyAlignment="1">
      <alignment vertical="center"/>
      <protection/>
    </xf>
    <xf numFmtId="0" fontId="7" fillId="0" borderId="0" xfId="21" applyFont="1">
      <alignment/>
      <protection/>
    </xf>
    <xf numFmtId="0" fontId="1" fillId="0" borderId="0" xfId="21" applyFont="1" applyAlignment="1">
      <alignment vertical="center"/>
      <protection/>
    </xf>
    <xf numFmtId="0" fontId="1" fillId="0" borderId="0" xfId="21" applyFont="1" applyBorder="1" applyAlignment="1">
      <alignment vertical="center"/>
      <protection/>
    </xf>
    <xf numFmtId="0" fontId="8" fillId="0" borderId="0" xfId="21" applyFont="1" applyAlignment="1">
      <alignment vertical="center"/>
      <protection/>
    </xf>
    <xf numFmtId="0" fontId="1" fillId="0" borderId="1" xfId="21" applyFont="1" applyBorder="1" applyAlignment="1">
      <alignment vertical="center"/>
      <protection/>
    </xf>
    <xf numFmtId="0" fontId="1" fillId="0" borderId="1" xfId="21" applyFont="1" applyBorder="1" applyAlignment="1">
      <alignment horizontal="right" vertical="center"/>
      <protection/>
    </xf>
    <xf numFmtId="0" fontId="1" fillId="0" borderId="2" xfId="21" applyFont="1" applyBorder="1" applyAlignment="1">
      <alignment vertical="center"/>
      <protection/>
    </xf>
    <xf numFmtId="0" fontId="1" fillId="0" borderId="0" xfId="21" applyFont="1" applyBorder="1" applyAlignment="1">
      <alignment horizontal="center" vertical="center"/>
      <protection/>
    </xf>
    <xf numFmtId="0" fontId="1" fillId="0" borderId="3" xfId="21" applyFont="1" applyBorder="1" applyAlignment="1">
      <alignment horizontal="distributed" vertical="center"/>
      <protection/>
    </xf>
    <xf numFmtId="0" fontId="1" fillId="0" borderId="3" xfId="21" applyFont="1" applyBorder="1" applyAlignment="1">
      <alignment horizontal="center" vertical="center"/>
      <protection/>
    </xf>
    <xf numFmtId="0" fontId="1" fillId="0" borderId="2" xfId="21" applyFont="1" applyBorder="1" applyAlignment="1">
      <alignment horizontal="center" vertical="center"/>
      <protection/>
    </xf>
    <xf numFmtId="0" fontId="1" fillId="0" borderId="0" xfId="21" applyFont="1" applyBorder="1" applyAlignment="1">
      <alignment horizontal="distributed" vertical="center"/>
      <protection/>
    </xf>
    <xf numFmtId="0" fontId="1" fillId="0" borderId="4" xfId="21" applyFont="1" applyBorder="1" applyAlignment="1">
      <alignment horizontal="center" vertical="center"/>
      <protection/>
    </xf>
    <xf numFmtId="0" fontId="1" fillId="0" borderId="4" xfId="21" applyFont="1" applyBorder="1" applyAlignment="1">
      <alignment horizontal="distributed" vertical="center"/>
      <protection/>
    </xf>
    <xf numFmtId="0" fontId="1" fillId="0" borderId="5" xfId="21" applyFont="1" applyBorder="1" applyAlignment="1">
      <alignment horizontal="distributed" vertical="center"/>
      <protection/>
    </xf>
    <xf numFmtId="0" fontId="1" fillId="0" borderId="4" xfId="21" applyFont="1" applyBorder="1" applyAlignment="1">
      <alignment horizontal="distributed" vertical="center"/>
      <protection/>
    </xf>
    <xf numFmtId="0" fontId="1" fillId="0" borderId="0" xfId="21" applyFont="1" applyAlignment="1">
      <alignment horizontal="distributed"/>
      <protection/>
    </xf>
    <xf numFmtId="0" fontId="1" fillId="0" borderId="5" xfId="21" applyFont="1" applyBorder="1" applyAlignment="1">
      <alignment horizontal="center" vertical="center"/>
      <protection/>
    </xf>
    <xf numFmtId="0" fontId="1" fillId="0" borderId="6" xfId="21" applyFont="1" applyBorder="1" applyAlignment="1">
      <alignment vertical="center"/>
      <protection/>
    </xf>
    <xf numFmtId="0" fontId="1" fillId="0" borderId="7" xfId="21" applyFont="1" applyBorder="1" applyAlignment="1">
      <alignment horizontal="center" vertical="center"/>
      <protection/>
    </xf>
    <xf numFmtId="0" fontId="1" fillId="0" borderId="8" xfId="21" applyFont="1" applyBorder="1" applyAlignment="1">
      <alignment horizontal="distributed" vertical="center"/>
      <protection/>
    </xf>
    <xf numFmtId="0" fontId="1" fillId="0" borderId="8" xfId="21" applyFont="1" applyBorder="1" applyAlignment="1">
      <alignment horizontal="center" vertical="center"/>
      <protection/>
    </xf>
    <xf numFmtId="0" fontId="1" fillId="0" borderId="6" xfId="21" applyFont="1" applyBorder="1" applyAlignment="1">
      <alignment horizontal="center" vertical="center"/>
      <protection/>
    </xf>
    <xf numFmtId="0" fontId="1" fillId="0" borderId="7" xfId="21" applyFont="1" applyBorder="1" applyAlignment="1">
      <alignment horizontal="distributed" vertical="center"/>
      <protection/>
    </xf>
    <xf numFmtId="3" fontId="1" fillId="0" borderId="3" xfId="21" applyNumberFormat="1" applyFont="1" applyBorder="1" applyAlignment="1">
      <alignment vertical="center"/>
      <protection/>
    </xf>
    <xf numFmtId="3" fontId="1" fillId="0" borderId="9" xfId="21" applyNumberFormat="1" applyFont="1" applyBorder="1" applyAlignment="1">
      <alignment vertical="center"/>
      <protection/>
    </xf>
    <xf numFmtId="3" fontId="1" fillId="0" borderId="0" xfId="21" applyNumberFormat="1" applyFont="1" applyBorder="1" applyAlignment="1">
      <alignment vertical="center"/>
      <protection/>
    </xf>
    <xf numFmtId="0" fontId="9" fillId="0" borderId="0" xfId="21" applyFont="1">
      <alignment/>
      <protection/>
    </xf>
    <xf numFmtId="0" fontId="9" fillId="0" borderId="4" xfId="21" applyNumberFormat="1" applyFont="1" applyBorder="1" applyAlignment="1">
      <alignment horizontal="center" vertical="center"/>
      <protection/>
    </xf>
    <xf numFmtId="3" fontId="9" fillId="0" borderId="3" xfId="21" applyNumberFormat="1" applyFont="1" applyBorder="1" applyAlignment="1">
      <alignment horizontal="right" vertical="center"/>
      <protection/>
    </xf>
    <xf numFmtId="3" fontId="9" fillId="0" borderId="4" xfId="21" applyNumberFormat="1" applyFont="1" applyBorder="1" applyAlignment="1">
      <alignment horizontal="right" vertical="center"/>
      <protection/>
    </xf>
    <xf numFmtId="0" fontId="9" fillId="0" borderId="0" xfId="21" applyFont="1" applyBorder="1" applyAlignment="1">
      <alignment vertical="center"/>
      <protection/>
    </xf>
    <xf numFmtId="0" fontId="10" fillId="0" borderId="0" xfId="21" applyFont="1">
      <alignment/>
      <protection/>
    </xf>
    <xf numFmtId="0" fontId="9" fillId="0" borderId="4" xfId="21" applyFont="1" applyBorder="1" applyAlignment="1">
      <alignment horizontal="distributed" vertical="center"/>
      <protection/>
    </xf>
    <xf numFmtId="3" fontId="10" fillId="0" borderId="3" xfId="21" applyNumberFormat="1" applyFont="1" applyBorder="1" applyAlignment="1">
      <alignment horizontal="right" vertical="center"/>
      <protection/>
    </xf>
    <xf numFmtId="3" fontId="10" fillId="0" borderId="4" xfId="21" applyNumberFormat="1" applyFont="1" applyBorder="1" applyAlignment="1">
      <alignment horizontal="right" vertical="center"/>
      <protection/>
    </xf>
    <xf numFmtId="3" fontId="10" fillId="0" borderId="10" xfId="21" applyNumberFormat="1" applyFont="1" applyBorder="1" applyAlignment="1">
      <alignment horizontal="right" vertical="center"/>
      <protection/>
    </xf>
    <xf numFmtId="3" fontId="10" fillId="0" borderId="0" xfId="21" applyNumberFormat="1" applyFont="1" applyBorder="1" applyAlignment="1">
      <alignment horizontal="right" vertical="center"/>
      <protection/>
    </xf>
    <xf numFmtId="0" fontId="10" fillId="0" borderId="0" xfId="21" applyFont="1" applyBorder="1" applyAlignment="1">
      <alignment vertical="center"/>
      <protection/>
    </xf>
    <xf numFmtId="3" fontId="9" fillId="0" borderId="11" xfId="21" applyNumberFormat="1" applyFont="1" applyBorder="1" applyAlignment="1">
      <alignment horizontal="right" vertical="center"/>
      <protection/>
    </xf>
    <xf numFmtId="3" fontId="9" fillId="0" borderId="10" xfId="21" applyNumberFormat="1" applyFont="1" applyBorder="1" applyAlignment="1">
      <alignment horizontal="right" vertical="center"/>
      <protection/>
    </xf>
    <xf numFmtId="3" fontId="9" fillId="0" borderId="0" xfId="21" applyNumberFormat="1" applyFont="1" applyBorder="1" applyAlignment="1">
      <alignment horizontal="right" vertical="center"/>
      <protection/>
    </xf>
    <xf numFmtId="3" fontId="9" fillId="0" borderId="4" xfId="21" applyNumberFormat="1" applyFont="1" applyFill="1" applyBorder="1" applyAlignment="1">
      <alignment horizontal="right" vertical="center"/>
      <protection/>
    </xf>
    <xf numFmtId="0" fontId="1" fillId="0" borderId="4" xfId="21" applyFont="1" applyBorder="1" applyAlignment="1">
      <alignment vertical="center"/>
      <protection/>
    </xf>
    <xf numFmtId="3" fontId="1" fillId="0" borderId="3" xfId="21" applyNumberFormat="1" applyFont="1" applyBorder="1" applyAlignment="1">
      <alignment horizontal="right" vertical="center"/>
      <protection/>
    </xf>
    <xf numFmtId="3" fontId="1" fillId="0" borderId="4" xfId="21" applyNumberFormat="1" applyFont="1" applyBorder="1" applyAlignment="1">
      <alignment horizontal="right" vertical="center"/>
      <protection/>
    </xf>
    <xf numFmtId="3" fontId="1" fillId="0" borderId="10" xfId="21" applyNumberFormat="1" applyFont="1" applyBorder="1" applyAlignment="1">
      <alignment horizontal="right" vertical="center"/>
      <protection/>
    </xf>
    <xf numFmtId="3" fontId="1" fillId="0" borderId="0" xfId="21" applyNumberFormat="1" applyFont="1" applyBorder="1" applyAlignment="1">
      <alignment horizontal="right" vertical="center"/>
      <protection/>
    </xf>
    <xf numFmtId="0" fontId="1" fillId="0" borderId="0" xfId="21" applyFont="1">
      <alignment/>
      <protection/>
    </xf>
    <xf numFmtId="41" fontId="1" fillId="0" borderId="3" xfId="21" applyNumberFormat="1" applyFont="1" applyBorder="1" applyAlignment="1">
      <alignment horizontal="right" vertical="center"/>
      <protection/>
    </xf>
    <xf numFmtId="41" fontId="1" fillId="0" borderId="3" xfId="21" applyNumberFormat="1" applyFont="1" applyFill="1" applyBorder="1" applyAlignment="1" applyProtection="1">
      <alignment vertical="center"/>
      <protection/>
    </xf>
    <xf numFmtId="41" fontId="1" fillId="0" borderId="4" xfId="21" applyNumberFormat="1" applyFont="1" applyFill="1" applyBorder="1" applyAlignment="1" applyProtection="1">
      <alignment vertical="center"/>
      <protection/>
    </xf>
    <xf numFmtId="41" fontId="1" fillId="0" borderId="10" xfId="21" applyNumberFormat="1" applyFont="1" applyFill="1" applyBorder="1" applyAlignment="1" applyProtection="1">
      <alignment vertical="center"/>
      <protection/>
    </xf>
    <xf numFmtId="41" fontId="1" fillId="0" borderId="0" xfId="21" applyNumberFormat="1" applyFont="1" applyBorder="1" applyAlignment="1">
      <alignment horizontal="right" vertical="center"/>
      <protection/>
    </xf>
    <xf numFmtId="41" fontId="1" fillId="0" borderId="10" xfId="21" applyNumberFormat="1" applyFont="1" applyBorder="1" applyAlignment="1">
      <alignment horizontal="right" vertical="center"/>
      <protection/>
    </xf>
    <xf numFmtId="41" fontId="1" fillId="0" borderId="0" xfId="21" applyNumberFormat="1" applyFont="1" applyFill="1" applyBorder="1" applyAlignment="1" applyProtection="1">
      <alignment vertical="center"/>
      <protection/>
    </xf>
    <xf numFmtId="41" fontId="1" fillId="0" borderId="4" xfId="21" applyNumberFormat="1" applyFont="1" applyBorder="1" applyAlignment="1">
      <alignment horizontal="right" vertical="center"/>
      <protection/>
    </xf>
    <xf numFmtId="0" fontId="1" fillId="0" borderId="0" xfId="21" applyFont="1" applyFill="1">
      <alignment/>
      <protection/>
    </xf>
    <xf numFmtId="0" fontId="1" fillId="0" borderId="4" xfId="21" applyFont="1" applyFill="1" applyBorder="1" applyAlignment="1">
      <alignment horizontal="distributed" vertical="center"/>
      <protection/>
    </xf>
    <xf numFmtId="3" fontId="1" fillId="0" borderId="3" xfId="21" applyNumberFormat="1" applyFont="1" applyFill="1" applyBorder="1" applyAlignment="1">
      <alignment horizontal="right" vertical="center"/>
      <protection/>
    </xf>
    <xf numFmtId="41" fontId="1" fillId="0" borderId="3" xfId="21" applyNumberFormat="1" applyFont="1" applyFill="1" applyBorder="1" applyAlignment="1">
      <alignment horizontal="right" vertical="center"/>
      <protection/>
    </xf>
    <xf numFmtId="41" fontId="1" fillId="0" borderId="0" xfId="21" applyNumberFormat="1" applyFont="1" applyFill="1" applyBorder="1" applyAlignment="1">
      <alignment horizontal="right" vertical="center"/>
      <protection/>
    </xf>
    <xf numFmtId="41" fontId="1" fillId="0" borderId="10" xfId="21" applyNumberFormat="1" applyFont="1" applyFill="1" applyBorder="1" applyAlignment="1">
      <alignment horizontal="right" vertical="center"/>
      <protection/>
    </xf>
    <xf numFmtId="41" fontId="1" fillId="0" borderId="4" xfId="21" applyNumberFormat="1" applyFont="1" applyFill="1" applyBorder="1" applyAlignment="1">
      <alignment horizontal="right" vertical="center"/>
      <protection/>
    </xf>
    <xf numFmtId="0" fontId="1" fillId="0" borderId="0" xfId="21" applyFont="1" applyFill="1" applyBorder="1" applyAlignment="1">
      <alignment vertical="center"/>
      <protection/>
    </xf>
    <xf numFmtId="177" fontId="1" fillId="0" borderId="3" xfId="21" applyNumberFormat="1" applyFont="1" applyFill="1" applyBorder="1" applyAlignment="1">
      <alignment horizontal="right" vertical="center"/>
      <protection/>
    </xf>
    <xf numFmtId="41" fontId="1" fillId="0" borderId="10" xfId="21" applyNumberFormat="1" applyFont="1" applyFill="1" applyBorder="1" applyAlignment="1" applyProtection="1">
      <alignment horizontal="right" vertical="center"/>
      <protection/>
    </xf>
    <xf numFmtId="0" fontId="1" fillId="0" borderId="12" xfId="21" applyFont="1" applyBorder="1" applyAlignment="1">
      <alignment horizontal="distributed" vertical="center"/>
      <protection/>
    </xf>
    <xf numFmtId="3" fontId="1" fillId="0" borderId="13" xfId="21" applyNumberFormat="1" applyFont="1" applyBorder="1" applyAlignment="1">
      <alignment horizontal="right" vertical="center"/>
      <protection/>
    </xf>
    <xf numFmtId="41" fontId="1" fillId="0" borderId="13" xfId="21" applyNumberFormat="1" applyFont="1" applyBorder="1" applyAlignment="1">
      <alignment horizontal="right" vertical="center"/>
      <protection/>
    </xf>
    <xf numFmtId="41" fontId="1" fillId="0" borderId="13" xfId="21" applyNumberFormat="1" applyFont="1" applyFill="1" applyBorder="1" applyAlignment="1" applyProtection="1">
      <alignment vertical="center"/>
      <protection/>
    </xf>
    <xf numFmtId="41" fontId="1" fillId="0" borderId="12" xfId="21" applyNumberFormat="1" applyFont="1" applyFill="1" applyBorder="1" applyAlignment="1" applyProtection="1">
      <alignment vertical="center"/>
      <protection/>
    </xf>
    <xf numFmtId="41" fontId="1" fillId="0" borderId="14" xfId="21" applyNumberFormat="1" applyFont="1" applyFill="1" applyBorder="1" applyAlignment="1" applyProtection="1">
      <alignment vertical="center"/>
      <protection/>
    </xf>
    <xf numFmtId="41" fontId="1" fillId="0" borderId="15" xfId="21" applyNumberFormat="1" applyFont="1" applyBorder="1" applyAlignment="1">
      <alignment horizontal="right" vertical="center"/>
      <protection/>
    </xf>
    <xf numFmtId="41" fontId="1" fillId="0" borderId="14" xfId="21" applyNumberFormat="1" applyFont="1" applyBorder="1" applyAlignment="1">
      <alignment horizontal="right" vertical="center"/>
      <protection/>
    </xf>
    <xf numFmtId="41" fontId="1" fillId="0" borderId="15" xfId="21" applyNumberFormat="1" applyFont="1" applyFill="1" applyBorder="1" applyAlignment="1" applyProtection="1">
      <alignment vertical="center"/>
      <protection/>
    </xf>
    <xf numFmtId="41" fontId="1" fillId="0" borderId="12" xfId="21" applyNumberFormat="1" applyFont="1" applyBorder="1" applyAlignment="1">
      <alignment horizontal="right" vertical="center"/>
      <protection/>
    </xf>
    <xf numFmtId="0" fontId="1" fillId="0" borderId="0" xfId="21" applyFont="1" applyBorder="1" applyAlignment="1">
      <alignment horizontal="left" vertical="center"/>
      <protection/>
    </xf>
    <xf numFmtId="38" fontId="1" fillId="0" borderId="0" xfId="17" applyFont="1" applyAlignment="1">
      <alignment vertical="center"/>
    </xf>
    <xf numFmtId="38" fontId="8" fillId="0" borderId="0" xfId="17" applyFont="1" applyAlignment="1">
      <alignment vertical="center"/>
    </xf>
    <xf numFmtId="0" fontId="1" fillId="0" borderId="0" xfId="22" applyFont="1" applyAlignment="1">
      <alignment vertical="center"/>
      <protection/>
    </xf>
    <xf numFmtId="38" fontId="1" fillId="0" borderId="0" xfId="17" applyFont="1" applyAlignment="1">
      <alignment horizontal="right" vertical="center"/>
    </xf>
    <xf numFmtId="38" fontId="1" fillId="0" borderId="0" xfId="17" applyFont="1" applyBorder="1" applyAlignment="1">
      <alignment vertical="center"/>
    </xf>
    <xf numFmtId="38" fontId="1" fillId="0" borderId="16" xfId="17" applyFont="1" applyBorder="1" applyAlignment="1">
      <alignment horizontal="distributed" vertical="center"/>
    </xf>
    <xf numFmtId="38" fontId="1" fillId="0" borderId="16" xfId="17" applyFont="1" applyBorder="1" applyAlignment="1">
      <alignment horizontal="center" vertical="center"/>
    </xf>
    <xf numFmtId="38" fontId="1" fillId="0" borderId="17" xfId="17" applyFont="1" applyBorder="1" applyAlignment="1">
      <alignment horizontal="distributed" vertical="center"/>
    </xf>
    <xf numFmtId="38" fontId="9" fillId="0" borderId="4" xfId="17" applyFont="1" applyBorder="1" applyAlignment="1">
      <alignment horizontal="distributed" vertical="center"/>
    </xf>
    <xf numFmtId="38" fontId="9" fillId="0" borderId="3" xfId="17" applyFont="1" applyBorder="1" applyAlignment="1">
      <alignment horizontal="right" vertical="center"/>
    </xf>
    <xf numFmtId="38" fontId="9" fillId="0" borderId="9" xfId="17" applyFont="1" applyBorder="1" applyAlignment="1">
      <alignment horizontal="right" vertical="center"/>
    </xf>
    <xf numFmtId="38" fontId="9" fillId="0" borderId="10" xfId="17" applyFont="1" applyBorder="1" applyAlignment="1">
      <alignment horizontal="right" vertical="center"/>
    </xf>
    <xf numFmtId="38" fontId="1" fillId="0" borderId="4" xfId="17" applyFont="1" applyBorder="1" applyAlignment="1">
      <alignment horizontal="distributed" vertical="center"/>
    </xf>
    <xf numFmtId="38" fontId="1" fillId="0" borderId="3" xfId="17" applyFont="1" applyBorder="1" applyAlignment="1">
      <alignment vertical="center"/>
    </xf>
    <xf numFmtId="38" fontId="1" fillId="0" borderId="9" xfId="17" applyFont="1" applyBorder="1" applyAlignment="1">
      <alignment vertical="center"/>
    </xf>
    <xf numFmtId="38" fontId="9" fillId="0" borderId="10" xfId="17" applyFont="1" applyBorder="1" applyAlignment="1">
      <alignment vertical="center"/>
    </xf>
    <xf numFmtId="38" fontId="10" fillId="0" borderId="4" xfId="17" applyFont="1" applyBorder="1" applyAlignment="1">
      <alignment horizontal="distributed" vertical="center"/>
    </xf>
    <xf numFmtId="38" fontId="10" fillId="0" borderId="3" xfId="17" applyFont="1" applyBorder="1" applyAlignment="1">
      <alignment horizontal="center" vertical="center"/>
    </xf>
    <xf numFmtId="38" fontId="10" fillId="0" borderId="4" xfId="17" applyFont="1" applyBorder="1" applyAlignment="1">
      <alignment horizontal="center" vertical="center"/>
    </xf>
    <xf numFmtId="38" fontId="10" fillId="0" borderId="10" xfId="17" applyFont="1" applyBorder="1" applyAlignment="1">
      <alignment horizontal="center" vertical="center"/>
    </xf>
    <xf numFmtId="38" fontId="1" fillId="0" borderId="4" xfId="17" applyFont="1" applyBorder="1" applyAlignment="1">
      <alignment vertical="center"/>
    </xf>
    <xf numFmtId="38" fontId="10" fillId="0" borderId="4" xfId="17" applyFont="1" applyBorder="1" applyAlignment="1">
      <alignment vertical="center"/>
    </xf>
    <xf numFmtId="38" fontId="10" fillId="0" borderId="3" xfId="17" applyFont="1" applyBorder="1" applyAlignment="1">
      <alignment vertical="center"/>
    </xf>
    <xf numFmtId="38" fontId="10" fillId="0" borderId="10" xfId="17" applyFont="1" applyBorder="1" applyAlignment="1">
      <alignment vertical="center"/>
    </xf>
    <xf numFmtId="38" fontId="1" fillId="0" borderId="10" xfId="17" applyFont="1" applyBorder="1" applyAlignment="1">
      <alignment horizontal="distributed" vertical="center"/>
    </xf>
    <xf numFmtId="38" fontId="9" fillId="0" borderId="4" xfId="17" applyFont="1" applyBorder="1" applyAlignment="1">
      <alignment horizontal="right" vertical="center"/>
    </xf>
    <xf numFmtId="38" fontId="1" fillId="0" borderId="10" xfId="17" applyFont="1" applyBorder="1" applyAlignment="1">
      <alignment vertical="center"/>
    </xf>
    <xf numFmtId="38" fontId="9" fillId="0" borderId="3" xfId="17" applyFont="1" applyBorder="1" applyAlignment="1">
      <alignment horizontal="distributed" vertical="center"/>
    </xf>
    <xf numFmtId="38" fontId="9" fillId="0" borderId="10" xfId="17" applyFont="1" applyBorder="1" applyAlignment="1">
      <alignment horizontal="distributed" vertical="center"/>
    </xf>
    <xf numFmtId="38" fontId="1" fillId="0" borderId="3" xfId="17" applyFont="1" applyBorder="1" applyAlignment="1">
      <alignment horizontal="right" vertical="center"/>
    </xf>
    <xf numFmtId="38" fontId="1" fillId="0" borderId="4" xfId="17" applyFont="1" applyBorder="1" applyAlignment="1">
      <alignment horizontal="right" vertical="center"/>
    </xf>
    <xf numFmtId="38" fontId="1" fillId="0" borderId="12" xfId="17" applyFont="1" applyBorder="1" applyAlignment="1">
      <alignment vertical="center"/>
    </xf>
    <xf numFmtId="38" fontId="1" fillId="0" borderId="13" xfId="17" applyFont="1" applyBorder="1" applyAlignment="1">
      <alignment vertical="center"/>
    </xf>
    <xf numFmtId="38" fontId="1" fillId="0" borderId="14" xfId="17" applyFont="1" applyBorder="1" applyAlignment="1">
      <alignment vertical="center"/>
    </xf>
    <xf numFmtId="38" fontId="1" fillId="0" borderId="14" xfId="17" applyFont="1" applyBorder="1" applyAlignment="1">
      <alignment horizontal="distributed" vertical="center"/>
    </xf>
    <xf numFmtId="38" fontId="9" fillId="0" borderId="14" xfId="17" applyFont="1" applyBorder="1" applyAlignment="1">
      <alignment vertical="center"/>
    </xf>
    <xf numFmtId="38" fontId="1" fillId="0" borderId="0" xfId="17" applyFont="1" applyBorder="1" applyAlignment="1">
      <alignment horizontal="left" vertical="center"/>
    </xf>
    <xf numFmtId="38" fontId="1" fillId="0" borderId="0" xfId="17" applyFont="1" applyBorder="1" applyAlignment="1">
      <alignment horizontal="right" vertical="center"/>
    </xf>
    <xf numFmtId="181" fontId="1" fillId="0" borderId="0" xfId="22" applyNumberFormat="1" applyFont="1" applyBorder="1" applyAlignment="1">
      <alignment vertical="center"/>
      <protection/>
    </xf>
    <xf numFmtId="0" fontId="1" fillId="0" borderId="0" xfId="23" applyFont="1" applyAlignment="1">
      <alignment vertical="center"/>
      <protection/>
    </xf>
    <xf numFmtId="0" fontId="8" fillId="0" borderId="0" xfId="23" applyFont="1" applyAlignment="1">
      <alignment vertical="center"/>
      <protection/>
    </xf>
    <xf numFmtId="0" fontId="11" fillId="0" borderId="0" xfId="23" applyFont="1" applyAlignment="1">
      <alignment horizontal="center" vertical="center"/>
      <protection/>
    </xf>
    <xf numFmtId="0" fontId="1" fillId="0" borderId="0" xfId="23" applyFont="1" applyBorder="1" applyAlignment="1">
      <alignment vertical="center"/>
      <protection/>
    </xf>
    <xf numFmtId="0" fontId="1" fillId="0" borderId="0" xfId="23" applyFont="1" applyBorder="1" applyAlignment="1">
      <alignment horizontal="centerContinuous" vertical="center"/>
      <protection/>
    </xf>
    <xf numFmtId="0" fontId="1" fillId="0" borderId="0" xfId="23" applyFont="1" applyAlignment="1">
      <alignment horizontal="right" vertical="center"/>
      <protection/>
    </xf>
    <xf numFmtId="0" fontId="1" fillId="0" borderId="18" xfId="23" applyFont="1" applyBorder="1" applyAlignment="1">
      <alignment horizontal="center" vertical="center"/>
      <protection/>
    </xf>
    <xf numFmtId="0" fontId="1" fillId="0" borderId="17" xfId="23" applyFont="1" applyBorder="1" applyAlignment="1">
      <alignment horizontal="center" vertical="center"/>
      <protection/>
    </xf>
    <xf numFmtId="0" fontId="1" fillId="0" borderId="16" xfId="23" applyFont="1" applyBorder="1" applyAlignment="1">
      <alignment horizontal="center" vertical="center"/>
      <protection/>
    </xf>
    <xf numFmtId="0" fontId="9" fillId="0" borderId="0" xfId="23" applyFont="1" applyAlignment="1">
      <alignment vertical="center"/>
      <protection/>
    </xf>
    <xf numFmtId="181" fontId="9" fillId="0" borderId="5" xfId="23" applyNumberFormat="1" applyFont="1" applyFill="1" applyBorder="1" applyAlignment="1">
      <alignment vertical="center"/>
      <protection/>
    </xf>
    <xf numFmtId="41" fontId="9" fillId="0" borderId="9" xfId="23" applyNumberFormat="1" applyFont="1" applyBorder="1" applyAlignment="1">
      <alignment horizontal="right" vertical="center"/>
      <protection/>
    </xf>
    <xf numFmtId="41" fontId="9" fillId="0" borderId="9" xfId="23" applyNumberFormat="1" applyFont="1" applyFill="1" applyBorder="1" applyAlignment="1">
      <alignment horizontal="right" vertical="center"/>
      <protection/>
    </xf>
    <xf numFmtId="41" fontId="9" fillId="0" borderId="19" xfId="23" applyNumberFormat="1" applyFont="1" applyBorder="1" applyAlignment="1">
      <alignment horizontal="right" vertical="center"/>
      <protection/>
    </xf>
    <xf numFmtId="0" fontId="10" fillId="0" borderId="0" xfId="23" applyFont="1" applyAlignment="1">
      <alignment vertical="center"/>
      <protection/>
    </xf>
    <xf numFmtId="0" fontId="10" fillId="0" borderId="3" xfId="23" applyFont="1" applyBorder="1" applyAlignment="1">
      <alignment horizontal="distributed" vertical="center"/>
      <protection/>
    </xf>
    <xf numFmtId="0" fontId="10" fillId="0" borderId="10" xfId="23" applyFont="1" applyBorder="1" applyAlignment="1">
      <alignment horizontal="distributed" vertical="center"/>
      <protection/>
    </xf>
    <xf numFmtId="181" fontId="10" fillId="0" borderId="3" xfId="23" applyNumberFormat="1" applyFont="1" applyFill="1" applyBorder="1" applyAlignment="1">
      <alignment vertical="center"/>
      <protection/>
    </xf>
    <xf numFmtId="41" fontId="12" fillId="0" borderId="4" xfId="23" applyNumberFormat="1" applyFont="1" applyFill="1" applyBorder="1" applyAlignment="1">
      <alignment horizontal="right" vertical="center"/>
      <protection/>
    </xf>
    <xf numFmtId="41" fontId="12" fillId="0" borderId="10" xfId="23" applyNumberFormat="1" applyFont="1" applyFill="1" applyBorder="1" applyAlignment="1">
      <alignment horizontal="right" vertical="center"/>
      <protection/>
    </xf>
    <xf numFmtId="0" fontId="1" fillId="0" borderId="6" xfId="30" applyFont="1" applyBorder="1" applyAlignment="1">
      <alignment horizontal="distributed" vertical="center"/>
      <protection/>
    </xf>
    <xf numFmtId="0" fontId="10" fillId="0" borderId="0" xfId="23" applyFont="1" applyFill="1" applyAlignment="1">
      <alignment vertical="center"/>
      <protection/>
    </xf>
    <xf numFmtId="181" fontId="9" fillId="0" borderId="3" xfId="23" applyNumberFormat="1" applyFont="1" applyFill="1" applyBorder="1" applyAlignment="1">
      <alignment vertical="center"/>
      <protection/>
    </xf>
    <xf numFmtId="41" fontId="9" fillId="0" borderId="4" xfId="17" applyNumberFormat="1" applyFont="1" applyBorder="1" applyAlignment="1">
      <alignment horizontal="right" vertical="center"/>
    </xf>
    <xf numFmtId="41" fontId="9" fillId="0" borderId="4" xfId="17" applyNumberFormat="1" applyFont="1" applyFill="1" applyBorder="1" applyAlignment="1">
      <alignment horizontal="right" vertical="center"/>
    </xf>
    <xf numFmtId="41" fontId="9" fillId="0" borderId="10" xfId="17" applyNumberFormat="1" applyFont="1" applyBorder="1" applyAlignment="1">
      <alignment horizontal="right" vertical="center"/>
    </xf>
    <xf numFmtId="41" fontId="13" fillId="0" borderId="4" xfId="17" applyNumberFormat="1" applyFont="1" applyBorder="1" applyAlignment="1">
      <alignment horizontal="right" vertical="center"/>
    </xf>
    <xf numFmtId="41" fontId="13" fillId="0" borderId="4" xfId="17" applyNumberFormat="1" applyFont="1" applyFill="1" applyBorder="1" applyAlignment="1">
      <alignment horizontal="right" vertical="center"/>
    </xf>
    <xf numFmtId="41" fontId="13" fillId="0" borderId="10" xfId="17" applyNumberFormat="1" applyFont="1" applyBorder="1" applyAlignment="1">
      <alignment horizontal="right" vertical="center"/>
    </xf>
    <xf numFmtId="0" fontId="1" fillId="0" borderId="3" xfId="23" applyFont="1" applyBorder="1" applyAlignment="1">
      <alignment vertical="center"/>
      <protection/>
    </xf>
    <xf numFmtId="41" fontId="10" fillId="0" borderId="4" xfId="17" applyNumberFormat="1" applyFont="1" applyBorder="1" applyAlignment="1">
      <alignment horizontal="right" vertical="center"/>
    </xf>
    <xf numFmtId="41" fontId="10" fillId="0" borderId="10" xfId="17" applyNumberFormat="1" applyFont="1" applyBorder="1" applyAlignment="1">
      <alignment horizontal="right" vertical="center"/>
    </xf>
    <xf numFmtId="41" fontId="1" fillId="0" borderId="3" xfId="17" applyNumberFormat="1" applyFont="1" applyBorder="1" applyAlignment="1">
      <alignment vertical="center"/>
    </xf>
    <xf numFmtId="41" fontId="1" fillId="0" borderId="4" xfId="17" applyNumberFormat="1" applyFont="1" applyFill="1" applyBorder="1" applyAlignment="1">
      <alignment vertical="center"/>
    </xf>
    <xf numFmtId="41" fontId="1" fillId="0" borderId="10" xfId="17" applyNumberFormat="1" applyFont="1" applyFill="1" applyBorder="1" applyAlignment="1">
      <alignment vertical="center"/>
    </xf>
    <xf numFmtId="38" fontId="1" fillId="0" borderId="0" xfId="17" applyFont="1" applyFill="1" applyBorder="1" applyAlignment="1">
      <alignment vertical="center"/>
    </xf>
    <xf numFmtId="41" fontId="1" fillId="0" borderId="10" xfId="17" applyNumberFormat="1" applyFont="1" applyBorder="1" applyAlignment="1">
      <alignment horizontal="right" vertical="center"/>
    </xf>
    <xf numFmtId="0" fontId="1" fillId="0" borderId="13" xfId="23" applyFont="1" applyBorder="1" applyAlignment="1">
      <alignment vertical="center"/>
      <protection/>
    </xf>
    <xf numFmtId="41" fontId="1" fillId="0" borderId="13" xfId="17" applyNumberFormat="1" applyFont="1" applyBorder="1" applyAlignment="1">
      <alignment vertical="center"/>
    </xf>
    <xf numFmtId="41" fontId="1" fillId="0" borderId="12" xfId="17" applyNumberFormat="1" applyFont="1" applyFill="1" applyBorder="1" applyAlignment="1">
      <alignment vertical="center"/>
    </xf>
    <xf numFmtId="41" fontId="1" fillId="0" borderId="14" xfId="17" applyNumberFormat="1" applyFont="1" applyBorder="1" applyAlignment="1">
      <alignment horizontal="right" vertical="center"/>
    </xf>
    <xf numFmtId="0" fontId="1" fillId="0" borderId="0" xfId="24" applyFont="1">
      <alignment/>
      <protection/>
    </xf>
    <xf numFmtId="0" fontId="8" fillId="0" borderId="0" xfId="24" applyFont="1">
      <alignment/>
      <protection/>
    </xf>
    <xf numFmtId="38" fontId="1" fillId="0" borderId="0" xfId="17" applyFont="1" applyAlignment="1">
      <alignment/>
    </xf>
    <xf numFmtId="0" fontId="1" fillId="0" borderId="0" xfId="24" applyFont="1" applyBorder="1">
      <alignment/>
      <protection/>
    </xf>
    <xf numFmtId="38" fontId="7" fillId="0" borderId="0" xfId="17" applyFont="1" applyAlignment="1">
      <alignment/>
    </xf>
    <xf numFmtId="0" fontId="7" fillId="0" borderId="0" xfId="24" applyFont="1">
      <alignment/>
      <protection/>
    </xf>
    <xf numFmtId="0" fontId="1" fillId="0" borderId="0" xfId="24" applyFont="1" applyAlignment="1">
      <alignment horizontal="right"/>
      <protection/>
    </xf>
    <xf numFmtId="0" fontId="1" fillId="0" borderId="4" xfId="30" applyFont="1" applyBorder="1" applyAlignment="1">
      <alignment horizontal="distributed" vertical="center"/>
      <protection/>
    </xf>
    <xf numFmtId="0" fontId="1" fillId="0" borderId="20" xfId="24" applyFont="1" applyBorder="1" applyAlignment="1">
      <alignment horizontal="center" vertical="center"/>
      <protection/>
    </xf>
    <xf numFmtId="38" fontId="1" fillId="0" borderId="20" xfId="17" applyFont="1" applyBorder="1" applyAlignment="1">
      <alignment horizontal="center" vertical="center"/>
    </xf>
    <xf numFmtId="0" fontId="1" fillId="0" borderId="20" xfId="24" applyFont="1" applyBorder="1" applyAlignment="1">
      <alignment horizontal="center"/>
      <protection/>
    </xf>
    <xf numFmtId="0" fontId="10" fillId="0" borderId="0" xfId="24" applyFont="1">
      <alignment/>
      <protection/>
    </xf>
    <xf numFmtId="0" fontId="9" fillId="0" borderId="3" xfId="24" applyFont="1" applyBorder="1" applyAlignment="1">
      <alignment horizontal="distributed"/>
      <protection/>
    </xf>
    <xf numFmtId="0" fontId="9" fillId="0" borderId="0" xfId="24" applyFont="1" applyBorder="1" applyAlignment="1">
      <alignment horizontal="distributed"/>
      <protection/>
    </xf>
    <xf numFmtId="38" fontId="9" fillId="0" borderId="4" xfId="17" applyFont="1" applyBorder="1" applyAlignment="1">
      <alignment horizontal="right"/>
    </xf>
    <xf numFmtId="38" fontId="9" fillId="0" borderId="3" xfId="17" applyFont="1" applyBorder="1" applyAlignment="1">
      <alignment vertical="center"/>
    </xf>
    <xf numFmtId="38" fontId="9" fillId="0" borderId="4" xfId="17" applyFont="1" applyBorder="1" applyAlignment="1">
      <alignment vertical="center"/>
    </xf>
    <xf numFmtId="38" fontId="9" fillId="0" borderId="3" xfId="17" applyFont="1" applyBorder="1" applyAlignment="1">
      <alignment horizontal="center" vertical="center"/>
    </xf>
    <xf numFmtId="38" fontId="9" fillId="0" borderId="0" xfId="17" applyFont="1" applyBorder="1" applyAlignment="1">
      <alignment horizontal="center" vertical="center"/>
    </xf>
    <xf numFmtId="0" fontId="1" fillId="0" borderId="3" xfId="24" applyFont="1" applyBorder="1">
      <alignment/>
      <protection/>
    </xf>
    <xf numFmtId="0" fontId="1" fillId="0" borderId="10" xfId="24" applyFont="1" applyBorder="1" applyAlignment="1">
      <alignment vertical="center"/>
      <protection/>
    </xf>
    <xf numFmtId="38" fontId="1" fillId="0" borderId="10" xfId="17" applyFont="1" applyBorder="1" applyAlignment="1">
      <alignment horizontal="right" vertical="center"/>
    </xf>
    <xf numFmtId="38" fontId="14" fillId="0" borderId="0" xfId="17" applyFont="1" applyBorder="1" applyAlignment="1">
      <alignment vertical="center"/>
    </xf>
    <xf numFmtId="38" fontId="1" fillId="0" borderId="4" xfId="17" applyFont="1" applyBorder="1" applyAlignment="1">
      <alignment/>
    </xf>
    <xf numFmtId="38" fontId="14" fillId="0" borderId="10" xfId="17" applyFont="1" applyBorder="1" applyAlignment="1">
      <alignment vertical="center"/>
    </xf>
    <xf numFmtId="181" fontId="1" fillId="0" borderId="10" xfId="24" applyNumberFormat="1" applyFont="1" applyBorder="1" applyAlignment="1">
      <alignment vertical="center"/>
      <protection/>
    </xf>
    <xf numFmtId="182" fontId="1" fillId="0" borderId="10" xfId="24" applyNumberFormat="1" applyFont="1" applyBorder="1" applyAlignment="1">
      <alignment vertical="center"/>
      <protection/>
    </xf>
    <xf numFmtId="181" fontId="1" fillId="0" borderId="10" xfId="17" applyNumberFormat="1" applyFont="1" applyBorder="1" applyAlignment="1">
      <alignment vertical="center"/>
    </xf>
    <xf numFmtId="0" fontId="1" fillId="0" borderId="10" xfId="24" applyFont="1" applyBorder="1">
      <alignment/>
      <protection/>
    </xf>
    <xf numFmtId="0" fontId="1" fillId="0" borderId="4" xfId="24" applyFont="1" applyBorder="1">
      <alignment/>
      <protection/>
    </xf>
    <xf numFmtId="0" fontId="1" fillId="0" borderId="10" xfId="24" applyFont="1" applyBorder="1" applyAlignment="1">
      <alignment horizontal="distributed" vertical="center"/>
      <protection/>
    </xf>
    <xf numFmtId="181" fontId="1" fillId="0" borderId="4" xfId="17" applyNumberFormat="1" applyFont="1" applyBorder="1" applyAlignment="1">
      <alignment/>
    </xf>
    <xf numFmtId="181" fontId="1" fillId="0" borderId="21" xfId="24" applyNumberFormat="1" applyFont="1" applyFill="1" applyBorder="1">
      <alignment/>
      <protection/>
    </xf>
    <xf numFmtId="38" fontId="1" fillId="0" borderId="10" xfId="17" applyFont="1" applyFill="1" applyBorder="1" applyAlignment="1">
      <alignment/>
    </xf>
    <xf numFmtId="181" fontId="1" fillId="0" borderId="21" xfId="17" applyNumberFormat="1" applyFont="1" applyFill="1" applyBorder="1" applyAlignment="1">
      <alignment/>
    </xf>
    <xf numFmtId="181" fontId="1" fillId="0" borderId="10" xfId="17" applyNumberFormat="1" applyFont="1" applyFill="1" applyBorder="1" applyAlignment="1">
      <alignment/>
    </xf>
    <xf numFmtId="181" fontId="1" fillId="0" borderId="10" xfId="17" applyNumberFormat="1" applyFont="1" applyBorder="1" applyAlignment="1">
      <alignment/>
    </xf>
    <xf numFmtId="0" fontId="1" fillId="0" borderId="13" xfId="24" applyFont="1" applyBorder="1">
      <alignment/>
      <protection/>
    </xf>
    <xf numFmtId="0" fontId="1" fillId="0" borderId="14" xfId="24" applyFont="1" applyBorder="1" applyAlignment="1">
      <alignment horizontal="distributed" vertical="center"/>
      <protection/>
    </xf>
    <xf numFmtId="38" fontId="1" fillId="0" borderId="14" xfId="17" applyFont="1" applyBorder="1" applyAlignment="1">
      <alignment horizontal="right" vertical="center"/>
    </xf>
    <xf numFmtId="38" fontId="1" fillId="0" borderId="15" xfId="17" applyFont="1" applyBorder="1" applyAlignment="1">
      <alignment vertical="center"/>
    </xf>
    <xf numFmtId="181" fontId="1" fillId="0" borderId="12" xfId="17" applyNumberFormat="1" applyFont="1" applyBorder="1" applyAlignment="1">
      <alignment/>
    </xf>
    <xf numFmtId="181" fontId="1" fillId="0" borderId="22" xfId="24" applyNumberFormat="1" applyFont="1" applyFill="1" applyBorder="1">
      <alignment/>
      <protection/>
    </xf>
    <xf numFmtId="38" fontId="1" fillId="0" borderId="14" xfId="17" applyFont="1" applyFill="1" applyBorder="1" applyAlignment="1">
      <alignment/>
    </xf>
    <xf numFmtId="181" fontId="1" fillId="0" borderId="22" xfId="17" applyNumberFormat="1" applyFont="1" applyFill="1" applyBorder="1" applyAlignment="1">
      <alignment/>
    </xf>
    <xf numFmtId="181" fontId="1" fillId="0" borderId="22" xfId="17" applyNumberFormat="1" applyFont="1" applyBorder="1" applyAlignment="1">
      <alignment vertical="center"/>
    </xf>
    <xf numFmtId="181" fontId="1" fillId="0" borderId="14" xfId="17" applyNumberFormat="1" applyFont="1" applyFill="1" applyBorder="1" applyAlignment="1">
      <alignment/>
    </xf>
    <xf numFmtId="181" fontId="1" fillId="0" borderId="14" xfId="17" applyNumberFormat="1" applyFont="1" applyBorder="1" applyAlignment="1">
      <alignment/>
    </xf>
    <xf numFmtId="38" fontId="1" fillId="0" borderId="0" xfId="17" applyFont="1" applyBorder="1" applyAlignment="1">
      <alignment/>
    </xf>
    <xf numFmtId="0" fontId="1" fillId="0" borderId="0" xfId="25" applyFont="1">
      <alignment/>
      <protection/>
    </xf>
    <xf numFmtId="38" fontId="1" fillId="0" borderId="20" xfId="17" applyFont="1" applyBorder="1" applyAlignment="1">
      <alignment horizontal="distributed" vertical="center"/>
    </xf>
    <xf numFmtId="38" fontId="1" fillId="0" borderId="20" xfId="17" applyFont="1" applyBorder="1" applyAlignment="1">
      <alignment horizontal="distributed" vertical="center"/>
    </xf>
    <xf numFmtId="38" fontId="1" fillId="0" borderId="6" xfId="17" applyFont="1" applyBorder="1" applyAlignment="1">
      <alignment horizontal="distributed" vertical="center"/>
    </xf>
    <xf numFmtId="38" fontId="9" fillId="0" borderId="0" xfId="17" applyFont="1" applyAlignment="1">
      <alignment vertical="center"/>
    </xf>
    <xf numFmtId="38" fontId="9" fillId="0" borderId="9" xfId="17" applyFont="1" applyBorder="1" applyAlignment="1">
      <alignment horizontal="distributed" vertical="center"/>
    </xf>
    <xf numFmtId="38" fontId="9" fillId="0" borderId="9" xfId="17" applyFont="1" applyBorder="1" applyAlignment="1">
      <alignment vertical="center"/>
    </xf>
    <xf numFmtId="183" fontId="9" fillId="0" borderId="9" xfId="17" applyNumberFormat="1" applyFont="1" applyBorder="1" applyAlignment="1">
      <alignment vertical="center"/>
    </xf>
    <xf numFmtId="184" fontId="9" fillId="0" borderId="9" xfId="17" applyNumberFormat="1" applyFont="1" applyBorder="1" applyAlignment="1">
      <alignment vertical="center"/>
    </xf>
    <xf numFmtId="183" fontId="9" fillId="0" borderId="4" xfId="17" applyNumberFormat="1" applyFont="1" applyBorder="1" applyAlignment="1">
      <alignment vertical="center"/>
    </xf>
    <xf numFmtId="184" fontId="9" fillId="0" borderId="4" xfId="17" applyNumberFormat="1" applyFont="1" applyBorder="1" applyAlignment="1">
      <alignment vertical="center"/>
    </xf>
    <xf numFmtId="38" fontId="14" fillId="0" borderId="0" xfId="17" applyFont="1" applyAlignment="1">
      <alignment vertical="center"/>
    </xf>
    <xf numFmtId="38" fontId="14" fillId="0" borderId="4" xfId="17" applyFont="1" applyBorder="1" applyAlignment="1">
      <alignment horizontal="distributed" vertical="center"/>
    </xf>
    <xf numFmtId="183" fontId="1" fillId="0" borderId="4" xfId="17" applyNumberFormat="1" applyFont="1" applyBorder="1" applyAlignment="1">
      <alignment vertical="center"/>
    </xf>
    <xf numFmtId="184" fontId="1" fillId="0" borderId="4" xfId="17" applyNumberFormat="1" applyFont="1" applyBorder="1" applyAlignment="1">
      <alignment vertical="center"/>
    </xf>
    <xf numFmtId="38" fontId="1" fillId="0" borderId="12" xfId="17" applyFont="1" applyBorder="1" applyAlignment="1">
      <alignment horizontal="distributed" vertical="center"/>
    </xf>
    <xf numFmtId="183" fontId="1" fillId="0" borderId="12" xfId="17" applyNumberFormat="1" applyFont="1" applyBorder="1" applyAlignment="1">
      <alignment vertical="center"/>
    </xf>
    <xf numFmtId="184" fontId="1" fillId="0" borderId="12" xfId="17" applyNumberFormat="1" applyFont="1" applyBorder="1" applyAlignment="1">
      <alignment vertical="center"/>
    </xf>
    <xf numFmtId="0" fontId="1" fillId="0" borderId="0" xfId="26" applyFont="1">
      <alignment/>
      <protection/>
    </xf>
    <xf numFmtId="0" fontId="8" fillId="0" borderId="0" xfId="26" applyFont="1">
      <alignment/>
      <protection/>
    </xf>
    <xf numFmtId="0" fontId="1" fillId="0" borderId="0" xfId="26" applyFont="1" applyAlignment="1">
      <alignment horizontal="right"/>
      <protection/>
    </xf>
    <xf numFmtId="0" fontId="1" fillId="0" borderId="23" xfId="26" applyFont="1" applyBorder="1" applyAlignment="1">
      <alignment horizontal="distributed"/>
      <protection/>
    </xf>
    <xf numFmtId="0" fontId="1" fillId="0" borderId="2" xfId="26" applyFont="1" applyBorder="1">
      <alignment/>
      <protection/>
    </xf>
    <xf numFmtId="0" fontId="1" fillId="0" borderId="2" xfId="26" applyFont="1" applyBorder="1" applyAlignment="1">
      <alignment horizontal="center"/>
      <protection/>
    </xf>
    <xf numFmtId="0" fontId="1" fillId="0" borderId="8" xfId="26" applyFont="1" applyBorder="1" applyAlignment="1">
      <alignment horizontal="distributed" vertical="center"/>
      <protection/>
    </xf>
    <xf numFmtId="0" fontId="1" fillId="0" borderId="6" xfId="26" applyFont="1" applyBorder="1" applyAlignment="1">
      <alignment horizontal="center" vertical="top"/>
      <protection/>
    </xf>
    <xf numFmtId="0" fontId="1" fillId="0" borderId="6" xfId="26" applyFont="1" applyBorder="1" applyAlignment="1">
      <alignment horizontal="center" vertical="center"/>
      <protection/>
    </xf>
    <xf numFmtId="0" fontId="1" fillId="0" borderId="6" xfId="26" applyFont="1" applyBorder="1" applyAlignment="1">
      <alignment horizontal="center" vertical="center" wrapText="1"/>
      <protection/>
    </xf>
    <xf numFmtId="0" fontId="1" fillId="0" borderId="24" xfId="26" applyFont="1" applyBorder="1" applyAlignment="1">
      <alignment horizontal="center" vertical="center" wrapText="1"/>
      <protection/>
    </xf>
    <xf numFmtId="0" fontId="1" fillId="0" borderId="3" xfId="26" applyFont="1" applyBorder="1" applyAlignment="1">
      <alignment horizontal="distributed" vertical="center"/>
      <protection/>
    </xf>
    <xf numFmtId="0" fontId="1" fillId="0" borderId="4" xfId="26" applyFont="1" applyBorder="1" applyAlignment="1">
      <alignment horizontal="center" vertical="top"/>
      <protection/>
    </xf>
    <xf numFmtId="0" fontId="1" fillId="0" borderId="4" xfId="26" applyFont="1" applyBorder="1" applyAlignment="1">
      <alignment horizontal="center" vertical="center"/>
      <protection/>
    </xf>
    <xf numFmtId="0" fontId="15" fillId="0" borderId="4" xfId="26" applyFont="1" applyBorder="1" applyAlignment="1">
      <alignment horizontal="center" vertical="center"/>
      <protection/>
    </xf>
    <xf numFmtId="0" fontId="4" fillId="0" borderId="4" xfId="26" applyFont="1" applyBorder="1" applyAlignment="1">
      <alignment horizontal="center" vertical="center" wrapText="1"/>
      <protection/>
    </xf>
    <xf numFmtId="0" fontId="15" fillId="0" borderId="4" xfId="26" applyFont="1" applyBorder="1" applyAlignment="1">
      <alignment horizontal="center" vertical="center" wrapText="1"/>
      <protection/>
    </xf>
    <xf numFmtId="0" fontId="1" fillId="0" borderId="0" xfId="26" applyFont="1" applyAlignment="1">
      <alignment vertical="center"/>
      <protection/>
    </xf>
    <xf numFmtId="41" fontId="1" fillId="0" borderId="4" xfId="26" applyNumberFormat="1" applyFont="1" applyBorder="1" applyAlignment="1">
      <alignment vertical="center"/>
      <protection/>
    </xf>
    <xf numFmtId="0" fontId="10" fillId="0" borderId="0" xfId="26" applyFont="1" applyAlignment="1">
      <alignment vertical="center"/>
      <protection/>
    </xf>
    <xf numFmtId="0" fontId="16" fillId="0" borderId="3" xfId="26" applyFont="1" applyBorder="1" applyAlignment="1">
      <alignment horizontal="distributed" vertical="center"/>
      <protection/>
    </xf>
    <xf numFmtId="41" fontId="9" fillId="0" borderId="4" xfId="26" applyNumberFormat="1" applyFont="1" applyBorder="1" applyAlignment="1">
      <alignment vertical="center"/>
      <protection/>
    </xf>
    <xf numFmtId="0" fontId="10" fillId="0" borderId="0" xfId="26" applyFont="1">
      <alignment/>
      <protection/>
    </xf>
    <xf numFmtId="0" fontId="10" fillId="0" borderId="3" xfId="26" applyFont="1" applyBorder="1">
      <alignment/>
      <protection/>
    </xf>
    <xf numFmtId="41" fontId="9" fillId="0" borderId="4" xfId="26" applyNumberFormat="1" applyFont="1" applyBorder="1">
      <alignment/>
      <protection/>
    </xf>
    <xf numFmtId="0" fontId="9" fillId="0" borderId="3" xfId="26" applyFont="1" applyBorder="1" applyAlignment="1">
      <alignment horizontal="distributed" vertical="center"/>
      <protection/>
    </xf>
    <xf numFmtId="41" fontId="9" fillId="0" borderId="4" xfId="17" applyNumberFormat="1" applyFont="1" applyBorder="1" applyAlignment="1">
      <alignment/>
    </xf>
    <xf numFmtId="41" fontId="1" fillId="0" borderId="4" xfId="26" applyNumberFormat="1" applyFont="1" applyBorder="1">
      <alignment/>
      <protection/>
    </xf>
    <xf numFmtId="41" fontId="1" fillId="0" borderId="0" xfId="26" applyNumberFormat="1" applyFont="1" applyBorder="1">
      <alignment/>
      <protection/>
    </xf>
    <xf numFmtId="0" fontId="1" fillId="0" borderId="13" xfId="26" applyFont="1" applyBorder="1" applyAlignment="1">
      <alignment horizontal="distributed" vertical="center"/>
      <protection/>
    </xf>
    <xf numFmtId="41" fontId="1" fillId="0" borderId="12" xfId="26" applyNumberFormat="1" applyFont="1" applyBorder="1">
      <alignment/>
      <protection/>
    </xf>
    <xf numFmtId="41" fontId="1" fillId="0" borderId="12" xfId="26" applyNumberFormat="1" applyFont="1" applyBorder="1" applyAlignment="1">
      <alignment vertical="center"/>
      <protection/>
    </xf>
    <xf numFmtId="0" fontId="1" fillId="0" borderId="0" xfId="26" applyFont="1" applyBorder="1">
      <alignment/>
      <protection/>
    </xf>
    <xf numFmtId="0" fontId="1" fillId="0" borderId="0" xfId="27" applyFont="1">
      <alignment/>
      <protection/>
    </xf>
    <xf numFmtId="0" fontId="8" fillId="0" borderId="0" xfId="27" applyFont="1">
      <alignment/>
      <protection/>
    </xf>
    <xf numFmtId="0" fontId="1" fillId="0" borderId="0" xfId="27" applyFont="1" applyAlignment="1">
      <alignment horizontal="right"/>
      <protection/>
    </xf>
    <xf numFmtId="0" fontId="1" fillId="0" borderId="2" xfId="27" applyFont="1" applyBorder="1">
      <alignment/>
      <protection/>
    </xf>
    <xf numFmtId="0" fontId="1" fillId="0" borderId="4" xfId="27" applyFont="1" applyBorder="1" applyAlignment="1">
      <alignment horizontal="center"/>
      <protection/>
    </xf>
    <xf numFmtId="0" fontId="1" fillId="0" borderId="4" xfId="27" applyFont="1" applyBorder="1" applyAlignment="1">
      <alignment horizontal="center" vertical="center"/>
      <protection/>
    </xf>
    <xf numFmtId="0" fontId="1" fillId="0" borderId="6" xfId="27" applyFont="1" applyBorder="1" applyAlignment="1">
      <alignment horizontal="distributed" vertical="center"/>
      <protection/>
    </xf>
    <xf numFmtId="0" fontId="1" fillId="0" borderId="20" xfId="27" applyFont="1" applyBorder="1" applyAlignment="1">
      <alignment horizontal="center" vertical="center"/>
      <protection/>
    </xf>
    <xf numFmtId="0" fontId="1" fillId="0" borderId="0" xfId="27" applyFont="1" applyAlignment="1">
      <alignment vertical="center"/>
      <protection/>
    </xf>
    <xf numFmtId="0" fontId="1" fillId="0" borderId="4" xfId="27" applyFont="1" applyBorder="1" applyAlignment="1">
      <alignment horizontal="distributed" vertical="center"/>
      <protection/>
    </xf>
    <xf numFmtId="41" fontId="1" fillId="0" borderId="9" xfId="27" applyNumberFormat="1" applyFont="1" applyBorder="1" applyAlignment="1">
      <alignment/>
      <protection/>
    </xf>
    <xf numFmtId="0" fontId="9" fillId="0" borderId="0" xfId="27" applyFont="1" applyAlignment="1">
      <alignment vertical="center"/>
      <protection/>
    </xf>
    <xf numFmtId="0" fontId="16" fillId="0" borderId="4" xfId="27" applyFont="1" applyBorder="1" applyAlignment="1">
      <alignment horizontal="distributed" vertical="center"/>
      <protection/>
    </xf>
    <xf numFmtId="0" fontId="1" fillId="0" borderId="17" xfId="29" applyNumberFormat="1" applyFont="1" applyFill="1" applyBorder="1" applyAlignment="1" applyProtection="1">
      <alignment horizontal="center" vertical="center"/>
      <protection locked="0"/>
    </xf>
    <xf numFmtId="41" fontId="9" fillId="0" borderId="4" xfId="27" applyNumberFormat="1" applyFont="1" applyBorder="1" applyAlignment="1">
      <alignment/>
      <protection/>
    </xf>
    <xf numFmtId="0" fontId="10" fillId="0" borderId="0" xfId="27" applyFont="1">
      <alignment/>
      <protection/>
    </xf>
    <xf numFmtId="0" fontId="10" fillId="0" borderId="4" xfId="27" applyFont="1" applyBorder="1">
      <alignment/>
      <protection/>
    </xf>
    <xf numFmtId="0" fontId="9" fillId="0" borderId="0" xfId="27" applyFont="1">
      <alignment/>
      <protection/>
    </xf>
    <xf numFmtId="0" fontId="9" fillId="0" borderId="4" xfId="27" applyFont="1" applyFill="1" applyBorder="1" applyAlignment="1">
      <alignment horizontal="distributed"/>
      <protection/>
    </xf>
    <xf numFmtId="41" fontId="9" fillId="0" borderId="4" xfId="27" applyNumberFormat="1" applyFont="1" applyFill="1" applyBorder="1" applyAlignment="1">
      <alignment/>
      <protection/>
    </xf>
    <xf numFmtId="0" fontId="1" fillId="0" borderId="4" xfId="27" applyFont="1" applyFill="1" applyBorder="1" applyAlignment="1">
      <alignment horizontal="distributed"/>
      <protection/>
    </xf>
    <xf numFmtId="41" fontId="1" fillId="0" borderId="4" xfId="27" applyNumberFormat="1" applyFont="1" applyFill="1" applyBorder="1" applyAlignment="1">
      <alignment/>
      <protection/>
    </xf>
    <xf numFmtId="0" fontId="1" fillId="0" borderId="4" xfId="27" applyFont="1" applyBorder="1">
      <alignment/>
      <protection/>
    </xf>
    <xf numFmtId="41" fontId="1" fillId="0" borderId="4" xfId="27" applyNumberFormat="1" applyFont="1" applyBorder="1" applyAlignment="1">
      <alignment/>
      <protection/>
    </xf>
    <xf numFmtId="0" fontId="9" fillId="0" borderId="4" xfId="27" applyFont="1" applyBorder="1" applyAlignment="1">
      <alignment horizontal="distributed"/>
      <protection/>
    </xf>
    <xf numFmtId="0" fontId="10" fillId="0" borderId="0" xfId="27" applyFont="1" applyAlignment="1">
      <alignment vertical="center"/>
      <protection/>
    </xf>
    <xf numFmtId="0" fontId="9" fillId="0" borderId="4" xfId="27" applyFont="1" applyBorder="1" applyAlignment="1">
      <alignment horizontal="distributed" vertical="center"/>
      <protection/>
    </xf>
    <xf numFmtId="41" fontId="1" fillId="0" borderId="4" xfId="17" applyNumberFormat="1" applyFont="1" applyBorder="1" applyAlignment="1">
      <alignment/>
    </xf>
    <xf numFmtId="41" fontId="1" fillId="0" borderId="4" xfId="17" applyNumberFormat="1" applyFont="1" applyFill="1" applyBorder="1" applyAlignment="1">
      <alignment/>
    </xf>
    <xf numFmtId="0" fontId="1" fillId="0" borderId="12" xfId="27" applyFont="1" applyBorder="1" applyAlignment="1">
      <alignment horizontal="distributed" vertical="center"/>
      <protection/>
    </xf>
    <xf numFmtId="41" fontId="1" fillId="0" borderId="12" xfId="17" applyNumberFormat="1" applyFont="1" applyBorder="1" applyAlignment="1">
      <alignment/>
    </xf>
    <xf numFmtId="41" fontId="1" fillId="0" borderId="12" xfId="17" applyNumberFormat="1" applyFont="1" applyFill="1" applyBorder="1" applyAlignment="1">
      <alignment/>
    </xf>
    <xf numFmtId="0" fontId="1" fillId="0" borderId="0" xfId="28" applyFont="1" applyAlignment="1">
      <alignment vertical="center"/>
      <protection/>
    </xf>
    <xf numFmtId="0" fontId="1" fillId="0" borderId="0" xfId="28" applyFont="1" applyFill="1" applyAlignment="1">
      <alignment vertical="center"/>
      <protection/>
    </xf>
    <xf numFmtId="3" fontId="8" fillId="0" borderId="0" xfId="28" applyNumberFormat="1" applyFont="1" applyAlignment="1">
      <alignment vertical="center"/>
      <protection/>
    </xf>
    <xf numFmtId="0" fontId="1" fillId="0" borderId="0" xfId="28" applyFont="1" applyBorder="1" applyAlignment="1">
      <alignment vertical="center"/>
      <protection/>
    </xf>
    <xf numFmtId="0" fontId="1" fillId="0" borderId="0" xfId="28" applyFont="1" applyFill="1" applyBorder="1" applyAlignment="1">
      <alignment vertical="center"/>
      <protection/>
    </xf>
    <xf numFmtId="0" fontId="1" fillId="0" borderId="0" xfId="28" applyFont="1" applyFill="1" applyBorder="1" applyAlignment="1">
      <alignment horizontal="right" vertical="center"/>
      <protection/>
    </xf>
    <xf numFmtId="0" fontId="1" fillId="0" borderId="2" xfId="28" applyFont="1" applyBorder="1" applyAlignment="1">
      <alignment horizontal="distributed" vertical="center"/>
      <protection/>
    </xf>
    <xf numFmtId="0" fontId="1" fillId="0" borderId="16" xfId="28" applyFont="1" applyBorder="1" applyAlignment="1">
      <alignment horizontal="centerContinuous" vertical="center"/>
      <protection/>
    </xf>
    <xf numFmtId="0" fontId="1" fillId="0" borderId="16" xfId="28" applyFont="1" applyBorder="1" applyAlignment="1" quotePrefix="1">
      <alignment horizontal="centerContinuous" vertical="center"/>
      <protection/>
    </xf>
    <xf numFmtId="0" fontId="1" fillId="0" borderId="16" xfId="28" applyFont="1" applyFill="1" applyBorder="1" applyAlignment="1">
      <alignment horizontal="centerContinuous" vertical="center"/>
      <protection/>
    </xf>
    <xf numFmtId="0" fontId="1" fillId="0" borderId="16" xfId="28" applyFont="1" applyFill="1" applyBorder="1" applyAlignment="1" quotePrefix="1">
      <alignment horizontal="centerContinuous" vertical="center"/>
      <protection/>
    </xf>
    <xf numFmtId="0" fontId="1" fillId="0" borderId="0" xfId="28" applyFont="1" applyBorder="1" applyAlignment="1" quotePrefix="1">
      <alignment vertical="center"/>
      <protection/>
    </xf>
    <xf numFmtId="0" fontId="1" fillId="0" borderId="6" xfId="28" applyFont="1" applyBorder="1" applyAlignment="1">
      <alignment horizontal="distributed" vertical="center"/>
      <protection/>
    </xf>
    <xf numFmtId="0" fontId="1" fillId="0" borderId="6" xfId="28" applyFont="1" applyBorder="1" applyAlignment="1">
      <alignment horizontal="center" vertical="center"/>
      <protection/>
    </xf>
    <xf numFmtId="0" fontId="1" fillId="0" borderId="6" xfId="28" applyFont="1" applyBorder="1" applyAlignment="1">
      <alignment horizontal="center" vertical="center" wrapText="1"/>
      <protection/>
    </xf>
    <xf numFmtId="0" fontId="1" fillId="0" borderId="6" xfId="28" applyFont="1" applyFill="1" applyBorder="1" applyAlignment="1">
      <alignment horizontal="distributed" vertical="center"/>
      <protection/>
    </xf>
    <xf numFmtId="0" fontId="1" fillId="0" borderId="6" xfId="28" applyFont="1" applyFill="1" applyBorder="1" applyAlignment="1">
      <alignment horizontal="center" vertical="center" wrapText="1"/>
      <protection/>
    </xf>
    <xf numFmtId="0" fontId="1" fillId="0" borderId="0" xfId="28" applyFont="1" applyBorder="1" applyAlignment="1">
      <alignment horizontal="center" vertical="center"/>
      <protection/>
    </xf>
    <xf numFmtId="0" fontId="1" fillId="0" borderId="0" xfId="28" applyFont="1" applyBorder="1" applyAlignment="1">
      <alignment vertical="center" wrapText="1"/>
      <protection/>
    </xf>
    <xf numFmtId="0" fontId="1" fillId="0" borderId="4" xfId="28" applyFont="1" applyBorder="1" applyAlignment="1">
      <alignment horizontal="distributed" vertical="center"/>
      <protection/>
    </xf>
    <xf numFmtId="41" fontId="1" fillId="0" borderId="4" xfId="17" applyNumberFormat="1" applyFont="1" applyBorder="1" applyAlignment="1">
      <alignment vertical="center"/>
    </xf>
    <xf numFmtId="0" fontId="14" fillId="0" borderId="0" xfId="28" applyFont="1" applyAlignment="1">
      <alignment vertical="center"/>
      <protection/>
    </xf>
    <xf numFmtId="0" fontId="9" fillId="0" borderId="4" xfId="28" applyFont="1" applyBorder="1" applyAlignment="1" quotePrefix="1">
      <alignment horizontal="left" vertical="center"/>
      <protection/>
    </xf>
    <xf numFmtId="41" fontId="9" fillId="0" borderId="4" xfId="17" applyNumberFormat="1" applyFont="1" applyBorder="1" applyAlignment="1">
      <alignment vertical="center"/>
    </xf>
    <xf numFmtId="0" fontId="14" fillId="0" borderId="0" xfId="28" applyFont="1" applyBorder="1" applyAlignment="1">
      <alignment horizontal="center" vertical="center"/>
      <protection/>
    </xf>
    <xf numFmtId="0" fontId="14" fillId="0" borderId="0" xfId="28" applyFont="1" applyBorder="1" applyAlignment="1">
      <alignment vertical="center"/>
      <protection/>
    </xf>
    <xf numFmtId="0" fontId="14" fillId="0" borderId="0" xfId="28" applyFont="1" applyBorder="1" applyAlignment="1">
      <alignment vertical="center" wrapText="1"/>
      <protection/>
    </xf>
    <xf numFmtId="3" fontId="14" fillId="0" borderId="0" xfId="28" applyNumberFormat="1" applyFont="1" applyBorder="1" applyAlignment="1">
      <alignment vertical="center"/>
      <protection/>
    </xf>
    <xf numFmtId="0" fontId="10" fillId="0" borderId="4" xfId="28" applyFont="1" applyBorder="1" applyAlignment="1">
      <alignment horizontal="distributed" vertical="center"/>
      <protection/>
    </xf>
    <xf numFmtId="41" fontId="10" fillId="0" borderId="4" xfId="17" applyNumberFormat="1" applyFont="1" applyBorder="1" applyAlignment="1">
      <alignment vertical="center"/>
    </xf>
    <xf numFmtId="41" fontId="10" fillId="0" borderId="4" xfId="17" applyNumberFormat="1" applyFont="1" applyFill="1" applyBorder="1" applyAlignment="1">
      <alignment vertical="center"/>
    </xf>
    <xf numFmtId="3" fontId="1" fillId="0" borderId="0" xfId="28" applyNumberFormat="1" applyFont="1" applyBorder="1" applyAlignment="1">
      <alignment vertical="center"/>
      <protection/>
    </xf>
    <xf numFmtId="181" fontId="1" fillId="0" borderId="0" xfId="28" applyNumberFormat="1" applyFont="1" applyBorder="1" applyAlignment="1">
      <alignment vertical="center"/>
      <protection/>
    </xf>
    <xf numFmtId="0" fontId="9" fillId="0" borderId="0" xfId="28" applyFont="1" applyAlignment="1">
      <alignment vertical="center"/>
      <protection/>
    </xf>
    <xf numFmtId="0" fontId="9" fillId="0" borderId="4" xfId="28" applyFont="1" applyBorder="1" applyAlignment="1">
      <alignment horizontal="distributed" vertical="center"/>
      <protection/>
    </xf>
    <xf numFmtId="41" fontId="9" fillId="0" borderId="4" xfId="28" applyNumberFormat="1" applyFont="1" applyBorder="1">
      <alignment/>
      <protection/>
    </xf>
    <xf numFmtId="3" fontId="9" fillId="0" borderId="0" xfId="28" applyNumberFormat="1" applyFont="1" applyBorder="1" applyAlignment="1">
      <alignment vertical="center"/>
      <protection/>
    </xf>
    <xf numFmtId="181" fontId="9" fillId="0" borderId="0" xfId="28" applyNumberFormat="1" applyFont="1" applyBorder="1" applyAlignment="1">
      <alignment vertical="center"/>
      <protection/>
    </xf>
    <xf numFmtId="177" fontId="9" fillId="0" borderId="4" xfId="28" applyNumberFormat="1" applyFont="1" applyBorder="1">
      <alignment/>
      <protection/>
    </xf>
    <xf numFmtId="41" fontId="1" fillId="0" borderId="4" xfId="17" applyNumberFormat="1" applyFont="1" applyFill="1" applyBorder="1" applyAlignment="1">
      <alignment horizontal="right" vertical="center"/>
    </xf>
    <xf numFmtId="41" fontId="1" fillId="0" borderId="4" xfId="17" applyNumberFormat="1" applyFont="1" applyBorder="1" applyAlignment="1" applyProtection="1">
      <alignment horizontal="right" vertical="center"/>
      <protection locked="0"/>
    </xf>
    <xf numFmtId="41" fontId="1" fillId="0" borderId="4" xfId="17" applyNumberFormat="1" applyFont="1" applyFill="1" applyBorder="1" applyAlignment="1" applyProtection="1">
      <alignment horizontal="right" vertical="center"/>
      <protection locked="0"/>
    </xf>
    <xf numFmtId="177" fontId="1" fillId="0" borderId="4" xfId="17" applyNumberFormat="1" applyFont="1" applyFill="1" applyBorder="1" applyAlignment="1" applyProtection="1">
      <alignment horizontal="right" vertical="center"/>
      <protection locked="0"/>
    </xf>
    <xf numFmtId="41" fontId="1" fillId="0" borderId="0" xfId="28" applyNumberFormat="1" applyFont="1" applyAlignment="1">
      <alignment vertical="center"/>
      <protection/>
    </xf>
    <xf numFmtId="0" fontId="1" fillId="0" borderId="12" xfId="28" applyFont="1" applyBorder="1" applyAlignment="1">
      <alignment horizontal="distributed" vertical="center"/>
      <protection/>
    </xf>
    <xf numFmtId="41" fontId="1" fillId="0" borderId="12" xfId="17" applyNumberFormat="1" applyFont="1" applyBorder="1" applyAlignment="1" applyProtection="1">
      <alignment horizontal="right" vertical="center"/>
      <protection locked="0"/>
    </xf>
    <xf numFmtId="41" fontId="1" fillId="0" borderId="12" xfId="17" applyNumberFormat="1" applyFont="1" applyFill="1" applyBorder="1" applyAlignment="1" applyProtection="1">
      <alignment horizontal="right" vertical="center"/>
      <protection locked="0"/>
    </xf>
    <xf numFmtId="38" fontId="1" fillId="0" borderId="0" xfId="17" applyFont="1" applyFill="1" applyAlignment="1">
      <alignment vertical="center"/>
    </xf>
    <xf numFmtId="0" fontId="8" fillId="0" borderId="0" xfId="29" applyNumberFormat="1" applyFont="1" applyFill="1" applyAlignment="1" applyProtection="1">
      <alignment vertical="center"/>
      <protection locked="0"/>
    </xf>
    <xf numFmtId="0" fontId="10" fillId="0" borderId="0" xfId="29" applyNumberFormat="1" applyFont="1" applyFill="1" applyAlignment="1" applyProtection="1">
      <alignment vertical="center"/>
      <protection locked="0"/>
    </xf>
    <xf numFmtId="0" fontId="10" fillId="0" borderId="0" xfId="29" applyNumberFormat="1" applyFont="1" applyFill="1" applyAlignment="1" applyProtection="1">
      <alignment horizontal="distributed" vertical="center"/>
      <protection locked="0"/>
    </xf>
    <xf numFmtId="38" fontId="1" fillId="0" borderId="0" xfId="17" applyFont="1" applyFill="1" applyAlignment="1">
      <alignment horizontal="right" vertical="center"/>
    </xf>
    <xf numFmtId="0" fontId="1" fillId="0" borderId="23" xfId="29" applyNumberFormat="1" applyFont="1" applyFill="1" applyBorder="1" applyAlignment="1" applyProtection="1">
      <alignment horizontal="distributed" vertical="center"/>
      <protection locked="0"/>
    </xf>
    <xf numFmtId="0" fontId="1" fillId="0" borderId="2" xfId="29" applyNumberFormat="1" applyFont="1" applyFill="1" applyBorder="1" applyAlignment="1" applyProtection="1">
      <alignment horizontal="distributed" vertical="center"/>
      <protection locked="0"/>
    </xf>
    <xf numFmtId="0" fontId="1" fillId="0" borderId="2" xfId="29" applyFont="1" applyFill="1" applyBorder="1" applyAlignment="1">
      <alignment horizontal="distributed" vertical="center"/>
      <protection/>
    </xf>
    <xf numFmtId="0" fontId="1" fillId="0" borderId="2" xfId="29" applyNumberFormat="1" applyFont="1" applyFill="1" applyBorder="1" applyAlignment="1" applyProtection="1">
      <alignment horizontal="center" vertical="center"/>
      <protection locked="0"/>
    </xf>
    <xf numFmtId="0" fontId="1" fillId="0" borderId="25" xfId="29" applyNumberFormat="1" applyFont="1" applyFill="1" applyBorder="1" applyAlignment="1" applyProtection="1">
      <alignment vertical="center"/>
      <protection locked="0"/>
    </xf>
    <xf numFmtId="0" fontId="1" fillId="0" borderId="26" xfId="29" applyNumberFormat="1" applyFont="1" applyFill="1" applyBorder="1" applyAlignment="1" applyProtection="1">
      <alignment vertical="center"/>
      <protection locked="0"/>
    </xf>
    <xf numFmtId="0" fontId="1" fillId="0" borderId="18" xfId="29" applyNumberFormat="1" applyFont="1" applyFill="1" applyBorder="1" applyAlignment="1" applyProtection="1">
      <alignment horizontal="left" vertical="center"/>
      <protection locked="0"/>
    </xf>
    <xf numFmtId="0" fontId="1" fillId="0" borderId="26" xfId="29" applyNumberFormat="1" applyFont="1" applyFill="1" applyBorder="1" applyAlignment="1" applyProtection="1">
      <alignment horizontal="center" vertical="center"/>
      <protection locked="0"/>
    </xf>
    <xf numFmtId="0" fontId="1" fillId="0" borderId="3" xfId="29" applyNumberFormat="1" applyFont="1" applyFill="1" applyBorder="1" applyAlignment="1" applyProtection="1">
      <alignment horizontal="distributed" vertical="center"/>
      <protection locked="0"/>
    </xf>
    <xf numFmtId="0" fontId="1" fillId="0" borderId="4" xfId="29" applyNumberFormat="1" applyFont="1" applyFill="1" applyBorder="1" applyAlignment="1" applyProtection="1">
      <alignment horizontal="distributed" vertical="center"/>
      <protection locked="0"/>
    </xf>
    <xf numFmtId="0" fontId="1" fillId="0" borderId="9" xfId="29" applyNumberFormat="1" applyFont="1" applyFill="1" applyBorder="1" applyAlignment="1" applyProtection="1">
      <alignment horizontal="center" vertical="center"/>
      <protection locked="0"/>
    </xf>
    <xf numFmtId="0" fontId="1" fillId="0" borderId="5" xfId="29" applyNumberFormat="1" applyFont="1" applyFill="1" applyBorder="1" applyAlignment="1" applyProtection="1">
      <alignment horizontal="distributed" vertical="center"/>
      <protection locked="0"/>
    </xf>
    <xf numFmtId="0" fontId="1" fillId="0" borderId="9" xfId="29" applyNumberFormat="1" applyFont="1" applyFill="1" applyBorder="1" applyAlignment="1" applyProtection="1">
      <alignment horizontal="distributed" vertical="center"/>
      <protection locked="0"/>
    </xf>
    <xf numFmtId="0" fontId="1" fillId="0" borderId="5" xfId="29" applyNumberFormat="1" applyFont="1" applyFill="1" applyBorder="1" applyAlignment="1" applyProtection="1">
      <alignment horizontal="center" vertical="center"/>
      <protection locked="0"/>
    </xf>
    <xf numFmtId="0" fontId="1" fillId="0" borderId="4" xfId="29" applyNumberFormat="1" applyFont="1" applyFill="1" applyBorder="1" applyAlignment="1" applyProtection="1">
      <alignment horizontal="center" vertical="center"/>
      <protection locked="0"/>
    </xf>
    <xf numFmtId="0" fontId="1" fillId="0" borderId="27" xfId="29" applyNumberFormat="1" applyFont="1" applyFill="1" applyBorder="1" applyAlignment="1" applyProtection="1">
      <alignment horizontal="center" vertical="center"/>
      <protection locked="0"/>
    </xf>
    <xf numFmtId="0" fontId="1" fillId="0" borderId="0" xfId="29" applyNumberFormat="1" applyFont="1" applyFill="1" applyBorder="1" applyAlignment="1" applyProtection="1">
      <alignment horizontal="center" vertical="center"/>
      <protection locked="0"/>
    </xf>
    <xf numFmtId="0" fontId="1" fillId="0" borderId="28" xfId="29" applyNumberFormat="1" applyFont="1" applyFill="1" applyBorder="1" applyAlignment="1" applyProtection="1">
      <alignment horizontal="center" vertical="center"/>
      <protection locked="0"/>
    </xf>
    <xf numFmtId="0" fontId="1" fillId="0" borderId="8" xfId="29" applyNumberFormat="1" applyFont="1" applyFill="1" applyBorder="1" applyAlignment="1" applyProtection="1">
      <alignment horizontal="distributed" vertical="center"/>
      <protection locked="0"/>
    </xf>
    <xf numFmtId="0" fontId="1" fillId="0" borderId="6" xfId="29" applyNumberFormat="1" applyFont="1" applyFill="1" applyBorder="1" applyAlignment="1" applyProtection="1">
      <alignment horizontal="center" vertical="center"/>
      <protection locked="0"/>
    </xf>
    <xf numFmtId="0" fontId="1" fillId="0" borderId="8" xfId="29" applyFont="1" applyFill="1" applyBorder="1" applyAlignment="1">
      <alignment horizontal="distributed" vertical="center"/>
      <protection/>
    </xf>
    <xf numFmtId="0" fontId="1" fillId="0" borderId="6" xfId="29" applyFont="1" applyFill="1" applyBorder="1" applyAlignment="1">
      <alignment horizontal="distributed" vertical="center"/>
      <protection/>
    </xf>
    <xf numFmtId="0" fontId="1" fillId="0" borderId="20" xfId="29" applyNumberFormat="1" applyFont="1" applyFill="1" applyBorder="1" applyAlignment="1" applyProtection="1">
      <alignment horizontal="distributed" vertical="center"/>
      <protection locked="0"/>
    </xf>
    <xf numFmtId="0" fontId="1" fillId="0" borderId="6" xfId="29" applyNumberFormat="1" applyFont="1" applyFill="1" applyBorder="1" applyAlignment="1" applyProtection="1">
      <alignment horizontal="distributed" vertical="center"/>
      <protection locked="0"/>
    </xf>
    <xf numFmtId="0" fontId="1" fillId="0" borderId="8" xfId="29" applyNumberFormat="1" applyFont="1" applyFill="1" applyBorder="1" applyAlignment="1" applyProtection="1">
      <alignment horizontal="center" vertical="center"/>
      <protection locked="0"/>
    </xf>
    <xf numFmtId="0" fontId="1" fillId="0" borderId="20" xfId="29" applyNumberFormat="1" applyFont="1" applyFill="1" applyBorder="1" applyAlignment="1" applyProtection="1">
      <alignment horizontal="center" vertical="center"/>
      <protection locked="0"/>
    </xf>
    <xf numFmtId="0" fontId="1" fillId="0" borderId="7" xfId="29" applyNumberFormat="1" applyFont="1" applyFill="1" applyBorder="1" applyAlignment="1" applyProtection="1">
      <alignment horizontal="center" vertical="center"/>
      <protection locked="0"/>
    </xf>
    <xf numFmtId="0" fontId="1" fillId="0" borderId="29" xfId="29" applyNumberFormat="1" applyFont="1" applyFill="1" applyBorder="1" applyAlignment="1" applyProtection="1">
      <alignment horizontal="center" vertical="center"/>
      <protection locked="0"/>
    </xf>
    <xf numFmtId="0" fontId="1" fillId="0" borderId="30" xfId="29" applyNumberFormat="1" applyFont="1" applyFill="1" applyBorder="1" applyAlignment="1" applyProtection="1">
      <alignment horizontal="center" vertical="center"/>
      <protection locked="0"/>
    </xf>
    <xf numFmtId="38" fontId="1" fillId="0" borderId="9" xfId="17" applyFont="1" applyFill="1" applyBorder="1" applyAlignment="1">
      <alignment horizontal="distributed" vertical="center"/>
    </xf>
    <xf numFmtId="41" fontId="1" fillId="0" borderId="9" xfId="17" applyNumberFormat="1" applyFont="1" applyFill="1" applyBorder="1" applyAlignment="1">
      <alignment vertical="center"/>
    </xf>
    <xf numFmtId="41" fontId="1" fillId="0" borderId="9" xfId="17" applyNumberFormat="1" applyFont="1" applyFill="1" applyBorder="1" applyAlignment="1">
      <alignment horizontal="right" vertical="center"/>
    </xf>
    <xf numFmtId="176" fontId="1" fillId="0" borderId="9" xfId="29" applyNumberFormat="1" applyFont="1" applyFill="1" applyBorder="1" applyAlignment="1" applyProtection="1">
      <alignment horizontal="right" vertical="center"/>
      <protection locked="0"/>
    </xf>
    <xf numFmtId="177" fontId="1" fillId="0" borderId="9" xfId="17" applyNumberFormat="1" applyFont="1" applyFill="1" applyBorder="1" applyAlignment="1">
      <alignment horizontal="right" vertical="center"/>
    </xf>
    <xf numFmtId="177" fontId="1" fillId="0" borderId="9" xfId="29" applyNumberFormat="1" applyFont="1" applyFill="1" applyBorder="1" applyAlignment="1" applyProtection="1">
      <alignment horizontal="right" vertical="center"/>
      <protection locked="0"/>
    </xf>
    <xf numFmtId="177" fontId="1" fillId="0" borderId="4" xfId="29" applyNumberFormat="1" applyFont="1" applyFill="1" applyBorder="1" applyAlignment="1" applyProtection="1">
      <alignment horizontal="right" vertical="center"/>
      <protection locked="0"/>
    </xf>
    <xf numFmtId="41" fontId="1" fillId="0" borderId="4" xfId="29" applyNumberFormat="1" applyFont="1" applyFill="1" applyBorder="1" applyAlignment="1" applyProtection="1">
      <alignment horizontal="right" vertical="center"/>
      <protection locked="0"/>
    </xf>
    <xf numFmtId="178" fontId="1" fillId="0" borderId="9" xfId="17" applyNumberFormat="1" applyFont="1" applyFill="1" applyBorder="1" applyAlignment="1">
      <alignment horizontal="right" vertical="center"/>
    </xf>
    <xf numFmtId="177" fontId="1" fillId="0" borderId="5" xfId="29" applyNumberFormat="1" applyFont="1" applyFill="1" applyBorder="1" applyAlignment="1" applyProtection="1">
      <alignment horizontal="right" vertical="center"/>
      <protection locked="0"/>
    </xf>
    <xf numFmtId="177" fontId="1" fillId="0" borderId="28" xfId="29" applyNumberFormat="1" applyFont="1" applyFill="1" applyBorder="1" applyAlignment="1" applyProtection="1">
      <alignment horizontal="right" vertical="center"/>
      <protection locked="0"/>
    </xf>
    <xf numFmtId="38" fontId="9" fillId="0" borderId="0" xfId="17" applyFont="1" applyFill="1" applyAlignment="1">
      <alignment vertical="center"/>
    </xf>
    <xf numFmtId="38" fontId="9" fillId="0" borderId="4" xfId="17" applyFont="1" applyFill="1" applyBorder="1" applyAlignment="1" quotePrefix="1">
      <alignment vertical="center"/>
    </xf>
    <xf numFmtId="41" fontId="9" fillId="0" borderId="4" xfId="17" applyNumberFormat="1" applyFont="1" applyFill="1" applyBorder="1" applyAlignment="1">
      <alignment vertical="center"/>
    </xf>
    <xf numFmtId="178" fontId="9" fillId="0" borderId="4" xfId="17" applyNumberFormat="1" applyFont="1" applyFill="1" applyBorder="1" applyAlignment="1">
      <alignment horizontal="right" vertical="center"/>
    </xf>
    <xf numFmtId="177" fontId="9" fillId="0" borderId="3" xfId="29" applyNumberFormat="1" applyFont="1" applyFill="1" applyBorder="1" applyAlignment="1" applyProtection="1">
      <alignment vertical="center"/>
      <protection locked="0"/>
    </xf>
    <xf numFmtId="177" fontId="9" fillId="0" borderId="31" xfId="17" applyNumberFormat="1" applyFont="1" applyFill="1" applyBorder="1" applyAlignment="1">
      <alignment horizontal="right" vertical="center"/>
    </xf>
    <xf numFmtId="177" fontId="9" fillId="0" borderId="4" xfId="17" applyNumberFormat="1" applyFont="1" applyFill="1" applyBorder="1" applyAlignment="1">
      <alignment horizontal="right" vertical="center"/>
    </xf>
    <xf numFmtId="38" fontId="9" fillId="0" borderId="0" xfId="17" applyFont="1" applyFill="1" applyBorder="1" applyAlignment="1">
      <alignment vertical="center"/>
    </xf>
    <xf numFmtId="38" fontId="9" fillId="0" borderId="4" xfId="17" applyFont="1" applyFill="1" applyBorder="1" applyAlignment="1">
      <alignment horizontal="distributed" vertical="center"/>
    </xf>
    <xf numFmtId="38" fontId="9" fillId="0" borderId="4" xfId="17" applyFont="1" applyFill="1" applyBorder="1" applyAlignment="1">
      <alignment vertical="center"/>
    </xf>
    <xf numFmtId="177" fontId="9" fillId="0" borderId="4" xfId="17" applyNumberFormat="1" applyFont="1" applyFill="1" applyBorder="1" applyAlignment="1">
      <alignment vertical="center"/>
    </xf>
    <xf numFmtId="177" fontId="9" fillId="0" borderId="4" xfId="29" applyNumberFormat="1" applyFont="1" applyFill="1" applyBorder="1" applyAlignment="1" applyProtection="1">
      <alignment horizontal="center" vertical="center"/>
      <protection locked="0"/>
    </xf>
    <xf numFmtId="41" fontId="10" fillId="0" borderId="4" xfId="29" applyNumberFormat="1" applyFont="1" applyFill="1" applyBorder="1" applyAlignment="1" applyProtection="1">
      <alignment horizontal="right" vertical="center"/>
      <protection locked="0"/>
    </xf>
    <xf numFmtId="178" fontId="9" fillId="0" borderId="4" xfId="17" applyNumberFormat="1" applyFont="1" applyFill="1" applyBorder="1" applyAlignment="1">
      <alignment vertical="center"/>
    </xf>
    <xf numFmtId="177" fontId="9" fillId="0" borderId="3" xfId="17" applyNumberFormat="1" applyFont="1" applyFill="1" applyBorder="1" applyAlignment="1">
      <alignment vertical="center"/>
    </xf>
    <xf numFmtId="177" fontId="9" fillId="0" borderId="31" xfId="17" applyNumberFormat="1" applyFont="1" applyFill="1" applyBorder="1" applyAlignment="1">
      <alignment vertical="center"/>
    </xf>
    <xf numFmtId="189" fontId="9" fillId="0" borderId="4" xfId="29" applyNumberFormat="1" applyFont="1" applyFill="1" applyBorder="1" applyAlignment="1" applyProtection="1">
      <alignment horizontal="distributed" vertical="center"/>
      <protection locked="0"/>
    </xf>
    <xf numFmtId="177" fontId="9" fillId="0" borderId="4" xfId="29" applyNumberFormat="1" applyFont="1" applyFill="1" applyBorder="1" applyAlignment="1" applyProtection="1">
      <alignment horizontal="right" vertical="center"/>
      <protection locked="0"/>
    </xf>
    <xf numFmtId="41" fontId="9" fillId="0" borderId="4" xfId="29" applyNumberFormat="1" applyFont="1" applyFill="1" applyBorder="1" applyAlignment="1" applyProtection="1">
      <alignment horizontal="right" vertical="center"/>
      <protection locked="0"/>
    </xf>
    <xf numFmtId="178" fontId="9" fillId="0" borderId="4" xfId="29" applyNumberFormat="1" applyFont="1" applyFill="1" applyBorder="1" applyAlignment="1" applyProtection="1">
      <alignment horizontal="right" vertical="center"/>
      <protection locked="0"/>
    </xf>
    <xf numFmtId="177" fontId="9" fillId="0" borderId="31" xfId="29" applyNumberFormat="1" applyFont="1" applyFill="1" applyBorder="1" applyAlignment="1" applyProtection="1">
      <alignment horizontal="right" vertical="center"/>
      <protection locked="0"/>
    </xf>
    <xf numFmtId="0" fontId="10" fillId="0" borderId="4" xfId="29" applyFont="1" applyFill="1" applyBorder="1" applyAlignment="1">
      <alignment horizontal="distributed" vertical="center"/>
      <protection/>
    </xf>
    <xf numFmtId="177" fontId="10" fillId="0" borderId="4" xfId="29" applyNumberFormat="1" applyFont="1" applyFill="1" applyBorder="1" applyAlignment="1" applyProtection="1">
      <alignment horizontal="right" vertical="center"/>
      <protection locked="0"/>
    </xf>
    <xf numFmtId="177" fontId="10" fillId="0" borderId="4" xfId="29" applyNumberFormat="1" applyFont="1" applyFill="1" applyBorder="1" applyAlignment="1">
      <alignment horizontal="right" vertical="center"/>
      <protection/>
    </xf>
    <xf numFmtId="177" fontId="1" fillId="0" borderId="4" xfId="17" applyNumberFormat="1" applyFont="1" applyFill="1" applyBorder="1" applyAlignment="1">
      <alignment horizontal="right" vertical="center"/>
    </xf>
    <xf numFmtId="177" fontId="10" fillId="0" borderId="4" xfId="29" applyNumberFormat="1" applyFont="1" applyFill="1" applyBorder="1" applyAlignment="1">
      <alignment vertical="center"/>
      <protection/>
    </xf>
    <xf numFmtId="177" fontId="10" fillId="0" borderId="4" xfId="29" applyNumberFormat="1" applyFont="1" applyFill="1" applyBorder="1" applyAlignment="1" applyProtection="1">
      <alignment vertical="center"/>
      <protection locked="0"/>
    </xf>
    <xf numFmtId="178" fontId="10" fillId="0" borderId="4" xfId="29" applyNumberFormat="1" applyFont="1" applyFill="1" applyBorder="1" applyAlignment="1">
      <alignment horizontal="right" vertical="center"/>
      <protection/>
    </xf>
    <xf numFmtId="177" fontId="10" fillId="0" borderId="3" xfId="29" applyNumberFormat="1" applyFont="1" applyFill="1" applyBorder="1" applyAlignment="1" applyProtection="1">
      <alignment vertical="center"/>
      <protection locked="0"/>
    </xf>
    <xf numFmtId="177" fontId="10" fillId="0" borderId="31" xfId="29" applyNumberFormat="1" applyFont="1" applyFill="1" applyBorder="1" applyAlignment="1">
      <alignment vertical="center"/>
      <protection/>
    </xf>
    <xf numFmtId="177" fontId="10" fillId="0" borderId="4" xfId="17" applyNumberFormat="1" applyFont="1" applyFill="1" applyBorder="1" applyAlignment="1">
      <alignment vertical="center"/>
    </xf>
    <xf numFmtId="189" fontId="1" fillId="0" borderId="4" xfId="29" applyNumberFormat="1" applyFont="1" applyFill="1" applyBorder="1" applyAlignment="1" applyProtection="1">
      <alignment horizontal="distributed" vertical="center"/>
      <protection locked="0"/>
    </xf>
    <xf numFmtId="177" fontId="1" fillId="0" borderId="4" xfId="29" applyNumberFormat="1" applyFont="1" applyFill="1" applyBorder="1" applyAlignment="1">
      <alignment vertical="center"/>
      <protection/>
    </xf>
    <xf numFmtId="178" fontId="1" fillId="0" borderId="4" xfId="29" applyNumberFormat="1" applyFont="1" applyFill="1" applyBorder="1" applyAlignment="1" applyProtection="1">
      <alignment horizontal="right" vertical="center"/>
      <protection locked="0"/>
    </xf>
    <xf numFmtId="177" fontId="1" fillId="0" borderId="3" xfId="29" applyNumberFormat="1" applyFont="1" applyFill="1" applyBorder="1" applyAlignment="1" applyProtection="1">
      <alignment vertical="center"/>
      <protection locked="0"/>
    </xf>
    <xf numFmtId="177" fontId="1" fillId="0" borderId="31" xfId="29" applyNumberFormat="1" applyFont="1" applyFill="1" applyBorder="1" applyAlignment="1">
      <alignment vertical="center"/>
      <protection/>
    </xf>
    <xf numFmtId="177" fontId="1" fillId="0" borderId="4" xfId="29" applyNumberFormat="1" applyFont="1" applyFill="1" applyBorder="1" applyAlignment="1">
      <alignment horizontal="right" vertical="center"/>
      <protection/>
    </xf>
    <xf numFmtId="177" fontId="1" fillId="0" borderId="4" xfId="17" applyNumberFormat="1" applyFont="1" applyFill="1" applyBorder="1" applyAlignment="1">
      <alignment vertical="center"/>
    </xf>
    <xf numFmtId="177" fontId="1" fillId="0" borderId="4" xfId="29" applyNumberFormat="1" applyFont="1" applyFill="1" applyBorder="1" applyAlignment="1" applyProtection="1">
      <alignment vertical="center"/>
      <protection locked="0"/>
    </xf>
    <xf numFmtId="178" fontId="1" fillId="0" borderId="10" xfId="29" applyNumberFormat="1" applyFont="1" applyFill="1" applyBorder="1" applyAlignment="1" applyProtection="1">
      <alignment horizontal="right" vertical="center"/>
      <protection locked="0"/>
    </xf>
    <xf numFmtId="41" fontId="1" fillId="0" borderId="4" xfId="29" applyNumberFormat="1" applyFont="1" applyFill="1" applyBorder="1" applyAlignment="1">
      <alignment horizontal="right" vertical="center"/>
      <protection/>
    </xf>
    <xf numFmtId="189" fontId="1" fillId="0" borderId="12" xfId="29" applyNumberFormat="1" applyFont="1" applyFill="1" applyBorder="1" applyAlignment="1" applyProtection="1">
      <alignment horizontal="distributed" vertical="center"/>
      <protection locked="0"/>
    </xf>
    <xf numFmtId="177" fontId="1" fillId="0" borderId="12" xfId="29" applyNumberFormat="1" applyFont="1" applyFill="1" applyBorder="1" applyAlignment="1" applyProtection="1">
      <alignment horizontal="right" vertical="center"/>
      <protection locked="0"/>
    </xf>
    <xf numFmtId="177" fontId="1" fillId="0" borderId="12" xfId="17" applyNumberFormat="1" applyFont="1" applyFill="1" applyBorder="1" applyAlignment="1">
      <alignment horizontal="right" vertical="center"/>
    </xf>
    <xf numFmtId="177" fontId="1" fillId="0" borderId="12" xfId="29" applyNumberFormat="1" applyFont="1" applyFill="1" applyBorder="1" applyAlignment="1">
      <alignment vertical="center"/>
      <protection/>
    </xf>
    <xf numFmtId="41" fontId="1" fillId="0" borderId="12" xfId="29" applyNumberFormat="1" applyFont="1" applyFill="1" applyBorder="1" applyAlignment="1" applyProtection="1">
      <alignment horizontal="right" vertical="center"/>
      <protection locked="0"/>
    </xf>
    <xf numFmtId="178" fontId="1" fillId="0" borderId="12" xfId="29" applyNumberFormat="1" applyFont="1" applyFill="1" applyBorder="1" applyAlignment="1" applyProtection="1">
      <alignment horizontal="right" vertical="center"/>
      <protection locked="0"/>
    </xf>
    <xf numFmtId="177" fontId="1" fillId="0" borderId="13" xfId="29" applyNumberFormat="1" applyFont="1" applyFill="1" applyBorder="1" applyAlignment="1" applyProtection="1">
      <alignment vertical="center"/>
      <protection locked="0"/>
    </xf>
    <xf numFmtId="177" fontId="1" fillId="0" borderId="32" xfId="29" applyNumberFormat="1" applyFont="1" applyFill="1" applyBorder="1" applyAlignment="1">
      <alignment vertical="center"/>
      <protection/>
    </xf>
    <xf numFmtId="177" fontId="1" fillId="0" borderId="12" xfId="29" applyNumberFormat="1" applyFont="1" applyFill="1" applyBorder="1" applyAlignment="1">
      <alignment horizontal="right" vertical="center"/>
      <protection/>
    </xf>
    <xf numFmtId="177" fontId="1" fillId="0" borderId="12" xfId="17" applyNumberFormat="1" applyFont="1" applyFill="1" applyBorder="1" applyAlignment="1">
      <alignment vertical="center"/>
    </xf>
    <xf numFmtId="190" fontId="1" fillId="0" borderId="0" xfId="29" applyNumberFormat="1" applyFont="1" applyFill="1" applyBorder="1" applyAlignment="1" applyProtection="1">
      <alignment vertical="center"/>
      <protection locked="0"/>
    </xf>
    <xf numFmtId="0" fontId="1" fillId="0" borderId="0" xfId="29" applyNumberFormat="1" applyFont="1" applyFill="1" applyBorder="1" applyAlignment="1" applyProtection="1">
      <alignment vertical="center"/>
      <protection locked="0"/>
    </xf>
    <xf numFmtId="0" fontId="1" fillId="0" borderId="0" xfId="29" applyNumberFormat="1" applyFont="1" applyFill="1" applyAlignment="1" applyProtection="1">
      <alignment vertical="center"/>
      <protection locked="0"/>
    </xf>
    <xf numFmtId="0" fontId="1" fillId="0" borderId="0" xfId="17" applyNumberFormat="1" applyFont="1" applyFill="1" applyAlignment="1">
      <alignment vertical="center"/>
    </xf>
    <xf numFmtId="41" fontId="1" fillId="0" borderId="0" xfId="29" applyNumberFormat="1" applyFont="1" applyFill="1" applyBorder="1" applyAlignment="1" applyProtection="1">
      <alignment horizontal="right" vertical="center"/>
      <protection locked="0"/>
    </xf>
    <xf numFmtId="38" fontId="1" fillId="0" borderId="0" xfId="17" applyFont="1" applyFill="1" applyAlignment="1">
      <alignment horizontal="distributed" vertical="center"/>
    </xf>
    <xf numFmtId="41" fontId="10" fillId="0" borderId="0" xfId="29" applyNumberFormat="1" applyFont="1" applyFill="1" applyBorder="1" applyAlignment="1" applyProtection="1">
      <alignment horizontal="right" vertical="center"/>
      <protection locked="0"/>
    </xf>
    <xf numFmtId="0" fontId="1" fillId="0" borderId="0" xfId="30" applyFont="1">
      <alignment/>
      <protection/>
    </xf>
    <xf numFmtId="0" fontId="8" fillId="0" borderId="0" xfId="30" applyFont="1">
      <alignment/>
      <protection/>
    </xf>
    <xf numFmtId="0" fontId="1" fillId="0" borderId="0" xfId="30" applyFont="1" applyAlignment="1">
      <alignment horizontal="right"/>
      <protection/>
    </xf>
    <xf numFmtId="0" fontId="1" fillId="0" borderId="9" xfId="30" applyFont="1" applyBorder="1" applyAlignment="1">
      <alignment horizontal="distributed"/>
      <protection/>
    </xf>
    <xf numFmtId="0" fontId="1" fillId="0" borderId="6" xfId="30" applyFont="1" applyBorder="1" applyAlignment="1">
      <alignment horizontal="right"/>
      <protection/>
    </xf>
    <xf numFmtId="0" fontId="1" fillId="0" borderId="20" xfId="30" applyFont="1" applyBorder="1" applyAlignment="1">
      <alignment horizontal="distributed"/>
      <protection/>
    </xf>
    <xf numFmtId="0" fontId="10" fillId="0" borderId="0" xfId="30" applyFont="1">
      <alignment/>
      <protection/>
    </xf>
    <xf numFmtId="0" fontId="9" fillId="0" borderId="9" xfId="30" applyFont="1" applyBorder="1" applyAlignment="1">
      <alignment horizontal="distributed"/>
      <protection/>
    </xf>
    <xf numFmtId="41" fontId="9" fillId="0" borderId="9" xfId="30" applyNumberFormat="1" applyFont="1" applyBorder="1" applyAlignment="1">
      <alignment horizontal="right"/>
      <protection/>
    </xf>
    <xf numFmtId="0" fontId="10" fillId="0" borderId="4" xfId="30" applyFont="1" applyBorder="1">
      <alignment/>
      <protection/>
    </xf>
    <xf numFmtId="41" fontId="10" fillId="0" borderId="4" xfId="30" applyNumberFormat="1" applyFont="1" applyBorder="1" applyAlignment="1">
      <alignment horizontal="right"/>
      <protection/>
    </xf>
    <xf numFmtId="41" fontId="10" fillId="0" borderId="0" xfId="30" applyNumberFormat="1" applyFont="1" applyAlignment="1">
      <alignment horizontal="right"/>
      <protection/>
    </xf>
    <xf numFmtId="41" fontId="1" fillId="0" borderId="4" xfId="30" applyNumberFormat="1" applyFont="1" applyBorder="1" applyAlignment="1">
      <alignment horizontal="right"/>
      <protection/>
    </xf>
    <xf numFmtId="41" fontId="1" fillId="0" borderId="0" xfId="30" applyNumberFormat="1" applyFont="1" applyAlignment="1">
      <alignment horizontal="right"/>
      <protection/>
    </xf>
    <xf numFmtId="0" fontId="9" fillId="0" borderId="4" xfId="30" applyFont="1" applyBorder="1" applyAlignment="1">
      <alignment horizontal="distributed"/>
      <protection/>
    </xf>
    <xf numFmtId="41" fontId="9" fillId="0" borderId="4" xfId="30" applyNumberFormat="1" applyFont="1" applyBorder="1" applyAlignment="1">
      <alignment horizontal="right"/>
      <protection/>
    </xf>
    <xf numFmtId="41" fontId="9" fillId="0" borderId="0" xfId="30" applyNumberFormat="1" applyFont="1" applyAlignment="1">
      <alignment horizontal="right"/>
      <protection/>
    </xf>
    <xf numFmtId="0" fontId="1" fillId="0" borderId="4" xfId="30" applyFont="1" applyBorder="1">
      <alignment/>
      <protection/>
    </xf>
    <xf numFmtId="41" fontId="1" fillId="0" borderId="0" xfId="30" applyNumberFormat="1" applyFont="1" applyBorder="1" applyAlignment="1">
      <alignment horizontal="right"/>
      <protection/>
    </xf>
    <xf numFmtId="177" fontId="1" fillId="0" borderId="0" xfId="30" applyNumberFormat="1" applyFont="1" applyBorder="1" applyAlignment="1">
      <alignment horizontal="right"/>
      <protection/>
    </xf>
    <xf numFmtId="177" fontId="1" fillId="0" borderId="4" xfId="30" applyNumberFormat="1" applyFont="1" applyBorder="1" applyAlignment="1">
      <alignment horizontal="right"/>
      <protection/>
    </xf>
    <xf numFmtId="41" fontId="1" fillId="0" borderId="0" xfId="30" applyNumberFormat="1" applyFont="1" applyFill="1" applyBorder="1" applyAlignment="1">
      <alignment horizontal="right"/>
      <protection/>
    </xf>
    <xf numFmtId="41" fontId="1" fillId="0" borderId="6" xfId="30" applyNumberFormat="1" applyFont="1" applyBorder="1" applyAlignment="1">
      <alignment horizontal="right"/>
      <protection/>
    </xf>
    <xf numFmtId="41" fontId="1" fillId="0" borderId="7" xfId="30" applyNumberFormat="1" applyFont="1" applyBorder="1" applyAlignment="1">
      <alignment horizontal="right"/>
      <protection/>
    </xf>
    <xf numFmtId="0" fontId="1" fillId="0" borderId="0" xfId="30" applyFont="1" applyBorder="1">
      <alignment/>
      <protection/>
    </xf>
    <xf numFmtId="38" fontId="1" fillId="0" borderId="1" xfId="17" applyFont="1" applyBorder="1" applyAlignment="1">
      <alignment vertical="center"/>
    </xf>
    <xf numFmtId="38" fontId="10" fillId="0" borderId="1" xfId="17" applyFont="1" applyBorder="1" applyAlignment="1">
      <alignment vertical="center"/>
    </xf>
    <xf numFmtId="38" fontId="10" fillId="0" borderId="1" xfId="17" applyFont="1" applyBorder="1" applyAlignment="1">
      <alignment horizontal="right" vertical="center"/>
    </xf>
    <xf numFmtId="38" fontId="1" fillId="0" borderId="2" xfId="17" applyFont="1" applyBorder="1" applyAlignment="1">
      <alignment horizontal="distributed" vertical="center"/>
    </xf>
    <xf numFmtId="38" fontId="1" fillId="0" borderId="6" xfId="17" applyFont="1" applyBorder="1" applyAlignment="1">
      <alignment horizontal="centerContinuous" vertical="center"/>
    </xf>
    <xf numFmtId="38" fontId="1" fillId="0" borderId="20" xfId="17" applyFont="1" applyBorder="1" applyAlignment="1">
      <alignment horizontal="centerContinuous" vertical="top"/>
    </xf>
    <xf numFmtId="38" fontId="1" fillId="0" borderId="20" xfId="17" applyFont="1" applyBorder="1" applyAlignment="1">
      <alignment horizontal="centerContinuous" vertical="center"/>
    </xf>
    <xf numFmtId="38" fontId="1" fillId="0" borderId="6" xfId="17" applyFont="1" applyBorder="1" applyAlignment="1">
      <alignment vertical="center"/>
    </xf>
    <xf numFmtId="38" fontId="10" fillId="0" borderId="0" xfId="17" applyFont="1" applyAlignment="1">
      <alignment vertical="center"/>
    </xf>
    <xf numFmtId="41" fontId="9" fillId="0" borderId="33" xfId="17" applyNumberFormat="1" applyFont="1" applyBorder="1" applyAlignment="1">
      <alignment horizontal="right" vertical="center"/>
    </xf>
    <xf numFmtId="41" fontId="9" fillId="0" borderId="34" xfId="17" applyNumberFormat="1" applyFont="1" applyBorder="1" applyAlignment="1">
      <alignment horizontal="right" vertical="center"/>
    </xf>
    <xf numFmtId="41" fontId="9" fillId="0" borderId="35" xfId="17" applyNumberFormat="1" applyFont="1" applyBorder="1" applyAlignment="1">
      <alignment horizontal="right" vertical="center"/>
    </xf>
    <xf numFmtId="41" fontId="9" fillId="0" borderId="21" xfId="17" applyNumberFormat="1" applyFont="1" applyBorder="1" applyAlignment="1">
      <alignment horizontal="right" vertical="center"/>
    </xf>
    <xf numFmtId="41" fontId="9" fillId="0" borderId="36" xfId="17" applyNumberFormat="1" applyFont="1" applyBorder="1" applyAlignment="1">
      <alignment horizontal="right" vertical="center"/>
    </xf>
    <xf numFmtId="41" fontId="10" fillId="0" borderId="33" xfId="17" applyNumberFormat="1" applyFont="1" applyBorder="1" applyAlignment="1">
      <alignment horizontal="right" vertical="center"/>
    </xf>
    <xf numFmtId="41" fontId="10" fillId="0" borderId="0" xfId="17" applyNumberFormat="1" applyFont="1" applyBorder="1" applyAlignment="1">
      <alignment horizontal="right" vertical="center"/>
    </xf>
    <xf numFmtId="41" fontId="10" fillId="0" borderId="36" xfId="17" applyNumberFormat="1" applyFont="1" applyBorder="1" applyAlignment="1">
      <alignment horizontal="right" vertical="center"/>
    </xf>
    <xf numFmtId="41" fontId="10" fillId="0" borderId="21" xfId="17" applyNumberFormat="1" applyFont="1" applyBorder="1" applyAlignment="1">
      <alignment horizontal="right" vertical="center"/>
    </xf>
    <xf numFmtId="41" fontId="1" fillId="0" borderId="33" xfId="17" applyNumberFormat="1" applyFont="1" applyBorder="1" applyAlignment="1">
      <alignment horizontal="right" vertical="center"/>
    </xf>
    <xf numFmtId="41" fontId="1" fillId="0" borderId="0" xfId="17" applyNumberFormat="1" applyFont="1" applyBorder="1" applyAlignment="1">
      <alignment horizontal="right" vertical="center"/>
    </xf>
    <xf numFmtId="41" fontId="1" fillId="0" borderId="36" xfId="17" applyNumberFormat="1" applyFont="1" applyBorder="1" applyAlignment="1">
      <alignment horizontal="right" vertical="center"/>
    </xf>
    <xf numFmtId="41" fontId="1" fillId="0" borderId="37" xfId="17" applyNumberFormat="1" applyFont="1" applyBorder="1" applyAlignment="1">
      <alignment horizontal="right" vertical="center"/>
    </xf>
    <xf numFmtId="41" fontId="1" fillId="0" borderId="15" xfId="17" applyNumberFormat="1" applyFont="1" applyBorder="1" applyAlignment="1">
      <alignment horizontal="right" vertical="center"/>
    </xf>
    <xf numFmtId="41" fontId="1" fillId="0" borderId="38" xfId="17" applyNumberFormat="1" applyFont="1" applyBorder="1" applyAlignment="1">
      <alignment horizontal="right" vertical="center"/>
    </xf>
    <xf numFmtId="38" fontId="10" fillId="0" borderId="0" xfId="17" applyFont="1" applyBorder="1" applyAlignment="1">
      <alignment vertical="center"/>
    </xf>
    <xf numFmtId="0" fontId="1" fillId="0" borderId="0" xfId="32" applyFont="1">
      <alignment/>
      <protection/>
    </xf>
    <xf numFmtId="0" fontId="8" fillId="0" borderId="0" xfId="32" applyFont="1">
      <alignment/>
      <protection/>
    </xf>
    <xf numFmtId="0" fontId="1" fillId="0" borderId="2" xfId="32" applyFont="1" applyBorder="1" applyAlignment="1">
      <alignment horizontal="distributed"/>
      <protection/>
    </xf>
    <xf numFmtId="0" fontId="1" fillId="0" borderId="26" xfId="32" applyFont="1" applyBorder="1" applyAlignment="1">
      <alignment horizontal="centerContinuous" vertical="center"/>
      <protection/>
    </xf>
    <xf numFmtId="0" fontId="1" fillId="0" borderId="39" xfId="32" applyFont="1" applyBorder="1" applyAlignment="1">
      <alignment horizontal="centerContinuous" vertical="center"/>
      <protection/>
    </xf>
    <xf numFmtId="0" fontId="1" fillId="0" borderId="40" xfId="32" applyFont="1" applyBorder="1" applyAlignment="1">
      <alignment horizontal="centerContinuous" vertical="center"/>
      <protection/>
    </xf>
    <xf numFmtId="0" fontId="1" fillId="0" borderId="4" xfId="32" applyFont="1" applyBorder="1" applyAlignment="1">
      <alignment horizontal="distributed" vertical="top"/>
      <protection/>
    </xf>
    <xf numFmtId="0" fontId="1" fillId="0" borderId="9" xfId="32" applyFont="1" applyBorder="1" applyAlignment="1">
      <alignment horizontal="distributed" vertical="center"/>
      <protection/>
    </xf>
    <xf numFmtId="0" fontId="1" fillId="0" borderId="9" xfId="32" applyFont="1" applyBorder="1" applyAlignment="1">
      <alignment horizontal="left" vertical="center"/>
      <protection/>
    </xf>
    <xf numFmtId="0" fontId="1" fillId="0" borderId="4" xfId="32" applyFont="1" applyBorder="1" applyAlignment="1">
      <alignment horizontal="center" vertical="center"/>
      <protection/>
    </xf>
    <xf numFmtId="0" fontId="1" fillId="0" borderId="4" xfId="32" applyFont="1" applyBorder="1" applyAlignment="1">
      <alignment horizontal="distributed" vertical="center"/>
      <protection/>
    </xf>
    <xf numFmtId="0" fontId="1" fillId="0" borderId="6" xfId="32" applyFont="1" applyBorder="1" applyAlignment="1">
      <alignment horizontal="distributed" vertical="top"/>
      <protection/>
    </xf>
    <xf numFmtId="0" fontId="1" fillId="0" borderId="6" xfId="32" applyFont="1" applyBorder="1" applyAlignment="1">
      <alignment horizontal="distributed" vertical="center"/>
      <protection/>
    </xf>
    <xf numFmtId="0" fontId="1" fillId="0" borderId="6" xfId="32" applyFont="1" applyBorder="1" applyAlignment="1">
      <alignment horizontal="right" vertical="center"/>
      <protection/>
    </xf>
    <xf numFmtId="41" fontId="1" fillId="0" borderId="9" xfId="32" applyNumberFormat="1" applyFont="1" applyBorder="1" applyAlignment="1">
      <alignment horizontal="right" vertical="center"/>
      <protection/>
    </xf>
    <xf numFmtId="41" fontId="1" fillId="0" borderId="4" xfId="32" applyNumberFormat="1" applyFont="1" applyBorder="1" applyAlignment="1">
      <alignment horizontal="right" vertical="center"/>
      <protection/>
    </xf>
    <xf numFmtId="0" fontId="9" fillId="0" borderId="10" xfId="32" applyFont="1" applyBorder="1">
      <alignment/>
      <protection/>
    </xf>
    <xf numFmtId="0" fontId="9" fillId="0" borderId="4" xfId="32" applyFont="1" applyBorder="1" applyAlignment="1">
      <alignment horizontal="center" vertical="center"/>
      <protection/>
    </xf>
    <xf numFmtId="41" fontId="9" fillId="0" borderId="4" xfId="32" applyNumberFormat="1" applyFont="1" applyFill="1" applyBorder="1" applyAlignment="1">
      <alignment horizontal="right" vertical="center"/>
      <protection/>
    </xf>
    <xf numFmtId="41" fontId="9" fillId="0" borderId="4" xfId="32" applyNumberFormat="1" applyFont="1" applyBorder="1" applyAlignment="1">
      <alignment horizontal="right" vertical="center"/>
      <protection/>
    </xf>
    <xf numFmtId="0" fontId="9" fillId="0" borderId="0" xfId="32" applyFont="1">
      <alignment/>
      <protection/>
    </xf>
    <xf numFmtId="0" fontId="1" fillId="0" borderId="0" xfId="32" applyFont="1" applyBorder="1">
      <alignment/>
      <protection/>
    </xf>
    <xf numFmtId="0" fontId="14" fillId="0" borderId="4" xfId="32" applyFont="1" applyBorder="1" applyAlignment="1">
      <alignment horizontal="right" vertical="center"/>
      <protection/>
    </xf>
    <xf numFmtId="41" fontId="14" fillId="0" borderId="4" xfId="32" applyNumberFormat="1" applyFont="1" applyBorder="1" applyAlignment="1">
      <alignment horizontal="right" vertical="center"/>
      <protection/>
    </xf>
    <xf numFmtId="0" fontId="10" fillId="0" borderId="0" xfId="32" applyFont="1">
      <alignment/>
      <protection/>
    </xf>
    <xf numFmtId="0" fontId="9" fillId="0" borderId="4" xfId="32" applyFont="1" applyBorder="1" applyAlignment="1">
      <alignment horizontal="distributed" vertical="center"/>
      <protection/>
    </xf>
    <xf numFmtId="41" fontId="10" fillId="0" borderId="4" xfId="32" applyNumberFormat="1" applyFont="1" applyBorder="1" applyAlignment="1">
      <alignment horizontal="right" vertical="center"/>
      <protection/>
    </xf>
    <xf numFmtId="177" fontId="1" fillId="0" borderId="4" xfId="32" applyNumberFormat="1" applyFont="1" applyBorder="1" applyAlignment="1">
      <alignment horizontal="right" vertical="center"/>
      <protection/>
    </xf>
    <xf numFmtId="0" fontId="1" fillId="0" borderId="4" xfId="32" applyFont="1" applyBorder="1" applyAlignment="1">
      <alignment horizontal="right" vertical="center"/>
      <protection/>
    </xf>
    <xf numFmtId="0" fontId="1" fillId="0" borderId="12" xfId="32" applyFont="1" applyBorder="1" applyAlignment="1">
      <alignment horizontal="distributed" vertical="center"/>
      <protection/>
    </xf>
    <xf numFmtId="41" fontId="1" fillId="0" borderId="12" xfId="32" applyNumberFormat="1" applyFont="1" applyBorder="1" applyAlignment="1">
      <alignment horizontal="right" vertical="center"/>
      <protection/>
    </xf>
    <xf numFmtId="0" fontId="1" fillId="0" borderId="0" xfId="32" applyFont="1" applyBorder="1" applyAlignment="1">
      <alignment vertical="center"/>
      <protection/>
    </xf>
    <xf numFmtId="0" fontId="1" fillId="0" borderId="0" xfId="32" applyFont="1" applyBorder="1" applyAlignment="1">
      <alignment horizontal="right" vertical="center"/>
      <protection/>
    </xf>
    <xf numFmtId="0" fontId="1" fillId="0" borderId="0" xfId="33" applyFont="1" applyFill="1" applyAlignment="1">
      <alignment vertical="center"/>
      <protection/>
    </xf>
    <xf numFmtId="0" fontId="8" fillId="0" borderId="0" xfId="33" applyFont="1" applyFill="1" applyAlignment="1">
      <alignment vertical="center"/>
      <protection/>
    </xf>
    <xf numFmtId="0" fontId="1" fillId="0" borderId="0" xfId="33" applyFont="1" applyFill="1" applyAlignment="1">
      <alignment horizontal="right" vertical="center"/>
      <protection/>
    </xf>
    <xf numFmtId="0" fontId="1" fillId="0" borderId="16" xfId="33" applyFont="1" applyFill="1" applyBorder="1" applyAlignment="1">
      <alignment horizontal="distributed" vertical="center"/>
      <protection/>
    </xf>
    <xf numFmtId="0" fontId="1" fillId="0" borderId="16" xfId="33" applyFont="1" applyFill="1" applyBorder="1" applyAlignment="1">
      <alignment horizontal="distributed" vertical="center"/>
      <protection/>
    </xf>
    <xf numFmtId="0" fontId="1" fillId="0" borderId="16" xfId="33" applyFont="1" applyFill="1" applyBorder="1" applyAlignment="1">
      <alignment horizontal="center" vertical="center"/>
      <protection/>
    </xf>
    <xf numFmtId="0" fontId="9" fillId="0" borderId="0" xfId="33" applyFont="1" applyFill="1" applyAlignment="1">
      <alignment vertical="center"/>
      <protection/>
    </xf>
    <xf numFmtId="193" fontId="9" fillId="0" borderId="9" xfId="33" applyNumberFormat="1" applyFont="1" applyFill="1" applyBorder="1" applyAlignment="1">
      <alignment vertical="center"/>
      <protection/>
    </xf>
    <xf numFmtId="193" fontId="1" fillId="0" borderId="4" xfId="33" applyNumberFormat="1" applyFont="1" applyFill="1" applyBorder="1" applyAlignment="1">
      <alignment vertical="center"/>
      <protection/>
    </xf>
    <xf numFmtId="0" fontId="1" fillId="0" borderId="3" xfId="33" applyFont="1" applyFill="1" applyBorder="1" applyAlignment="1">
      <alignment vertical="center"/>
      <protection/>
    </xf>
    <xf numFmtId="0" fontId="1" fillId="0" borderId="10" xfId="33" applyFont="1" applyFill="1" applyBorder="1" applyAlignment="1">
      <alignment horizontal="distributed" vertical="center"/>
      <protection/>
    </xf>
    <xf numFmtId="191" fontId="1" fillId="0" borderId="3" xfId="33" applyNumberFormat="1" applyFont="1" applyFill="1" applyBorder="1" applyAlignment="1">
      <alignment vertical="center"/>
      <protection/>
    </xf>
    <xf numFmtId="191" fontId="1" fillId="0" borderId="10" xfId="33" applyNumberFormat="1" applyFont="1" applyFill="1" applyBorder="1" applyAlignment="1">
      <alignment horizontal="distributed" vertical="center"/>
      <protection/>
    </xf>
    <xf numFmtId="0" fontId="1" fillId="0" borderId="13" xfId="33" applyFont="1" applyFill="1" applyBorder="1" applyAlignment="1">
      <alignment vertical="center"/>
      <protection/>
    </xf>
    <xf numFmtId="0" fontId="1" fillId="0" borderId="14" xfId="33" applyFont="1" applyFill="1" applyBorder="1" applyAlignment="1">
      <alignment horizontal="distributed" vertical="center"/>
      <protection/>
    </xf>
    <xf numFmtId="193" fontId="1" fillId="0" borderId="12" xfId="33" applyNumberFormat="1" applyFont="1" applyFill="1" applyBorder="1" applyAlignment="1">
      <alignment vertical="center"/>
      <protection/>
    </xf>
    <xf numFmtId="0" fontId="1" fillId="0" borderId="0" xfId="33" applyFont="1" applyFill="1" applyAlignment="1">
      <alignment horizontal="distributed" vertical="center"/>
      <protection/>
    </xf>
    <xf numFmtId="0" fontId="1" fillId="0" borderId="0" xfId="34" applyFont="1">
      <alignment/>
      <protection/>
    </xf>
    <xf numFmtId="0" fontId="8" fillId="0" borderId="0" xfId="34" applyFont="1">
      <alignment/>
      <protection/>
    </xf>
    <xf numFmtId="0" fontId="1" fillId="0" borderId="0" xfId="34" applyFont="1" applyAlignment="1">
      <alignment horizontal="right"/>
      <protection/>
    </xf>
    <xf numFmtId="0" fontId="1" fillId="0" borderId="0" xfId="34" applyFont="1" applyBorder="1">
      <alignment/>
      <protection/>
    </xf>
    <xf numFmtId="0" fontId="1" fillId="0" borderId="16" xfId="34" applyFont="1" applyBorder="1" applyAlignment="1">
      <alignment horizontal="center" vertical="center" wrapText="1"/>
      <protection/>
    </xf>
    <xf numFmtId="0" fontId="1" fillId="0" borderId="16" xfId="34" applyFont="1" applyBorder="1" applyAlignment="1">
      <alignment horizontal="center" vertical="center"/>
      <protection/>
    </xf>
    <xf numFmtId="0" fontId="1" fillId="0" borderId="16" xfId="34" applyFont="1" applyBorder="1" applyAlignment="1">
      <alignment horizontal="distributed" vertical="center" wrapText="1"/>
      <protection/>
    </xf>
    <xf numFmtId="0" fontId="1" fillId="0" borderId="5" xfId="34" applyFont="1" applyBorder="1" applyAlignment="1">
      <alignment horizontal="center"/>
      <protection/>
    </xf>
    <xf numFmtId="0" fontId="1" fillId="0" borderId="19" xfId="34" applyFont="1" applyBorder="1">
      <alignment/>
      <protection/>
    </xf>
    <xf numFmtId="41" fontId="1" fillId="0" borderId="9" xfId="34" applyNumberFormat="1" applyFont="1" applyBorder="1">
      <alignment/>
      <protection/>
    </xf>
    <xf numFmtId="41" fontId="1" fillId="0" borderId="4" xfId="34" applyNumberFormat="1" applyFont="1" applyBorder="1" applyAlignment="1">
      <alignment horizontal="right" vertical="center"/>
      <protection/>
    </xf>
    <xf numFmtId="0" fontId="1" fillId="0" borderId="3" xfId="34" applyFont="1" applyBorder="1" applyAlignment="1">
      <alignment horizontal="center"/>
      <protection/>
    </xf>
    <xf numFmtId="0" fontId="1" fillId="0" borderId="10" xfId="34" applyFont="1" applyBorder="1" applyAlignment="1">
      <alignment horizontal="distributed" vertical="center"/>
      <protection/>
    </xf>
    <xf numFmtId="0" fontId="9" fillId="0" borderId="0" xfId="34" applyFont="1" applyBorder="1">
      <alignment/>
      <protection/>
    </xf>
    <xf numFmtId="0" fontId="9" fillId="0" borderId="3" xfId="34" applyFont="1" applyBorder="1" applyAlignment="1">
      <alignment horizontal="center"/>
      <protection/>
    </xf>
    <xf numFmtId="0" fontId="9" fillId="0" borderId="10" xfId="34" applyFont="1" applyBorder="1" applyAlignment="1">
      <alignment horizontal="distributed" vertical="center"/>
      <protection/>
    </xf>
    <xf numFmtId="0" fontId="10" fillId="0" borderId="0" xfId="34" applyFont="1">
      <alignment/>
      <protection/>
    </xf>
    <xf numFmtId="0" fontId="1" fillId="0" borderId="10" xfId="34" applyFont="1" applyBorder="1" quotePrefix="1">
      <alignment/>
      <protection/>
    </xf>
    <xf numFmtId="41" fontId="1" fillId="0" borderId="4" xfId="34" applyNumberFormat="1" applyFont="1" applyBorder="1">
      <alignment/>
      <protection/>
    </xf>
    <xf numFmtId="0" fontId="1" fillId="0" borderId="10" xfId="34" applyFont="1" applyBorder="1" applyAlignment="1">
      <alignment horizontal="distributed"/>
      <protection/>
    </xf>
    <xf numFmtId="0" fontId="1" fillId="0" borderId="10" xfId="34" applyFont="1" applyBorder="1">
      <alignment/>
      <protection/>
    </xf>
    <xf numFmtId="0" fontId="9" fillId="0" borderId="10" xfId="34" applyFont="1" applyBorder="1" applyAlignment="1">
      <alignment/>
      <protection/>
    </xf>
    <xf numFmtId="0" fontId="9" fillId="0" borderId="0" xfId="34" applyFont="1">
      <alignment/>
      <protection/>
    </xf>
    <xf numFmtId="0" fontId="1" fillId="0" borderId="10" xfId="34" applyFont="1" applyBorder="1" applyAlignment="1">
      <alignment/>
      <protection/>
    </xf>
    <xf numFmtId="0" fontId="1" fillId="0" borderId="13" xfId="34" applyFont="1" applyBorder="1" applyAlignment="1">
      <alignment horizontal="center"/>
      <protection/>
    </xf>
    <xf numFmtId="0" fontId="1" fillId="0" borderId="14" xfId="34" applyFont="1" applyBorder="1" applyAlignment="1">
      <alignment/>
      <protection/>
    </xf>
    <xf numFmtId="41" fontId="1" fillId="0" borderId="12" xfId="17" applyNumberFormat="1" applyFont="1" applyFill="1" applyBorder="1" applyAlignment="1">
      <alignment horizontal="right" vertical="center"/>
    </xf>
    <xf numFmtId="0" fontId="1" fillId="0" borderId="0" xfId="35" applyFont="1" applyFill="1" applyAlignment="1">
      <alignment horizontal="center"/>
      <protection/>
    </xf>
    <xf numFmtId="0" fontId="8" fillId="0" borderId="0" xfId="35" applyFont="1" applyFill="1">
      <alignment/>
      <protection/>
    </xf>
    <xf numFmtId="0" fontId="1" fillId="0" borderId="0" xfId="35" applyFont="1" applyFill="1">
      <alignment/>
      <protection/>
    </xf>
    <xf numFmtId="0" fontId="1" fillId="0" borderId="0" xfId="35" applyFont="1" applyFill="1" applyAlignment="1">
      <alignment horizontal="right"/>
      <protection/>
    </xf>
    <xf numFmtId="0" fontId="1" fillId="0" borderId="23" xfId="35" applyFont="1" applyFill="1" applyBorder="1" applyAlignment="1">
      <alignment/>
      <protection/>
    </xf>
    <xf numFmtId="0" fontId="1" fillId="0" borderId="2" xfId="35" applyFont="1" applyFill="1" applyBorder="1">
      <alignment/>
      <protection/>
    </xf>
    <xf numFmtId="0" fontId="1" fillId="0" borderId="3" xfId="35" applyFont="1" applyFill="1" applyBorder="1" applyAlignment="1">
      <alignment horizontal="distributed" vertical="center"/>
      <protection/>
    </xf>
    <xf numFmtId="0" fontId="1" fillId="0" borderId="6" xfId="35" applyFont="1" applyFill="1" applyBorder="1" applyAlignment="1">
      <alignment horizontal="center" vertical="center"/>
      <protection/>
    </xf>
    <xf numFmtId="0" fontId="1" fillId="0" borderId="4" xfId="35" applyFont="1" applyFill="1" applyBorder="1" applyAlignment="1">
      <alignment horizontal="center" vertical="distributed" wrapText="1"/>
      <protection/>
    </xf>
    <xf numFmtId="0" fontId="1" fillId="0" borderId="4" xfId="35" applyFont="1" applyFill="1" applyBorder="1" applyAlignment="1">
      <alignment horizontal="distributed" vertical="center"/>
      <protection/>
    </xf>
    <xf numFmtId="0" fontId="1" fillId="0" borderId="4" xfId="35" applyFont="1" applyFill="1" applyBorder="1">
      <alignment/>
      <protection/>
    </xf>
    <xf numFmtId="0" fontId="1" fillId="0" borderId="4" xfId="35" applyFont="1" applyFill="1" applyBorder="1" applyAlignment="1">
      <alignment horizontal="distributed"/>
      <protection/>
    </xf>
    <xf numFmtId="0" fontId="1" fillId="0" borderId="8" xfId="35" applyFont="1" applyFill="1" applyBorder="1" applyAlignment="1">
      <alignment horizontal="distributed" vertical="center"/>
      <protection/>
    </xf>
    <xf numFmtId="0" fontId="1" fillId="0" borderId="6" xfId="35" applyFont="1" applyFill="1" applyBorder="1" applyAlignment="1">
      <alignment horizontal="distributed" vertical="center"/>
      <protection/>
    </xf>
    <xf numFmtId="0" fontId="1" fillId="0" borderId="6" xfId="35" applyFont="1" applyFill="1" applyBorder="1" applyAlignment="1">
      <alignment horizontal="center" vertical="center" wrapText="1"/>
      <protection/>
    </xf>
    <xf numFmtId="38" fontId="1" fillId="0" borderId="6" xfId="17" applyFont="1" applyFill="1" applyBorder="1" applyAlignment="1">
      <alignment horizontal="distributed" vertical="center" wrapText="1"/>
    </xf>
    <xf numFmtId="0" fontId="1" fillId="0" borderId="4" xfId="35" applyFont="1" applyFill="1" applyBorder="1" applyAlignment="1">
      <alignment horizontal="center" vertical="center"/>
      <protection/>
    </xf>
    <xf numFmtId="0" fontId="1" fillId="0" borderId="6" xfId="35" applyFont="1" applyFill="1" applyBorder="1" applyAlignment="1">
      <alignment horizontal="center" vertical="top" wrapText="1"/>
      <protection/>
    </xf>
    <xf numFmtId="0" fontId="1" fillId="0" borderId="6" xfId="35" applyFont="1" applyFill="1" applyBorder="1" applyAlignment="1">
      <alignment horizontal="distributed" vertical="top"/>
      <protection/>
    </xf>
    <xf numFmtId="0" fontId="9" fillId="0" borderId="0" xfId="35" applyFont="1" applyFill="1" applyAlignment="1">
      <alignment horizontal="center"/>
      <protection/>
    </xf>
    <xf numFmtId="0" fontId="9" fillId="0" borderId="9" xfId="35" applyFont="1" applyFill="1" applyBorder="1" applyAlignment="1">
      <alignment horizontal="distributed" vertical="center"/>
      <protection/>
    </xf>
    <xf numFmtId="41" fontId="9" fillId="0" borderId="9" xfId="17" applyNumberFormat="1" applyFont="1" applyFill="1" applyBorder="1" applyAlignment="1">
      <alignment vertical="center"/>
    </xf>
    <xf numFmtId="0" fontId="9" fillId="0" borderId="0" xfId="35" applyFont="1" applyFill="1">
      <alignment/>
      <protection/>
    </xf>
    <xf numFmtId="0" fontId="9" fillId="0" borderId="4" xfId="35" applyFont="1" applyFill="1" applyBorder="1" applyAlignment="1">
      <alignment horizontal="distributed" vertical="center"/>
      <protection/>
    </xf>
    <xf numFmtId="0" fontId="10" fillId="0" borderId="0" xfId="35" applyFont="1" applyFill="1" applyAlignment="1">
      <alignment horizontal="center"/>
      <protection/>
    </xf>
    <xf numFmtId="0" fontId="10" fillId="0" borderId="4" xfId="35" applyFont="1" applyFill="1" applyBorder="1" applyAlignment="1">
      <alignment horizontal="center"/>
      <protection/>
    </xf>
    <xf numFmtId="41" fontId="9" fillId="0" borderId="4" xfId="35" applyNumberFormat="1" applyFont="1" applyFill="1" applyBorder="1" applyAlignment="1">
      <alignment vertical="center"/>
      <protection/>
    </xf>
    <xf numFmtId="0" fontId="10" fillId="0" borderId="0" xfId="35" applyFont="1" applyFill="1">
      <alignment/>
      <protection/>
    </xf>
    <xf numFmtId="0" fontId="1" fillId="0" borderId="4" xfId="35" applyFont="1" applyFill="1" applyBorder="1" applyAlignment="1">
      <alignment horizontal="center"/>
      <protection/>
    </xf>
    <xf numFmtId="41" fontId="14" fillId="0" borderId="4" xfId="35" applyNumberFormat="1" applyFont="1" applyFill="1" applyBorder="1" applyAlignment="1">
      <alignment vertical="center"/>
      <protection/>
    </xf>
    <xf numFmtId="41" fontId="1" fillId="0" borderId="4" xfId="35" applyNumberFormat="1" applyFont="1" applyFill="1" applyBorder="1" applyAlignment="1">
      <alignment vertical="center"/>
      <protection/>
    </xf>
    <xf numFmtId="0" fontId="1" fillId="0" borderId="0" xfId="35" applyFont="1" applyFill="1" applyAlignment="1">
      <alignment horizontal="center" vertical="center"/>
      <protection/>
    </xf>
    <xf numFmtId="0" fontId="1" fillId="0" borderId="0" xfId="35" applyFont="1" applyFill="1" applyAlignment="1">
      <alignment vertical="center"/>
      <protection/>
    </xf>
    <xf numFmtId="38" fontId="10" fillId="0" borderId="12" xfId="17" applyFont="1" applyBorder="1" applyAlignment="1">
      <alignment horizontal="distributed" vertical="center"/>
    </xf>
    <xf numFmtId="41" fontId="1" fillId="0" borderId="12" xfId="35" applyNumberFormat="1" applyFont="1" applyFill="1" applyBorder="1" applyAlignment="1">
      <alignment vertical="center"/>
      <protection/>
    </xf>
    <xf numFmtId="0" fontId="1" fillId="0" borderId="0" xfId="35" applyFont="1" applyFill="1" applyAlignment="1">
      <alignment/>
      <protection/>
    </xf>
    <xf numFmtId="0" fontId="1" fillId="0" borderId="0" xfId="35" applyFont="1" applyFill="1" applyBorder="1">
      <alignment/>
      <protection/>
    </xf>
    <xf numFmtId="182" fontId="1" fillId="0" borderId="0" xfId="35" applyNumberFormat="1" applyFont="1" applyFill="1" applyAlignment="1">
      <alignment horizontal="center"/>
      <protection/>
    </xf>
    <xf numFmtId="41" fontId="1" fillId="0" borderId="0" xfId="35" applyNumberFormat="1" applyFont="1" applyFill="1" applyAlignment="1">
      <alignment horizontal="center"/>
      <protection/>
    </xf>
    <xf numFmtId="0" fontId="1" fillId="0" borderId="0" xfId="36" applyFont="1" applyAlignment="1">
      <alignment vertical="center"/>
      <protection/>
    </xf>
    <xf numFmtId="0" fontId="8" fillId="0" borderId="0" xfId="36" applyFont="1" applyAlignment="1">
      <alignment vertical="center"/>
      <protection/>
    </xf>
    <xf numFmtId="0" fontId="1" fillId="0" borderId="0" xfId="36" applyFont="1" applyBorder="1" applyAlignment="1">
      <alignment vertical="center"/>
      <protection/>
    </xf>
    <xf numFmtId="0" fontId="1" fillId="0" borderId="0" xfId="36" applyFont="1" applyAlignment="1">
      <alignment horizontal="right" vertical="center"/>
      <protection/>
    </xf>
    <xf numFmtId="0" fontId="1" fillId="0" borderId="23" xfId="36" applyFont="1" applyBorder="1" applyAlignment="1">
      <alignment vertical="center"/>
      <protection/>
    </xf>
    <xf numFmtId="0" fontId="1" fillId="0" borderId="26" xfId="36" applyFont="1" applyBorder="1" applyAlignment="1">
      <alignment vertical="center"/>
      <protection/>
    </xf>
    <xf numFmtId="0" fontId="1" fillId="0" borderId="39" xfId="36" applyFont="1" applyBorder="1" applyAlignment="1">
      <alignment horizontal="distributed" vertical="center"/>
      <protection/>
    </xf>
    <xf numFmtId="0" fontId="1" fillId="0" borderId="23" xfId="36" applyFont="1" applyBorder="1" applyAlignment="1">
      <alignment horizontal="center" vertical="center"/>
      <protection/>
    </xf>
    <xf numFmtId="0" fontId="1" fillId="0" borderId="23" xfId="36" applyFont="1" applyBorder="1" applyAlignment="1">
      <alignment horizontal="centerContinuous" vertical="center"/>
      <protection/>
    </xf>
    <xf numFmtId="0" fontId="1" fillId="0" borderId="26" xfId="36" applyFont="1" applyBorder="1" applyAlignment="1">
      <alignment horizontal="centerContinuous" vertical="center"/>
      <protection/>
    </xf>
    <xf numFmtId="0" fontId="1" fillId="0" borderId="39" xfId="36" applyFont="1" applyBorder="1" applyAlignment="1">
      <alignment horizontal="centerContinuous" vertical="center"/>
      <protection/>
    </xf>
    <xf numFmtId="0" fontId="1" fillId="0" borderId="2" xfId="36" applyFont="1" applyBorder="1" applyAlignment="1">
      <alignment horizontal="distributed" vertical="center" wrapText="1"/>
      <protection/>
    </xf>
    <xf numFmtId="0" fontId="1" fillId="0" borderId="3" xfId="36" applyFont="1" applyBorder="1" applyAlignment="1">
      <alignment horizontal="center" vertical="center"/>
      <protection/>
    </xf>
    <xf numFmtId="0" fontId="1" fillId="0" borderId="4" xfId="36" applyFont="1" applyBorder="1" applyAlignment="1">
      <alignment horizontal="center" vertical="center"/>
      <protection/>
    </xf>
    <xf numFmtId="0" fontId="1" fillId="0" borderId="8" xfId="36" applyFont="1" applyBorder="1" applyAlignment="1">
      <alignment horizontal="center" vertical="center"/>
      <protection/>
    </xf>
    <xf numFmtId="0" fontId="1" fillId="0" borderId="4" xfId="36" applyFont="1" applyBorder="1" applyAlignment="1">
      <alignment horizontal="distributed" vertical="center" wrapText="1"/>
      <protection/>
    </xf>
    <xf numFmtId="0" fontId="1" fillId="0" borderId="8" xfId="36" applyFont="1" applyBorder="1" applyAlignment="1">
      <alignment vertical="center"/>
      <protection/>
    </xf>
    <xf numFmtId="0" fontId="1" fillId="0" borderId="7" xfId="36" applyFont="1" applyBorder="1" applyAlignment="1">
      <alignment vertical="center"/>
      <protection/>
    </xf>
    <xf numFmtId="0" fontId="1" fillId="0" borderId="24" xfId="36" applyFont="1" applyBorder="1" applyAlignment="1">
      <alignment horizontal="distributed" vertical="center"/>
      <protection/>
    </xf>
    <xf numFmtId="0" fontId="1" fillId="0" borderId="6" xfId="36" applyFont="1" applyBorder="1" applyAlignment="1">
      <alignment horizontal="center" vertical="center"/>
      <protection/>
    </xf>
    <xf numFmtId="0" fontId="1" fillId="0" borderId="20" xfId="36" applyFont="1" applyBorder="1" applyAlignment="1">
      <alignment horizontal="center" vertical="center"/>
      <protection/>
    </xf>
    <xf numFmtId="0" fontId="1" fillId="0" borderId="6" xfId="36" applyFont="1" applyFill="1" applyBorder="1" applyAlignment="1">
      <alignment horizontal="center" vertical="center"/>
      <protection/>
    </xf>
    <xf numFmtId="0" fontId="1" fillId="0" borderId="0" xfId="36" applyFont="1" applyFill="1" applyAlignment="1">
      <alignment vertical="center"/>
      <protection/>
    </xf>
    <xf numFmtId="0" fontId="1" fillId="0" borderId="3" xfId="36" applyFont="1" applyBorder="1" applyAlignment="1">
      <alignment vertical="center"/>
      <protection/>
    </xf>
    <xf numFmtId="3" fontId="1" fillId="0" borderId="5" xfId="36" applyNumberFormat="1" applyFont="1" applyBorder="1" applyAlignment="1">
      <alignment vertical="center"/>
      <protection/>
    </xf>
    <xf numFmtId="3" fontId="1" fillId="0" borderId="9" xfId="36" applyNumberFormat="1" applyFont="1" applyBorder="1" applyAlignment="1">
      <alignment vertical="center"/>
      <protection/>
    </xf>
    <xf numFmtId="196" fontId="1" fillId="0" borderId="9" xfId="36" applyNumberFormat="1" applyFont="1" applyBorder="1" applyAlignment="1">
      <alignment vertical="center"/>
      <protection/>
    </xf>
    <xf numFmtId="3" fontId="1" fillId="0" borderId="9" xfId="36" applyNumberFormat="1" applyFont="1" applyFill="1" applyBorder="1" applyAlignment="1">
      <alignment vertical="center"/>
      <protection/>
    </xf>
    <xf numFmtId="3" fontId="1" fillId="0" borderId="19" xfId="36" applyNumberFormat="1" applyFont="1" applyFill="1" applyBorder="1" applyAlignment="1">
      <alignment vertical="center"/>
      <protection/>
    </xf>
    <xf numFmtId="0" fontId="9" fillId="0" borderId="0" xfId="36" applyFont="1" applyAlignment="1">
      <alignment vertical="center"/>
      <protection/>
    </xf>
    <xf numFmtId="38" fontId="9" fillId="0" borderId="3" xfId="17" applyFont="1" applyFill="1" applyBorder="1" applyAlignment="1">
      <alignment vertical="center"/>
    </xf>
    <xf numFmtId="38" fontId="9" fillId="0" borderId="10" xfId="17" applyFont="1" applyFill="1" applyBorder="1" applyAlignment="1">
      <alignment vertical="center"/>
    </xf>
    <xf numFmtId="0" fontId="9" fillId="0" borderId="0" xfId="36" applyFont="1" applyFill="1" applyAlignment="1">
      <alignment vertical="center"/>
      <protection/>
    </xf>
    <xf numFmtId="0" fontId="1" fillId="0" borderId="10" xfId="36" applyFont="1" applyBorder="1" applyAlignment="1">
      <alignment horizontal="left" vertical="center"/>
      <protection/>
    </xf>
    <xf numFmtId="186" fontId="1" fillId="0" borderId="10" xfId="17" applyNumberFormat="1" applyFont="1" applyFill="1" applyBorder="1" applyAlignment="1">
      <alignment vertical="center"/>
    </xf>
    <xf numFmtId="38" fontId="1" fillId="0" borderId="3" xfId="17" applyFont="1" applyFill="1" applyBorder="1" applyAlignment="1">
      <alignment vertical="center"/>
    </xf>
    <xf numFmtId="3" fontId="1" fillId="0" borderId="4" xfId="36" applyNumberFormat="1" applyFont="1" applyBorder="1" applyAlignment="1">
      <alignment vertical="center"/>
      <protection/>
    </xf>
    <xf numFmtId="3" fontId="1" fillId="0" borderId="4" xfId="36" applyNumberFormat="1" applyFont="1" applyFill="1" applyBorder="1" applyAlignment="1">
      <alignment vertical="center"/>
      <protection/>
    </xf>
    <xf numFmtId="3" fontId="1" fillId="0" borderId="10" xfId="36" applyNumberFormat="1" applyFont="1" applyFill="1" applyBorder="1" applyAlignment="1">
      <alignment vertical="center"/>
      <protection/>
    </xf>
    <xf numFmtId="186" fontId="1" fillId="0" borderId="3" xfId="17" applyNumberFormat="1" applyFont="1" applyFill="1" applyBorder="1" applyAlignment="1">
      <alignment vertical="center"/>
    </xf>
    <xf numFmtId="186" fontId="1" fillId="0" borderId="4" xfId="17" applyNumberFormat="1" applyFont="1" applyFill="1" applyBorder="1" applyAlignment="1">
      <alignment vertical="center"/>
    </xf>
    <xf numFmtId="38" fontId="1" fillId="0" borderId="4" xfId="17" applyFont="1" applyFill="1" applyBorder="1" applyAlignment="1">
      <alignment vertical="center"/>
    </xf>
    <xf numFmtId="38" fontId="1" fillId="0" borderId="10" xfId="17" applyFont="1" applyFill="1" applyBorder="1" applyAlignment="1">
      <alignment vertical="center"/>
    </xf>
    <xf numFmtId="0" fontId="10" fillId="0" borderId="0" xfId="36" applyFont="1" applyAlignment="1">
      <alignment vertical="center"/>
      <protection/>
    </xf>
    <xf numFmtId="0" fontId="10" fillId="0" borderId="3" xfId="36" applyFont="1" applyBorder="1" applyAlignment="1">
      <alignment vertical="center"/>
      <protection/>
    </xf>
    <xf numFmtId="3" fontId="10" fillId="0" borderId="3" xfId="36" applyNumberFormat="1" applyFont="1" applyBorder="1" applyAlignment="1">
      <alignment vertical="center"/>
      <protection/>
    </xf>
    <xf numFmtId="3" fontId="10" fillId="0" borderId="4" xfId="36" applyNumberFormat="1" applyFont="1" applyBorder="1" applyAlignment="1">
      <alignment vertical="center"/>
      <protection/>
    </xf>
    <xf numFmtId="3" fontId="10" fillId="0" borderId="4" xfId="36" applyNumberFormat="1" applyFont="1" applyFill="1" applyBorder="1" applyAlignment="1">
      <alignment vertical="center"/>
      <protection/>
    </xf>
    <xf numFmtId="3" fontId="10" fillId="0" borderId="10" xfId="36" applyNumberFormat="1" applyFont="1" applyFill="1" applyBorder="1" applyAlignment="1">
      <alignment vertical="center"/>
      <protection/>
    </xf>
    <xf numFmtId="0" fontId="10" fillId="0" borderId="0" xfId="36" applyFont="1" applyFill="1" applyAlignment="1">
      <alignment vertical="center"/>
      <protection/>
    </xf>
    <xf numFmtId="38" fontId="10" fillId="0" borderId="4" xfId="17" applyFont="1" applyFill="1" applyBorder="1" applyAlignment="1">
      <alignment vertical="center"/>
    </xf>
    <xf numFmtId="38" fontId="10" fillId="0" borderId="10" xfId="17" applyFont="1" applyFill="1" applyBorder="1" applyAlignment="1">
      <alignment vertical="center"/>
    </xf>
    <xf numFmtId="197" fontId="1" fillId="0" borderId="0" xfId="36" applyNumberFormat="1" applyFont="1" applyAlignment="1">
      <alignment vertical="center"/>
      <protection/>
    </xf>
    <xf numFmtId="197" fontId="1" fillId="0" borderId="3" xfId="36" applyNumberFormat="1" applyFont="1" applyBorder="1" applyAlignment="1">
      <alignment vertical="center"/>
      <protection/>
    </xf>
    <xf numFmtId="197" fontId="1" fillId="0" borderId="0" xfId="36" applyNumberFormat="1" applyFont="1" applyBorder="1" applyAlignment="1">
      <alignment vertical="center"/>
      <protection/>
    </xf>
    <xf numFmtId="183" fontId="1" fillId="0" borderId="3" xfId="17" applyNumberFormat="1" applyFont="1" applyBorder="1" applyAlignment="1">
      <alignment vertical="center"/>
    </xf>
    <xf numFmtId="197" fontId="1" fillId="0" borderId="0" xfId="36" applyNumberFormat="1" applyFont="1" applyFill="1" applyAlignment="1">
      <alignment vertical="center"/>
      <protection/>
    </xf>
    <xf numFmtId="197" fontId="1" fillId="0" borderId="3" xfId="36" applyNumberFormat="1" applyFont="1" applyFill="1" applyBorder="1" applyAlignment="1">
      <alignment vertical="center"/>
      <protection/>
    </xf>
    <xf numFmtId="0" fontId="1" fillId="0" borderId="0" xfId="36" applyFont="1" applyFill="1" applyBorder="1" applyAlignment="1">
      <alignment vertical="center"/>
      <protection/>
    </xf>
    <xf numFmtId="197" fontId="1" fillId="0" borderId="0" xfId="36" applyNumberFormat="1" applyFont="1" applyFill="1" applyBorder="1" applyAlignment="1">
      <alignment vertical="center"/>
      <protection/>
    </xf>
    <xf numFmtId="197" fontId="1" fillId="0" borderId="10" xfId="36" applyNumberFormat="1" applyFont="1" applyFill="1" applyBorder="1" applyAlignment="1">
      <alignment vertical="center"/>
      <protection/>
    </xf>
    <xf numFmtId="38" fontId="1" fillId="0" borderId="4" xfId="17" applyFont="1" applyFill="1" applyBorder="1" applyAlignment="1">
      <alignment horizontal="right" vertical="center"/>
    </xf>
    <xf numFmtId="0" fontId="1" fillId="0" borderId="3" xfId="36" applyFont="1" applyFill="1" applyBorder="1" applyAlignment="1">
      <alignment horizontal="center" vertical="center"/>
      <protection/>
    </xf>
    <xf numFmtId="0" fontId="10" fillId="0" borderId="4" xfId="36" applyFont="1" applyFill="1" applyBorder="1" applyAlignment="1">
      <alignment vertical="center"/>
      <protection/>
    </xf>
    <xf numFmtId="0" fontId="1" fillId="0" borderId="3" xfId="36" applyFont="1" applyFill="1" applyBorder="1" applyAlignment="1">
      <alignment vertical="center"/>
      <protection/>
    </xf>
    <xf numFmtId="0" fontId="1" fillId="0" borderId="10" xfId="36" applyFont="1" applyFill="1" applyBorder="1" applyAlignment="1">
      <alignment vertical="center"/>
      <protection/>
    </xf>
    <xf numFmtId="0" fontId="1" fillId="0" borderId="4" xfId="36" applyFont="1" applyFill="1" applyBorder="1" applyAlignment="1">
      <alignment vertical="center"/>
      <protection/>
    </xf>
    <xf numFmtId="0" fontId="1" fillId="0" borderId="10" xfId="36" applyFont="1" applyBorder="1" applyAlignment="1">
      <alignment vertical="center"/>
      <protection/>
    </xf>
    <xf numFmtId="0" fontId="1" fillId="0" borderId="4" xfId="36" applyFont="1" applyBorder="1" applyAlignment="1">
      <alignment vertical="center"/>
      <protection/>
    </xf>
    <xf numFmtId="0" fontId="10" fillId="0" borderId="4" xfId="36" applyFont="1" applyBorder="1" applyAlignment="1">
      <alignment vertical="center"/>
      <protection/>
    </xf>
    <xf numFmtId="0" fontId="1" fillId="0" borderId="13" xfId="36" applyFont="1" applyBorder="1" applyAlignment="1">
      <alignment vertical="center"/>
      <protection/>
    </xf>
    <xf numFmtId="0" fontId="1" fillId="0" borderId="15" xfId="36" applyFont="1" applyBorder="1" applyAlignment="1">
      <alignment vertical="center"/>
      <protection/>
    </xf>
    <xf numFmtId="0" fontId="1" fillId="0" borderId="12" xfId="36" applyFont="1" applyBorder="1" applyAlignment="1">
      <alignment vertical="center"/>
      <protection/>
    </xf>
    <xf numFmtId="0" fontId="1" fillId="0" borderId="14" xfId="36" applyFont="1" applyBorder="1" applyAlignment="1">
      <alignment vertical="center"/>
      <protection/>
    </xf>
    <xf numFmtId="198" fontId="1" fillId="0" borderId="0" xfId="36" applyNumberFormat="1" applyFont="1" applyAlignment="1">
      <alignment vertical="center"/>
      <protection/>
    </xf>
    <xf numFmtId="38" fontId="8" fillId="0" borderId="0" xfId="17" applyFont="1" applyAlignment="1">
      <alignment/>
    </xf>
    <xf numFmtId="38" fontId="1" fillId="0" borderId="0" xfId="17" applyFont="1" applyAlignment="1">
      <alignment horizontal="right"/>
    </xf>
    <xf numFmtId="38" fontId="1" fillId="0" borderId="41" xfId="17" applyFont="1" applyBorder="1" applyAlignment="1">
      <alignment horizontal="distributed" vertical="center"/>
    </xf>
    <xf numFmtId="38" fontId="1" fillId="0" borderId="9" xfId="17" applyFont="1" applyBorder="1" applyAlignment="1">
      <alignment horizontal="distributed" vertical="center"/>
    </xf>
    <xf numFmtId="38" fontId="1" fillId="0" borderId="42" xfId="17" applyFont="1" applyBorder="1" applyAlignment="1">
      <alignment horizontal="distributed" vertical="center"/>
    </xf>
    <xf numFmtId="38" fontId="1" fillId="0" borderId="43" xfId="17" applyFont="1" applyBorder="1" applyAlignment="1">
      <alignment horizontal="distributed" vertical="center"/>
    </xf>
    <xf numFmtId="38" fontId="9" fillId="0" borderId="44" xfId="17" applyFont="1" applyBorder="1" applyAlignment="1">
      <alignment vertical="center"/>
    </xf>
    <xf numFmtId="38" fontId="9" fillId="0" borderId="43" xfId="17" applyFont="1" applyBorder="1" applyAlignment="1">
      <alignment vertical="center"/>
    </xf>
    <xf numFmtId="38" fontId="1" fillId="0" borderId="0" xfId="17" applyFont="1" applyBorder="1" applyAlignment="1">
      <alignment horizontal="distributed" vertical="center"/>
    </xf>
    <xf numFmtId="38" fontId="1" fillId="0" borderId="44" xfId="17" applyFont="1" applyBorder="1" applyAlignment="1">
      <alignment vertical="center"/>
    </xf>
    <xf numFmtId="38" fontId="1" fillId="0" borderId="43" xfId="17" applyFont="1" applyBorder="1" applyAlignment="1">
      <alignment vertical="center"/>
    </xf>
    <xf numFmtId="38" fontId="10" fillId="0" borderId="10" xfId="17" applyFont="1" applyBorder="1" applyAlignment="1">
      <alignment horizontal="distributed" vertical="center"/>
    </xf>
    <xf numFmtId="38" fontId="1" fillId="0" borderId="45" xfId="17" applyFont="1" applyBorder="1" applyAlignment="1">
      <alignment vertical="center"/>
    </xf>
    <xf numFmtId="38" fontId="1" fillId="0" borderId="46" xfId="17" applyFont="1" applyBorder="1" applyAlignment="1">
      <alignment vertical="center"/>
    </xf>
    <xf numFmtId="0" fontId="7" fillId="0" borderId="0" xfId="38" applyFont="1">
      <alignment/>
      <protection/>
    </xf>
    <xf numFmtId="0" fontId="1" fillId="0" borderId="0" xfId="38" applyFont="1">
      <alignment/>
      <protection/>
    </xf>
    <xf numFmtId="38" fontId="1" fillId="0" borderId="3" xfId="17" applyFont="1" applyFill="1" applyBorder="1" applyAlignment="1">
      <alignment horizontal="distributed" vertical="center"/>
    </xf>
    <xf numFmtId="0" fontId="1" fillId="0" borderId="10" xfId="38" applyFont="1" applyBorder="1" applyAlignment="1">
      <alignment horizontal="distributed" vertical="center"/>
      <protection/>
    </xf>
    <xf numFmtId="38" fontId="1" fillId="0" borderId="9" xfId="17" applyFont="1" applyBorder="1" applyAlignment="1">
      <alignment horizontal="right" vertical="center"/>
    </xf>
    <xf numFmtId="38" fontId="1" fillId="0" borderId="9" xfId="17" applyFont="1" applyBorder="1" applyAlignment="1" quotePrefix="1">
      <alignment horizontal="right" vertical="center"/>
    </xf>
    <xf numFmtId="183" fontId="1" fillId="0" borderId="9" xfId="17" applyNumberFormat="1" applyFont="1" applyBorder="1" applyAlignment="1">
      <alignment horizontal="right" vertical="center"/>
    </xf>
    <xf numFmtId="194" fontId="1" fillId="0" borderId="9" xfId="17" applyNumberFormat="1" applyFont="1" applyBorder="1" applyAlignment="1" quotePrefix="1">
      <alignment horizontal="right" vertical="center"/>
    </xf>
    <xf numFmtId="0" fontId="1" fillId="0" borderId="0" xfId="38" applyFont="1" applyBorder="1">
      <alignment/>
      <protection/>
    </xf>
    <xf numFmtId="0" fontId="1" fillId="0" borderId="3" xfId="38" applyFont="1" applyBorder="1">
      <alignment/>
      <protection/>
    </xf>
    <xf numFmtId="38" fontId="1" fillId="0" borderId="10" xfId="17" applyFont="1" applyFill="1" applyBorder="1" applyAlignment="1">
      <alignment horizontal="center" vertical="center"/>
    </xf>
    <xf numFmtId="38" fontId="1" fillId="0" borderId="4" xfId="17" applyFont="1" applyBorder="1" applyAlignment="1" quotePrefix="1">
      <alignment horizontal="right" vertical="center"/>
    </xf>
    <xf numFmtId="183" fontId="1" fillId="0" borderId="4" xfId="17" applyNumberFormat="1" applyFont="1" applyBorder="1" applyAlignment="1">
      <alignment horizontal="right" vertical="center"/>
    </xf>
    <xf numFmtId="194" fontId="1" fillId="0" borderId="4" xfId="17" applyNumberFormat="1" applyFont="1" applyBorder="1" applyAlignment="1" quotePrefix="1">
      <alignment horizontal="right" vertical="center"/>
    </xf>
    <xf numFmtId="0" fontId="9" fillId="0" borderId="0" xfId="38" applyFont="1">
      <alignment/>
      <protection/>
    </xf>
    <xf numFmtId="38" fontId="9" fillId="0" borderId="3" xfId="17" applyFont="1" applyFill="1" applyBorder="1" applyAlignment="1">
      <alignment horizontal="distributed" vertical="center"/>
    </xf>
    <xf numFmtId="38" fontId="9" fillId="0" borderId="4" xfId="17" applyFont="1" applyBorder="1" applyAlignment="1" quotePrefix="1">
      <alignment horizontal="right" vertical="center"/>
    </xf>
    <xf numFmtId="183" fontId="9" fillId="0" borderId="4" xfId="17" applyNumberFormat="1" applyFont="1" applyBorder="1" applyAlignment="1">
      <alignment horizontal="right" vertical="center"/>
    </xf>
    <xf numFmtId="194" fontId="9" fillId="0" borderId="4" xfId="17" applyNumberFormat="1" applyFont="1" applyBorder="1" applyAlignment="1" quotePrefix="1">
      <alignment horizontal="right" vertical="center"/>
    </xf>
    <xf numFmtId="0" fontId="9" fillId="0" borderId="0" xfId="38" applyFont="1" applyBorder="1">
      <alignment/>
      <protection/>
    </xf>
    <xf numFmtId="38" fontId="9" fillId="0" borderId="4" xfId="38" applyNumberFormat="1" applyFont="1" applyBorder="1">
      <alignment/>
      <protection/>
    </xf>
    <xf numFmtId="183" fontId="9" fillId="0" borderId="4" xfId="38" applyNumberFormat="1" applyFont="1" applyBorder="1">
      <alignment/>
      <protection/>
    </xf>
    <xf numFmtId="38" fontId="1" fillId="0" borderId="10" xfId="17" applyFont="1" applyFill="1" applyBorder="1" applyAlignment="1">
      <alignment horizontal="distributed" vertical="center"/>
    </xf>
    <xf numFmtId="183" fontId="1" fillId="0" borderId="4" xfId="38" applyNumberFormat="1" applyFont="1" applyBorder="1">
      <alignment/>
      <protection/>
    </xf>
    <xf numFmtId="38" fontId="1" fillId="0" borderId="4" xfId="38" applyNumberFormat="1" applyFont="1" applyBorder="1">
      <alignment/>
      <protection/>
    </xf>
    <xf numFmtId="38" fontId="1" fillId="0" borderId="0" xfId="17" applyFont="1" applyFill="1" applyBorder="1" applyAlignment="1">
      <alignment horizontal="distributed" vertical="center"/>
    </xf>
    <xf numFmtId="0" fontId="1" fillId="0" borderId="10" xfId="38" applyFont="1" applyBorder="1">
      <alignment/>
      <protection/>
    </xf>
    <xf numFmtId="0" fontId="1" fillId="0" borderId="4" xfId="38" applyFont="1" applyBorder="1">
      <alignment/>
      <protection/>
    </xf>
    <xf numFmtId="38" fontId="9" fillId="0" borderId="4" xfId="17" applyFont="1" applyBorder="1" applyAlignment="1">
      <alignment/>
    </xf>
    <xf numFmtId="183" fontId="9" fillId="0" borderId="4" xfId="17" applyNumberFormat="1" applyFont="1" applyBorder="1" applyAlignment="1">
      <alignment/>
    </xf>
    <xf numFmtId="183" fontId="1" fillId="0" borderId="4" xfId="17" applyNumberFormat="1" applyFont="1" applyBorder="1" applyAlignment="1">
      <alignment/>
    </xf>
    <xf numFmtId="183" fontId="14" fillId="0" borderId="4" xfId="17" applyNumberFormat="1" applyFont="1" applyBorder="1" applyAlignment="1">
      <alignment/>
    </xf>
    <xf numFmtId="38" fontId="9" fillId="0" borderId="0" xfId="17" applyFont="1" applyAlignment="1">
      <alignment/>
    </xf>
    <xf numFmtId="183" fontId="9" fillId="0" borderId="4" xfId="17" applyNumberFormat="1" applyFont="1" applyFill="1" applyBorder="1" applyAlignment="1">
      <alignment/>
    </xf>
    <xf numFmtId="38" fontId="9" fillId="0" borderId="0" xfId="17" applyFont="1" applyFill="1" applyBorder="1" applyAlignment="1">
      <alignment horizontal="distributed" vertical="center"/>
    </xf>
    <xf numFmtId="0" fontId="14" fillId="0" borderId="4" xfId="38" applyFont="1" applyBorder="1">
      <alignment/>
      <protection/>
    </xf>
    <xf numFmtId="0" fontId="1" fillId="0" borderId="13" xfId="38" applyFont="1" applyBorder="1">
      <alignment/>
      <protection/>
    </xf>
    <xf numFmtId="38" fontId="1" fillId="0" borderId="14" xfId="17" applyFont="1" applyFill="1" applyBorder="1" applyAlignment="1">
      <alignment horizontal="distributed" vertical="center"/>
    </xf>
    <xf numFmtId="38" fontId="1" fillId="0" borderId="12" xfId="17" applyFont="1" applyBorder="1" applyAlignment="1">
      <alignment horizontal="right" vertical="center"/>
    </xf>
    <xf numFmtId="183" fontId="1" fillId="0" borderId="12" xfId="17" applyNumberFormat="1" applyFont="1" applyBorder="1" applyAlignment="1">
      <alignment horizontal="right" vertical="center"/>
    </xf>
    <xf numFmtId="183" fontId="1" fillId="0" borderId="12" xfId="17" applyNumberFormat="1" applyFont="1" applyBorder="1" applyAlignment="1">
      <alignment/>
    </xf>
    <xf numFmtId="38" fontId="1" fillId="0" borderId="12" xfId="38" applyNumberFormat="1" applyFont="1" applyBorder="1">
      <alignment/>
      <protection/>
    </xf>
    <xf numFmtId="176" fontId="7" fillId="0" borderId="0" xfId="39" applyNumberFormat="1" applyFont="1" applyAlignment="1" applyProtection="1">
      <alignment vertical="center"/>
      <protection/>
    </xf>
    <xf numFmtId="176" fontId="7" fillId="0" borderId="0" xfId="39" applyNumberFormat="1" applyFont="1" applyAlignment="1" applyProtection="1">
      <alignment horizontal="center" vertical="center"/>
      <protection/>
    </xf>
    <xf numFmtId="176" fontId="7" fillId="0" borderId="0" xfId="39" applyNumberFormat="1" applyFont="1" applyFill="1" applyAlignment="1" applyProtection="1">
      <alignment horizontal="center" vertical="center"/>
      <protection/>
    </xf>
    <xf numFmtId="176" fontId="8" fillId="0" borderId="0" xfId="39" applyNumberFormat="1" applyFont="1" applyAlignment="1" applyProtection="1">
      <alignment horizontal="left"/>
      <protection/>
    </xf>
    <xf numFmtId="176" fontId="18" fillId="0" borderId="0" xfId="39" applyNumberFormat="1" applyFont="1" applyFill="1" applyAlignment="1" applyProtection="1">
      <alignment horizontal="center" vertical="center"/>
      <protection/>
    </xf>
    <xf numFmtId="176" fontId="7" fillId="0" borderId="1" xfId="39" applyNumberFormat="1" applyFont="1" applyFill="1" applyBorder="1" applyAlignment="1" applyProtection="1">
      <alignment horizontal="center" vertical="center"/>
      <protection/>
    </xf>
    <xf numFmtId="176" fontId="1" fillId="0" borderId="0" xfId="39" applyNumberFormat="1" applyFont="1" applyFill="1" applyAlignment="1" applyProtection="1">
      <alignment horizontal="right" vertical="center"/>
      <protection/>
    </xf>
    <xf numFmtId="176" fontId="1" fillId="0" borderId="0" xfId="39" applyNumberFormat="1" applyFont="1" applyAlignment="1" applyProtection="1">
      <alignment horizontal="center" vertical="center"/>
      <protection/>
    </xf>
    <xf numFmtId="176" fontId="1" fillId="0" borderId="2" xfId="39" applyNumberFormat="1" applyFont="1" applyFill="1" applyBorder="1" applyAlignment="1" applyProtection="1">
      <alignment horizontal="center" vertical="center"/>
      <protection/>
    </xf>
    <xf numFmtId="176" fontId="1" fillId="0" borderId="2" xfId="39" applyNumberFormat="1" applyFont="1" applyBorder="1" applyAlignment="1" applyProtection="1">
      <alignment horizontal="center" vertical="center"/>
      <protection/>
    </xf>
    <xf numFmtId="193" fontId="1" fillId="0" borderId="2" xfId="39" applyNumberFormat="1" applyFont="1" applyFill="1" applyBorder="1" applyAlignment="1" applyProtection="1">
      <alignment horizontal="center" vertical="center"/>
      <protection/>
    </xf>
    <xf numFmtId="176" fontId="1" fillId="0" borderId="2" xfId="39" applyNumberFormat="1" applyFont="1" applyFill="1" applyBorder="1" applyAlignment="1" applyProtection="1">
      <alignment horizontal="center" vertical="center"/>
      <protection locked="0"/>
    </xf>
    <xf numFmtId="176" fontId="1" fillId="0" borderId="47" xfId="39" applyNumberFormat="1" applyFont="1" applyFill="1" applyBorder="1" applyAlignment="1" applyProtection="1">
      <alignment horizontal="center" vertical="center"/>
      <protection/>
    </xf>
    <xf numFmtId="176" fontId="1" fillId="0" borderId="4" xfId="39" applyNumberFormat="1" applyFont="1" applyFill="1" applyBorder="1" applyAlignment="1" applyProtection="1">
      <alignment horizontal="center" vertical="center"/>
      <protection/>
    </xf>
    <xf numFmtId="176" fontId="1" fillId="0" borderId="4" xfId="39" applyNumberFormat="1" applyFont="1" applyBorder="1" applyAlignment="1" applyProtection="1">
      <alignment horizontal="center" vertical="center"/>
      <protection/>
    </xf>
    <xf numFmtId="176" fontId="1" fillId="0" borderId="4" xfId="39" applyNumberFormat="1" applyFont="1" applyFill="1" applyBorder="1" applyAlignment="1" applyProtection="1">
      <alignment horizontal="center" vertical="center"/>
      <protection locked="0"/>
    </xf>
    <xf numFmtId="176" fontId="1" fillId="0" borderId="10" xfId="39" applyNumberFormat="1" applyFont="1" applyFill="1" applyBorder="1" applyAlignment="1" applyProtection="1">
      <alignment horizontal="center" vertical="center"/>
      <protection/>
    </xf>
    <xf numFmtId="176" fontId="1" fillId="0" borderId="6" xfId="39" applyNumberFormat="1" applyFont="1" applyFill="1" applyBorder="1" applyAlignment="1" applyProtection="1">
      <alignment horizontal="center" vertical="center"/>
      <protection/>
    </xf>
    <xf numFmtId="176" fontId="1" fillId="0" borderId="6" xfId="39" applyNumberFormat="1" applyFont="1" applyBorder="1" applyAlignment="1" applyProtection="1">
      <alignment horizontal="center" vertical="center"/>
      <protection/>
    </xf>
    <xf numFmtId="193" fontId="1" fillId="0" borderId="6" xfId="39" applyNumberFormat="1" applyFont="1" applyFill="1" applyBorder="1" applyAlignment="1" applyProtection="1">
      <alignment horizontal="center" vertical="center"/>
      <protection/>
    </xf>
    <xf numFmtId="176" fontId="1" fillId="0" borderId="6" xfId="39" applyNumberFormat="1" applyFont="1" applyFill="1" applyBorder="1" applyAlignment="1" applyProtection="1">
      <alignment horizontal="center" vertical="center"/>
      <protection locked="0"/>
    </xf>
    <xf numFmtId="176" fontId="1" fillId="0" borderId="3" xfId="39" applyNumberFormat="1" applyFont="1" applyBorder="1" applyAlignment="1" applyProtection="1">
      <alignment horizontal="center" vertical="center"/>
      <protection/>
    </xf>
    <xf numFmtId="176" fontId="1" fillId="0" borderId="10" xfId="39" applyNumberFormat="1" applyFont="1" applyBorder="1" applyAlignment="1" applyProtection="1">
      <alignment horizontal="center" vertical="center"/>
      <protection/>
    </xf>
    <xf numFmtId="176" fontId="1" fillId="0" borderId="9" xfId="39" applyNumberFormat="1" applyFont="1" applyFill="1" applyBorder="1" applyAlignment="1" applyProtection="1">
      <alignment horizontal="right" vertical="center"/>
      <protection/>
    </xf>
    <xf numFmtId="176" fontId="1" fillId="0" borderId="9" xfId="39" applyNumberFormat="1" applyFont="1" applyBorder="1" applyAlignment="1" applyProtection="1">
      <alignment horizontal="right" vertical="center"/>
      <protection/>
    </xf>
    <xf numFmtId="176" fontId="9" fillId="0" borderId="0" xfId="39" applyNumberFormat="1" applyFont="1" applyAlignment="1" applyProtection="1">
      <alignment horizontal="center" vertical="center"/>
      <protection/>
    </xf>
    <xf numFmtId="176" fontId="10" fillId="0" borderId="4" xfId="39" applyNumberFormat="1" applyFont="1" applyFill="1" applyBorder="1" applyAlignment="1" applyProtection="1">
      <alignment horizontal="right" vertical="center"/>
      <protection/>
    </xf>
    <xf numFmtId="176" fontId="9" fillId="0" borderId="4" xfId="39" applyNumberFormat="1" applyFont="1" applyFill="1" applyBorder="1" applyAlignment="1" applyProtection="1">
      <alignment horizontal="right" vertical="center"/>
      <protection/>
    </xf>
    <xf numFmtId="193" fontId="9" fillId="0" borderId="4" xfId="39" applyNumberFormat="1" applyFont="1" applyBorder="1" applyAlignment="1" applyProtection="1">
      <alignment horizontal="right" vertical="center"/>
      <protection/>
    </xf>
    <xf numFmtId="193" fontId="9" fillId="0" borderId="4" xfId="39" applyNumberFormat="1" applyFont="1" applyFill="1" applyBorder="1" applyAlignment="1" applyProtection="1">
      <alignment horizontal="right" vertical="center"/>
      <protection/>
    </xf>
    <xf numFmtId="176" fontId="9" fillId="0" borderId="10" xfId="39" applyNumberFormat="1" applyFont="1" applyFill="1" applyBorder="1" applyAlignment="1" applyProtection="1">
      <alignment horizontal="center" vertical="center"/>
      <protection/>
    </xf>
    <xf numFmtId="176" fontId="14" fillId="0" borderId="0" xfId="39" applyNumberFormat="1" applyFont="1" applyAlignment="1" applyProtection="1">
      <alignment horizontal="center" vertical="center"/>
      <protection/>
    </xf>
    <xf numFmtId="176" fontId="14" fillId="0" borderId="3" xfId="39" applyNumberFormat="1" applyFont="1" applyBorder="1" applyAlignment="1" applyProtection="1">
      <alignment horizontal="center" vertical="center"/>
      <protection/>
    </xf>
    <xf numFmtId="176" fontId="14" fillId="0" borderId="10" xfId="39" applyNumberFormat="1" applyFont="1" applyBorder="1" applyAlignment="1" applyProtection="1">
      <alignment horizontal="distributed" vertical="center"/>
      <protection/>
    </xf>
    <xf numFmtId="176" fontId="14" fillId="0" borderId="4" xfId="39" applyNumberFormat="1" applyFont="1" applyFill="1" applyBorder="1" applyAlignment="1" applyProtection="1">
      <alignment horizontal="center" vertical="center"/>
      <protection/>
    </xf>
    <xf numFmtId="176" fontId="14" fillId="0" borderId="4" xfId="39" applyNumberFormat="1" applyFont="1" applyBorder="1" applyAlignment="1" applyProtection="1">
      <alignment horizontal="center" vertical="center"/>
      <protection/>
    </xf>
    <xf numFmtId="193" fontId="14" fillId="0" borderId="4" xfId="39" applyNumberFormat="1" applyFont="1" applyFill="1" applyBorder="1" applyAlignment="1" applyProtection="1">
      <alignment horizontal="right" vertical="center"/>
      <protection/>
    </xf>
    <xf numFmtId="176" fontId="14" fillId="0" borderId="4" xfId="39" applyNumberFormat="1" applyFont="1" applyFill="1" applyBorder="1" applyAlignment="1" applyProtection="1">
      <alignment horizontal="right" vertical="center"/>
      <protection/>
    </xf>
    <xf numFmtId="193" fontId="14" fillId="0" borderId="4" xfId="39" applyNumberFormat="1" applyFont="1" applyFill="1" applyBorder="1" applyAlignment="1" applyProtection="1">
      <alignment horizontal="center" vertical="center"/>
      <protection/>
    </xf>
    <xf numFmtId="193" fontId="14" fillId="0" borderId="4" xfId="39" applyNumberFormat="1" applyFont="1" applyFill="1" applyBorder="1" applyAlignment="1" applyProtection="1">
      <alignment horizontal="center" vertical="center"/>
      <protection locked="0"/>
    </xf>
    <xf numFmtId="176" fontId="14" fillId="0" borderId="10" xfId="39" applyNumberFormat="1" applyFont="1" applyFill="1" applyBorder="1" applyAlignment="1" applyProtection="1">
      <alignment horizontal="center" vertical="center"/>
      <protection/>
    </xf>
    <xf numFmtId="176" fontId="1" fillId="0" borderId="4" xfId="39" applyNumberFormat="1" applyFont="1" applyFill="1" applyBorder="1" applyAlignment="1" applyProtection="1">
      <alignment horizontal="right" vertical="center"/>
      <protection/>
    </xf>
    <xf numFmtId="193" fontId="1" fillId="0" borderId="4" xfId="39" applyNumberFormat="1" applyFont="1" applyBorder="1" applyAlignment="1" applyProtection="1">
      <alignment horizontal="right" vertical="center"/>
      <protection/>
    </xf>
    <xf numFmtId="193" fontId="1" fillId="0" borderId="4" xfId="39" applyNumberFormat="1" applyFont="1" applyFill="1" applyBorder="1" applyAlignment="1" applyProtection="1">
      <alignment horizontal="right" vertical="center"/>
      <protection/>
    </xf>
    <xf numFmtId="193" fontId="1" fillId="0" borderId="4" xfId="39" applyNumberFormat="1" applyFont="1" applyFill="1" applyBorder="1" applyAlignment="1" applyProtection="1">
      <alignment horizontal="right" vertical="center"/>
      <protection locked="0"/>
    </xf>
    <xf numFmtId="176" fontId="1" fillId="0" borderId="10" xfId="39" applyNumberFormat="1" applyFont="1" applyBorder="1" applyAlignment="1" applyProtection="1">
      <alignment horizontal="distributed" vertical="center"/>
      <protection/>
    </xf>
    <xf numFmtId="193" fontId="1" fillId="0" borderId="4" xfId="39" applyNumberFormat="1" applyFont="1" applyFill="1" applyBorder="1" applyAlignment="1" applyProtection="1">
      <alignment horizontal="center" vertical="center"/>
      <protection/>
    </xf>
    <xf numFmtId="193" fontId="1" fillId="0" borderId="4" xfId="39" applyNumberFormat="1" applyFont="1" applyFill="1" applyBorder="1" applyAlignment="1" applyProtection="1">
      <alignment horizontal="center" vertical="center"/>
      <protection locked="0"/>
    </xf>
    <xf numFmtId="176" fontId="1" fillId="0" borderId="0" xfId="39" applyNumberFormat="1" applyFont="1" applyAlignment="1" applyProtection="1">
      <alignment vertical="center"/>
      <protection/>
    </xf>
    <xf numFmtId="176" fontId="1" fillId="0" borderId="3" xfId="39" applyNumberFormat="1" applyFont="1" applyBorder="1" applyAlignment="1" applyProtection="1">
      <alignment vertical="center"/>
      <protection/>
    </xf>
    <xf numFmtId="176" fontId="1" fillId="0" borderId="4" xfId="39" applyNumberFormat="1" applyFont="1" applyBorder="1" applyAlignment="1" applyProtection="1">
      <alignment horizontal="right" vertical="center"/>
      <protection/>
    </xf>
    <xf numFmtId="193" fontId="1" fillId="0" borderId="4" xfId="39" applyNumberFormat="1" applyFont="1" applyBorder="1" applyAlignment="1" applyProtection="1">
      <alignment horizontal="right" vertical="center"/>
      <protection locked="0"/>
    </xf>
    <xf numFmtId="176" fontId="1" fillId="0" borderId="48" xfId="39" applyNumberFormat="1" applyFont="1" applyBorder="1" applyAlignment="1" applyProtection="1">
      <alignment horizontal="center" vertical="center"/>
      <protection/>
    </xf>
    <xf numFmtId="176" fontId="1" fillId="0" borderId="27" xfId="39" applyNumberFormat="1" applyFont="1" applyBorder="1" applyAlignment="1" applyProtection="1">
      <alignment horizontal="center" vertical="center"/>
      <protection/>
    </xf>
    <xf numFmtId="176" fontId="1" fillId="0" borderId="0" xfId="39" applyNumberFormat="1" applyFont="1" applyBorder="1" applyAlignment="1" applyProtection="1">
      <alignment vertical="center"/>
      <protection/>
    </xf>
    <xf numFmtId="176" fontId="1" fillId="0" borderId="19" xfId="39" applyNumberFormat="1" applyFont="1" applyBorder="1" applyAlignment="1" applyProtection="1">
      <alignment horizontal="center" vertical="center"/>
      <protection/>
    </xf>
    <xf numFmtId="176" fontId="1" fillId="0" borderId="24" xfId="39" applyNumberFormat="1" applyFont="1" applyBorder="1" applyAlignment="1" applyProtection="1">
      <alignment horizontal="center" vertical="center"/>
      <protection/>
    </xf>
    <xf numFmtId="176" fontId="1" fillId="0" borderId="10" xfId="39" applyNumberFormat="1" applyFont="1" applyBorder="1" applyAlignment="1" applyProtection="1">
      <alignment horizontal="left" vertical="center"/>
      <protection/>
    </xf>
    <xf numFmtId="176" fontId="1" fillId="0" borderId="13" xfId="39" applyNumberFormat="1" applyFont="1" applyBorder="1" applyAlignment="1" applyProtection="1">
      <alignment vertical="center"/>
      <protection/>
    </xf>
    <xf numFmtId="176" fontId="1" fillId="0" borderId="14" xfId="39" applyNumberFormat="1" applyFont="1" applyBorder="1" applyAlignment="1" applyProtection="1">
      <alignment vertical="center"/>
      <protection/>
    </xf>
    <xf numFmtId="176" fontId="1" fillId="0" borderId="12" xfId="39" applyNumberFormat="1" applyFont="1" applyBorder="1" applyAlignment="1" applyProtection="1">
      <alignment vertical="center"/>
      <protection/>
    </xf>
    <xf numFmtId="176" fontId="1" fillId="0" borderId="0" xfId="39" applyNumberFormat="1" applyFont="1" applyBorder="1" applyAlignment="1" applyProtection="1">
      <alignment horizontal="left" vertical="center"/>
      <protection/>
    </xf>
    <xf numFmtId="176" fontId="1" fillId="0" borderId="0" xfId="39" applyNumberFormat="1" applyFont="1" applyBorder="1" applyAlignment="1" applyProtection="1">
      <alignment horizontal="center" vertical="center"/>
      <protection/>
    </xf>
    <xf numFmtId="176" fontId="1" fillId="0" borderId="49" xfId="39" applyNumberFormat="1" applyFont="1" applyBorder="1" applyAlignment="1" applyProtection="1">
      <alignment horizontal="center" vertical="center"/>
      <protection/>
    </xf>
    <xf numFmtId="176" fontId="7" fillId="0" borderId="0" xfId="39" applyNumberFormat="1" applyFont="1" applyBorder="1" applyAlignment="1" applyProtection="1">
      <alignment horizontal="center" vertical="center"/>
      <protection/>
    </xf>
    <xf numFmtId="176" fontId="7" fillId="0" borderId="50" xfId="39" applyNumberFormat="1" applyFont="1" applyBorder="1" applyAlignment="1" applyProtection="1">
      <alignment horizontal="center" vertical="center"/>
      <protection/>
    </xf>
    <xf numFmtId="176" fontId="1" fillId="0" borderId="0" xfId="39" applyNumberFormat="1" applyFont="1" applyFill="1" applyAlignment="1" applyProtection="1">
      <alignment horizontal="center" vertical="center"/>
      <protection/>
    </xf>
    <xf numFmtId="176" fontId="7" fillId="0" borderId="0" xfId="39" applyNumberFormat="1" applyFont="1" applyBorder="1" applyAlignment="1" applyProtection="1">
      <alignment vertical="center"/>
      <protection/>
    </xf>
    <xf numFmtId="38" fontId="10" fillId="0" borderId="20" xfId="17" applyFont="1" applyBorder="1" applyAlignment="1">
      <alignment horizontal="distributed" vertical="center"/>
    </xf>
    <xf numFmtId="38" fontId="1" fillId="0" borderId="9" xfId="17" applyFont="1" applyBorder="1" applyAlignment="1">
      <alignment horizontal="left" vertical="center"/>
    </xf>
    <xf numFmtId="38" fontId="9" fillId="0" borderId="12" xfId="17" applyFont="1" applyBorder="1" applyAlignment="1">
      <alignment horizontal="distributed" vertical="center"/>
    </xf>
    <xf numFmtId="38" fontId="9" fillId="0" borderId="12" xfId="17" applyFont="1" applyBorder="1" applyAlignment="1">
      <alignment horizontal="right" vertical="center"/>
    </xf>
    <xf numFmtId="183" fontId="9" fillId="0" borderId="12" xfId="17" applyNumberFormat="1" applyFont="1" applyBorder="1" applyAlignment="1">
      <alignment horizontal="right" vertical="center"/>
    </xf>
    <xf numFmtId="0" fontId="1" fillId="0" borderId="0" xfId="41" applyFont="1">
      <alignment/>
      <protection/>
    </xf>
    <xf numFmtId="56" fontId="8" fillId="0" borderId="0" xfId="41" applyNumberFormat="1" applyFont="1">
      <alignment/>
      <protection/>
    </xf>
    <xf numFmtId="0" fontId="14" fillId="0" borderId="0" xfId="41" applyFont="1">
      <alignment/>
      <protection/>
    </xf>
    <xf numFmtId="0" fontId="1" fillId="0" borderId="0" xfId="41" applyFont="1" applyAlignment="1">
      <alignment horizontal="right"/>
      <protection/>
    </xf>
    <xf numFmtId="0" fontId="1" fillId="0" borderId="26" xfId="41" applyFont="1" applyBorder="1" applyAlignment="1">
      <alignment horizontal="centerContinuous" vertical="center"/>
      <protection/>
    </xf>
    <xf numFmtId="0" fontId="1" fillId="0" borderId="18" xfId="41" applyFont="1" applyBorder="1" applyAlignment="1">
      <alignment horizontal="centerContinuous" vertical="center"/>
      <protection/>
    </xf>
    <xf numFmtId="0" fontId="1" fillId="0" borderId="17" xfId="41" applyFont="1" applyBorder="1" applyAlignment="1">
      <alignment horizontal="centerContinuous" vertical="center"/>
      <protection/>
    </xf>
    <xf numFmtId="0" fontId="1" fillId="0" borderId="39" xfId="41" applyFont="1" applyBorder="1" applyAlignment="1">
      <alignment horizontal="centerContinuous" vertical="center"/>
      <protection/>
    </xf>
    <xf numFmtId="0" fontId="1" fillId="0" borderId="20" xfId="41" applyFont="1" applyBorder="1" applyAlignment="1">
      <alignment horizontal="distributed" vertical="center"/>
      <protection/>
    </xf>
    <xf numFmtId="0" fontId="1" fillId="0" borderId="3" xfId="41" applyFont="1" applyBorder="1" applyAlignment="1">
      <alignment horizontal="left" vertical="center"/>
      <protection/>
    </xf>
    <xf numFmtId="183" fontId="1" fillId="0" borderId="0" xfId="17" applyNumberFormat="1" applyFont="1" applyBorder="1" applyAlignment="1">
      <alignment horizontal="right" vertical="center"/>
    </xf>
    <xf numFmtId="0" fontId="1" fillId="0" borderId="3" xfId="41" applyFont="1" applyBorder="1" applyAlignment="1">
      <alignment horizontal="distributed" vertical="center"/>
      <protection/>
    </xf>
    <xf numFmtId="0" fontId="10" fillId="0" borderId="0" xfId="41" applyFont="1">
      <alignment/>
      <protection/>
    </xf>
    <xf numFmtId="0" fontId="9" fillId="0" borderId="13" xfId="41" applyFont="1" applyBorder="1" applyAlignment="1">
      <alignment horizontal="distributed" vertical="center"/>
      <protection/>
    </xf>
    <xf numFmtId="38" fontId="9" fillId="0" borderId="15" xfId="17" applyFont="1" applyBorder="1" applyAlignment="1">
      <alignment horizontal="right" vertical="center"/>
    </xf>
    <xf numFmtId="183" fontId="9" fillId="0" borderId="15" xfId="17" applyNumberFormat="1" applyFont="1" applyBorder="1" applyAlignment="1">
      <alignment horizontal="right" vertical="center"/>
    </xf>
    <xf numFmtId="38" fontId="9" fillId="0" borderId="14" xfId="17" applyFont="1" applyBorder="1" applyAlignment="1">
      <alignment horizontal="right" vertical="center"/>
    </xf>
    <xf numFmtId="38" fontId="8" fillId="0" borderId="0" xfId="17" applyFont="1" applyAlignment="1">
      <alignment/>
    </xf>
    <xf numFmtId="38" fontId="1" fillId="0" borderId="0" xfId="17" applyFont="1" applyAlignment="1">
      <alignment/>
    </xf>
    <xf numFmtId="0" fontId="1" fillId="0" borderId="0" xfId="42" applyFont="1">
      <alignment/>
      <protection/>
    </xf>
    <xf numFmtId="38" fontId="1" fillId="0" borderId="0" xfId="17" applyFont="1" applyFill="1" applyAlignment="1">
      <alignment/>
    </xf>
    <xf numFmtId="38" fontId="1" fillId="0" borderId="0" xfId="17" applyFont="1" applyFill="1" applyAlignment="1">
      <alignment horizontal="centerContinuous"/>
    </xf>
    <xf numFmtId="38" fontId="1" fillId="0" borderId="0" xfId="17" applyFont="1" applyFill="1" applyBorder="1" applyAlignment="1">
      <alignment/>
    </xf>
    <xf numFmtId="38" fontId="1" fillId="0" borderId="0" xfId="17" applyFont="1" applyFill="1" applyBorder="1" applyAlignment="1">
      <alignment/>
    </xf>
    <xf numFmtId="38" fontId="1" fillId="0" borderId="0" xfId="17" applyFont="1" applyFill="1" applyAlignment="1">
      <alignment horizontal="right"/>
    </xf>
    <xf numFmtId="38" fontId="1" fillId="0" borderId="10" xfId="17" applyFont="1" applyBorder="1" applyAlignment="1">
      <alignment/>
    </xf>
    <xf numFmtId="38" fontId="1" fillId="0" borderId="23" xfId="17" applyFont="1" applyFill="1" applyBorder="1" applyAlignment="1">
      <alignment/>
    </xf>
    <xf numFmtId="38" fontId="1" fillId="0" borderId="26" xfId="17" applyFont="1" applyFill="1" applyBorder="1" applyAlignment="1">
      <alignment/>
    </xf>
    <xf numFmtId="38" fontId="1" fillId="0" borderId="2" xfId="17" applyFont="1" applyFill="1" applyBorder="1" applyAlignment="1">
      <alignment/>
    </xf>
    <xf numFmtId="38" fontId="1" fillId="0" borderId="2" xfId="17" applyFont="1" applyFill="1" applyBorder="1" applyAlignment="1">
      <alignment horizontal="distributed"/>
    </xf>
    <xf numFmtId="38" fontId="1" fillId="0" borderId="16" xfId="17" applyFont="1" applyFill="1" applyBorder="1" applyAlignment="1">
      <alignment horizontal="center"/>
    </xf>
    <xf numFmtId="38" fontId="1" fillId="0" borderId="3" xfId="17" applyFont="1" applyFill="1" applyBorder="1" applyAlignment="1">
      <alignment horizontal="center"/>
    </xf>
    <xf numFmtId="38" fontId="1" fillId="0" borderId="0" xfId="17" applyFont="1" applyFill="1" applyBorder="1" applyAlignment="1">
      <alignment horizontal="center"/>
    </xf>
    <xf numFmtId="38" fontId="1" fillId="0" borderId="4" xfId="17" applyFont="1" applyFill="1" applyBorder="1" applyAlignment="1">
      <alignment horizontal="center"/>
    </xf>
    <xf numFmtId="38" fontId="1" fillId="0" borderId="9" xfId="17" applyFont="1" applyFill="1" applyBorder="1" applyAlignment="1">
      <alignment horizontal="center" vertical="center"/>
    </xf>
    <xf numFmtId="38" fontId="1" fillId="0" borderId="4" xfId="17" applyFont="1" applyFill="1" applyBorder="1" applyAlignment="1">
      <alignment horizontal="distributed"/>
    </xf>
    <xf numFmtId="38" fontId="1" fillId="0" borderId="8" xfId="17" applyFont="1" applyFill="1" applyBorder="1" applyAlignment="1">
      <alignment/>
    </xf>
    <xf numFmtId="38" fontId="1" fillId="0" borderId="7" xfId="17" applyFont="1" applyFill="1" applyBorder="1" applyAlignment="1">
      <alignment/>
    </xf>
    <xf numFmtId="38" fontId="1" fillId="0" borderId="6" xfId="17" applyFont="1" applyFill="1" applyBorder="1" applyAlignment="1">
      <alignment/>
    </xf>
    <xf numFmtId="38" fontId="1" fillId="0" borderId="6" xfId="17" applyFont="1" applyFill="1" applyBorder="1" applyAlignment="1">
      <alignment horizontal="center" vertical="center"/>
    </xf>
    <xf numFmtId="38" fontId="1" fillId="0" borderId="6" xfId="17" applyFont="1" applyFill="1" applyBorder="1" applyAlignment="1">
      <alignment horizontal="distributed"/>
    </xf>
    <xf numFmtId="0" fontId="7" fillId="0" borderId="10" xfId="42" applyFont="1" applyFill="1" applyBorder="1">
      <alignment/>
      <protection/>
    </xf>
    <xf numFmtId="38" fontId="1" fillId="0" borderId="4" xfId="17" applyFont="1" applyFill="1" applyBorder="1" applyAlignment="1">
      <alignment horizontal="right"/>
    </xf>
    <xf numFmtId="38" fontId="1" fillId="0" borderId="9" xfId="17" applyFont="1" applyFill="1" applyBorder="1" applyAlignment="1">
      <alignment horizontal="right"/>
    </xf>
    <xf numFmtId="38" fontId="9" fillId="0" borderId="10" xfId="17" applyFont="1" applyBorder="1" applyAlignment="1">
      <alignment/>
    </xf>
    <xf numFmtId="38" fontId="9" fillId="0" borderId="4" xfId="17" applyFont="1" applyFill="1" applyBorder="1" applyAlignment="1">
      <alignment horizontal="right"/>
    </xf>
    <xf numFmtId="38" fontId="9" fillId="0" borderId="0" xfId="17" applyFont="1" applyFill="1" applyAlignment="1">
      <alignment/>
    </xf>
    <xf numFmtId="38" fontId="1" fillId="0" borderId="51" xfId="17" applyFont="1" applyFill="1" applyBorder="1" applyAlignment="1">
      <alignment horizontal="right"/>
    </xf>
    <xf numFmtId="38" fontId="1" fillId="0" borderId="52" xfId="17" applyFont="1" applyBorder="1" applyAlignment="1">
      <alignment/>
    </xf>
    <xf numFmtId="38" fontId="1" fillId="0" borderId="6" xfId="17" applyFont="1" applyFill="1" applyBorder="1" applyAlignment="1">
      <alignment horizontal="centerContinuous"/>
    </xf>
    <xf numFmtId="38" fontId="1" fillId="0" borderId="26" xfId="17" applyFont="1" applyFill="1" applyBorder="1" applyAlignment="1">
      <alignment horizontal="centerContinuous"/>
    </xf>
    <xf numFmtId="38" fontId="1" fillId="0" borderId="39" xfId="17" applyFont="1" applyFill="1" applyBorder="1" applyAlignment="1">
      <alignment horizontal="centerContinuous"/>
    </xf>
    <xf numFmtId="38" fontId="1" fillId="0" borderId="19" xfId="17" applyFont="1" applyFill="1" applyBorder="1" applyAlignment="1">
      <alignment horizontal="right"/>
    </xf>
    <xf numFmtId="38" fontId="1" fillId="0" borderId="4" xfId="17" applyFont="1" applyFill="1" applyBorder="1" applyAlignment="1">
      <alignment/>
    </xf>
    <xf numFmtId="38" fontId="1" fillId="0" borderId="10" xfId="17" applyFont="1" applyFill="1" applyBorder="1" applyAlignment="1">
      <alignment horizontal="right"/>
    </xf>
    <xf numFmtId="38" fontId="9" fillId="0" borderId="10" xfId="17" applyFont="1" applyFill="1" applyBorder="1" applyAlignment="1">
      <alignment horizontal="right"/>
    </xf>
    <xf numFmtId="38" fontId="9" fillId="0" borderId="4" xfId="17" applyFont="1" applyFill="1" applyBorder="1" applyAlignment="1">
      <alignment horizontal="center"/>
    </xf>
    <xf numFmtId="38" fontId="1" fillId="0" borderId="12" xfId="17" applyFont="1" applyFill="1" applyBorder="1" applyAlignment="1">
      <alignment horizontal="right"/>
    </xf>
    <xf numFmtId="38" fontId="1" fillId="0" borderId="14" xfId="17" applyFont="1" applyFill="1" applyBorder="1" applyAlignment="1">
      <alignment horizontal="right"/>
    </xf>
    <xf numFmtId="38" fontId="1" fillId="0" borderId="12" xfId="17" applyFont="1" applyFill="1" applyBorder="1" applyAlignment="1">
      <alignment horizontal="center"/>
    </xf>
    <xf numFmtId="38" fontId="10" fillId="0" borderId="0" xfId="17" applyFont="1" applyFill="1" applyAlignment="1">
      <alignment/>
    </xf>
    <xf numFmtId="38" fontId="1" fillId="0" borderId="16" xfId="17" applyFont="1" applyBorder="1" applyAlignment="1">
      <alignment vertical="center"/>
    </xf>
    <xf numFmtId="38" fontId="1" fillId="0" borderId="17" xfId="17" applyFont="1" applyBorder="1" applyAlignment="1">
      <alignment horizontal="center" vertical="center"/>
    </xf>
    <xf numFmtId="206" fontId="1" fillId="0" borderId="9" xfId="17" applyNumberFormat="1" applyFont="1" applyBorder="1" applyAlignment="1">
      <alignment horizontal="right" vertical="center"/>
    </xf>
    <xf numFmtId="207" fontId="1" fillId="0" borderId="4" xfId="17" applyNumberFormat="1" applyFont="1" applyBorder="1" applyAlignment="1" quotePrefix="1">
      <alignment horizontal="right" vertical="center"/>
    </xf>
    <xf numFmtId="206" fontId="1" fillId="0" borderId="4" xfId="17" applyNumberFormat="1" applyFont="1" applyBorder="1" applyAlignment="1">
      <alignment horizontal="right" vertical="center"/>
    </xf>
    <xf numFmtId="206" fontId="9" fillId="0" borderId="12" xfId="17" applyNumberFormat="1" applyFont="1" applyBorder="1" applyAlignment="1">
      <alignment horizontal="right" vertical="center"/>
    </xf>
    <xf numFmtId="188" fontId="1" fillId="0" borderId="0" xfId="17" applyNumberFormat="1" applyFont="1" applyAlignment="1">
      <alignment horizontal="right" vertical="center"/>
    </xf>
    <xf numFmtId="206" fontId="9" fillId="0" borderId="53" xfId="17" applyNumberFormat="1" applyFont="1" applyBorder="1" applyAlignment="1">
      <alignment horizontal="right" vertical="center"/>
    </xf>
    <xf numFmtId="188" fontId="1" fillId="0" borderId="0" xfId="17" applyNumberFormat="1" applyFont="1" applyBorder="1" applyAlignment="1">
      <alignment horizontal="right" vertical="center"/>
    </xf>
    <xf numFmtId="38" fontId="14" fillId="0" borderId="7" xfId="17" applyFont="1" applyBorder="1" applyAlignment="1">
      <alignment vertical="center"/>
    </xf>
    <xf numFmtId="0" fontId="1" fillId="0" borderId="0" xfId="43" applyFont="1">
      <alignment/>
      <protection/>
    </xf>
    <xf numFmtId="0" fontId="8" fillId="0" borderId="0" xfId="43" applyFont="1" applyAlignment="1">
      <alignment/>
      <protection/>
    </xf>
    <xf numFmtId="0" fontId="1" fillId="0" borderId="0" xfId="43" applyFont="1" applyAlignment="1">
      <alignment horizontal="centerContinuous"/>
      <protection/>
    </xf>
    <xf numFmtId="0" fontId="1" fillId="0" borderId="0" xfId="43" applyFont="1" applyAlignment="1">
      <alignment/>
      <protection/>
    </xf>
    <xf numFmtId="0" fontId="1" fillId="0" borderId="0" xfId="43" applyFont="1" applyBorder="1">
      <alignment/>
      <protection/>
    </xf>
    <xf numFmtId="0" fontId="1" fillId="0" borderId="0" xfId="43" applyFont="1" applyBorder="1" applyAlignment="1">
      <alignment horizontal="centerContinuous"/>
      <protection/>
    </xf>
    <xf numFmtId="0" fontId="1" fillId="0" borderId="0" xfId="43" applyFont="1" applyBorder="1" applyAlignment="1">
      <alignment horizontal="right"/>
      <protection/>
    </xf>
    <xf numFmtId="0" fontId="1" fillId="0" borderId="0" xfId="43" applyFont="1" applyAlignment="1">
      <alignment vertical="center"/>
      <protection/>
    </xf>
    <xf numFmtId="0" fontId="1" fillId="0" borderId="3" xfId="43" applyFont="1" applyBorder="1" applyAlignment="1">
      <alignment vertical="center"/>
      <protection/>
    </xf>
    <xf numFmtId="0" fontId="1" fillId="0" borderId="10" xfId="43" applyFont="1" applyBorder="1" applyAlignment="1">
      <alignment horizontal="center" vertical="center"/>
      <protection/>
    </xf>
    <xf numFmtId="0" fontId="1" fillId="0" borderId="9" xfId="43" applyFont="1" applyBorder="1" applyAlignment="1">
      <alignment horizontal="distributed" vertical="center"/>
      <protection/>
    </xf>
    <xf numFmtId="0" fontId="1" fillId="0" borderId="6" xfId="43" applyFont="1" applyBorder="1" applyAlignment="1">
      <alignment horizontal="distributed" vertical="center"/>
      <protection/>
    </xf>
    <xf numFmtId="0" fontId="1" fillId="0" borderId="3" xfId="43" applyFont="1" applyBorder="1" applyAlignment="1">
      <alignment horizontal="distributed" vertical="center"/>
      <protection/>
    </xf>
    <xf numFmtId="0" fontId="1" fillId="0" borderId="10" xfId="43" applyFont="1" applyBorder="1" applyAlignment="1">
      <alignment horizontal="distributed" vertical="center"/>
      <protection/>
    </xf>
    <xf numFmtId="198" fontId="1" fillId="0" borderId="4" xfId="17" applyNumberFormat="1" applyFont="1" applyBorder="1" applyAlignment="1">
      <alignment horizontal="right" vertical="center"/>
    </xf>
    <xf numFmtId="198" fontId="1" fillId="0" borderId="9" xfId="17" applyNumberFormat="1" applyFont="1" applyBorder="1" applyAlignment="1">
      <alignment vertical="center"/>
    </xf>
    <xf numFmtId="198" fontId="1" fillId="0" borderId="5" xfId="17" applyNumberFormat="1" applyFont="1" applyBorder="1" applyAlignment="1">
      <alignment horizontal="center" vertical="center"/>
    </xf>
    <xf numFmtId="198" fontId="1" fillId="0" borderId="19" xfId="17" applyNumberFormat="1" applyFont="1" applyBorder="1" applyAlignment="1">
      <alignment vertical="center"/>
    </xf>
    <xf numFmtId="198" fontId="1" fillId="0" borderId="4" xfId="17" applyNumberFormat="1" applyFont="1" applyBorder="1" applyAlignment="1">
      <alignment vertical="center"/>
    </xf>
    <xf numFmtId="198" fontId="1" fillId="0" borderId="3" xfId="17" applyNumberFormat="1" applyFont="1" applyBorder="1" applyAlignment="1">
      <alignment horizontal="center" vertical="center"/>
    </xf>
    <xf numFmtId="198" fontId="1" fillId="0" borderId="10" xfId="17" applyNumberFormat="1" applyFont="1" applyBorder="1" applyAlignment="1">
      <alignment vertical="center"/>
    </xf>
    <xf numFmtId="0" fontId="10" fillId="0" borderId="0" xfId="43" applyFont="1" applyAlignment="1">
      <alignment vertical="center"/>
      <protection/>
    </xf>
    <xf numFmtId="0" fontId="9" fillId="0" borderId="10" xfId="43" applyFont="1" applyBorder="1" applyAlignment="1">
      <alignment horizontal="distributed" vertical="center"/>
      <protection/>
    </xf>
    <xf numFmtId="198" fontId="9" fillId="0" borderId="4" xfId="17" applyNumberFormat="1" applyFont="1" applyBorder="1" applyAlignment="1">
      <alignment vertical="center"/>
    </xf>
    <xf numFmtId="198" fontId="9" fillId="0" borderId="4" xfId="17" applyNumberFormat="1" applyFont="1" applyFill="1" applyBorder="1" applyAlignment="1">
      <alignment vertical="center"/>
    </xf>
    <xf numFmtId="198" fontId="9" fillId="0" borderId="3" xfId="17" applyNumberFormat="1" applyFont="1" applyBorder="1" applyAlignment="1">
      <alignment horizontal="center" vertical="center"/>
    </xf>
    <xf numFmtId="198" fontId="9" fillId="0" borderId="10" xfId="17" applyNumberFormat="1" applyFont="1" applyBorder="1" applyAlignment="1">
      <alignment vertical="center"/>
    </xf>
    <xf numFmtId="0" fontId="10" fillId="0" borderId="3" xfId="43" applyFont="1" applyBorder="1" applyAlignment="1">
      <alignment horizontal="distributed" vertical="center"/>
      <protection/>
    </xf>
    <xf numFmtId="198" fontId="10" fillId="0" borderId="4" xfId="17" applyNumberFormat="1" applyFont="1" applyBorder="1" applyAlignment="1">
      <alignment vertical="center"/>
    </xf>
    <xf numFmtId="198" fontId="10" fillId="0" borderId="4" xfId="17" applyNumberFormat="1" applyFont="1" applyFill="1" applyBorder="1" applyAlignment="1">
      <alignment vertical="center"/>
    </xf>
    <xf numFmtId="198" fontId="10" fillId="0" borderId="3" xfId="17" applyNumberFormat="1" applyFont="1" applyBorder="1" applyAlignment="1">
      <alignment horizontal="center" vertical="center"/>
    </xf>
    <xf numFmtId="198" fontId="10" fillId="0" borderId="10" xfId="17" applyNumberFormat="1" applyFont="1" applyBorder="1" applyAlignment="1">
      <alignment vertical="center"/>
    </xf>
    <xf numFmtId="198" fontId="14" fillId="0" borderId="4" xfId="17" applyNumberFormat="1" applyFont="1" applyFill="1" applyBorder="1" applyAlignment="1">
      <alignment vertical="center"/>
    </xf>
    <xf numFmtId="198" fontId="1" fillId="0" borderId="10" xfId="17" applyNumberFormat="1" applyFont="1" applyBorder="1" applyAlignment="1">
      <alignment horizontal="right" vertical="center"/>
    </xf>
    <xf numFmtId="198" fontId="1" fillId="0" borderId="4" xfId="43" applyNumberFormat="1" applyFont="1" applyBorder="1" applyAlignment="1">
      <alignment horizontal="right" vertical="center"/>
      <protection/>
    </xf>
    <xf numFmtId="198" fontId="1" fillId="0" borderId="3" xfId="43" applyNumberFormat="1" applyFont="1" applyBorder="1" applyAlignment="1">
      <alignment horizontal="center" vertical="center"/>
      <protection/>
    </xf>
    <xf numFmtId="198" fontId="1" fillId="0" borderId="10" xfId="43" applyNumberFormat="1" applyFont="1" applyBorder="1" applyAlignment="1">
      <alignment horizontal="right" vertical="center"/>
      <protection/>
    </xf>
    <xf numFmtId="0" fontId="1" fillId="0" borderId="13" xfId="43" applyFont="1" applyBorder="1" applyAlignment="1">
      <alignment vertical="center"/>
      <protection/>
    </xf>
    <xf numFmtId="0" fontId="1" fillId="0" borderId="14" xfId="43" applyFont="1" applyBorder="1" applyAlignment="1">
      <alignment horizontal="distributed" vertical="center"/>
      <protection/>
    </xf>
    <xf numFmtId="198" fontId="1" fillId="0" borderId="12" xfId="17" applyNumberFormat="1" applyFont="1" applyBorder="1" applyAlignment="1">
      <alignment horizontal="right" vertical="center"/>
    </xf>
    <xf numFmtId="198" fontId="1" fillId="0" borderId="13" xfId="17" applyNumberFormat="1" applyFont="1" applyBorder="1" applyAlignment="1">
      <alignment horizontal="center" vertical="center"/>
    </xf>
    <xf numFmtId="198" fontId="1" fillId="0" borderId="14" xfId="17" applyNumberFormat="1" applyFont="1" applyBorder="1" applyAlignment="1">
      <alignment horizontal="right" vertical="center"/>
    </xf>
    <xf numFmtId="0" fontId="1" fillId="0" borderId="0" xfId="44" applyFont="1" applyAlignment="1">
      <alignment vertical="center"/>
      <protection/>
    </xf>
    <xf numFmtId="0" fontId="8" fillId="0" borderId="0" xfId="44" applyFont="1" applyAlignment="1">
      <alignment vertical="center"/>
      <protection/>
    </xf>
    <xf numFmtId="0" fontId="1" fillId="0" borderId="0" xfId="44" applyFont="1" applyFill="1" applyAlignment="1">
      <alignment vertical="center"/>
      <protection/>
    </xf>
    <xf numFmtId="0" fontId="1" fillId="0" borderId="0" xfId="44" applyFont="1" applyAlignment="1">
      <alignment horizontal="right" vertical="center"/>
      <protection/>
    </xf>
    <xf numFmtId="0" fontId="1" fillId="0" borderId="0" xfId="44" applyFont="1" applyBorder="1" applyAlignment="1">
      <alignment vertical="center"/>
      <protection/>
    </xf>
    <xf numFmtId="0" fontId="1" fillId="0" borderId="24" xfId="44" applyFont="1" applyBorder="1" applyAlignment="1">
      <alignment horizontal="center" vertical="center"/>
      <protection/>
    </xf>
    <xf numFmtId="0" fontId="1" fillId="0" borderId="6" xfId="44" applyFont="1" applyBorder="1" applyAlignment="1">
      <alignment horizontal="center" vertical="center"/>
      <protection/>
    </xf>
    <xf numFmtId="0" fontId="1" fillId="0" borderId="6" xfId="44" applyFont="1" applyFill="1" applyBorder="1" applyAlignment="1">
      <alignment horizontal="center" vertical="center"/>
      <protection/>
    </xf>
    <xf numFmtId="0" fontId="9" fillId="0" borderId="0" xfId="44" applyFont="1" applyAlignment="1">
      <alignment vertical="center"/>
      <protection/>
    </xf>
    <xf numFmtId="3" fontId="9" fillId="0" borderId="9" xfId="44" applyNumberFormat="1" applyFont="1" applyBorder="1" applyAlignment="1">
      <alignment vertical="center"/>
      <protection/>
    </xf>
    <xf numFmtId="208" fontId="9" fillId="0" borderId="9" xfId="44" applyNumberFormat="1" applyFont="1" applyBorder="1" applyAlignment="1">
      <alignment vertical="center"/>
      <protection/>
    </xf>
    <xf numFmtId="0" fontId="1" fillId="0" borderId="3" xfId="44" applyFont="1" applyBorder="1" applyAlignment="1">
      <alignment vertical="center"/>
      <protection/>
    </xf>
    <xf numFmtId="0" fontId="1" fillId="0" borderId="10" xfId="44" applyFont="1" applyBorder="1" applyAlignment="1">
      <alignment vertical="center"/>
      <protection/>
    </xf>
    <xf numFmtId="3" fontId="1" fillId="0" borderId="4" xfId="44" applyNumberFormat="1" applyFont="1" applyBorder="1" applyAlignment="1">
      <alignment vertical="center"/>
      <protection/>
    </xf>
    <xf numFmtId="208" fontId="1" fillId="0" borderId="4" xfId="44" applyNumberFormat="1" applyFont="1" applyBorder="1" applyAlignment="1">
      <alignment vertical="center"/>
      <protection/>
    </xf>
    <xf numFmtId="0" fontId="1" fillId="0" borderId="0" xfId="44" applyFont="1" applyBorder="1" applyAlignment="1">
      <alignment horizontal="distributed" vertical="center"/>
      <protection/>
    </xf>
    <xf numFmtId="0" fontId="1" fillId="0" borderId="10" xfId="44" applyFont="1" applyBorder="1" applyAlignment="1">
      <alignment horizontal="distributed" vertical="center"/>
      <protection/>
    </xf>
    <xf numFmtId="206" fontId="1" fillId="0" borderId="4" xfId="17" applyNumberFormat="1" applyFont="1" applyBorder="1" applyAlignment="1">
      <alignment vertical="center"/>
    </xf>
    <xf numFmtId="0" fontId="1" fillId="0" borderId="13" xfId="44" applyFont="1" applyBorder="1" applyAlignment="1">
      <alignment vertical="center"/>
      <protection/>
    </xf>
    <xf numFmtId="0" fontId="1" fillId="0" borderId="15" xfId="44" applyFont="1" applyBorder="1" applyAlignment="1">
      <alignment vertical="center"/>
      <protection/>
    </xf>
    <xf numFmtId="0" fontId="1" fillId="0" borderId="14" xfId="44" applyFont="1" applyBorder="1" applyAlignment="1">
      <alignment horizontal="distributed" vertical="center"/>
      <protection/>
    </xf>
    <xf numFmtId="208" fontId="1" fillId="0" borderId="12" xfId="44" applyNumberFormat="1" applyFont="1" applyBorder="1" applyAlignment="1">
      <alignment vertical="center"/>
      <protection/>
    </xf>
    <xf numFmtId="0" fontId="1" fillId="0" borderId="0" xfId="44" applyFont="1" applyFill="1" applyBorder="1" applyAlignment="1">
      <alignment vertical="center"/>
      <protection/>
    </xf>
    <xf numFmtId="0" fontId="1" fillId="0" borderId="0" xfId="45" applyFont="1" applyAlignment="1">
      <alignment vertical="center"/>
      <protection/>
    </xf>
    <xf numFmtId="0" fontId="8" fillId="0" borderId="0" xfId="45" applyFont="1" applyAlignment="1">
      <alignment vertical="center"/>
      <protection/>
    </xf>
    <xf numFmtId="0" fontId="1" fillId="0" borderId="0" xfId="45" applyFont="1" applyAlignment="1">
      <alignment horizontal="right" vertical="center"/>
      <protection/>
    </xf>
    <xf numFmtId="0" fontId="1" fillId="0" borderId="20" xfId="45" applyFont="1" applyBorder="1" applyAlignment="1">
      <alignment horizontal="center" vertical="center"/>
      <protection/>
    </xf>
    <xf numFmtId="0" fontId="1" fillId="0" borderId="20" xfId="45" applyFont="1" applyBorder="1" applyAlignment="1">
      <alignment horizontal="distributed" vertical="center"/>
      <protection/>
    </xf>
    <xf numFmtId="0" fontId="9" fillId="0" borderId="0" xfId="45" applyFont="1" applyAlignment="1">
      <alignment vertical="center"/>
      <protection/>
    </xf>
    <xf numFmtId="3" fontId="9" fillId="0" borderId="9" xfId="45" applyNumberFormat="1" applyFont="1" applyBorder="1" applyAlignment="1">
      <alignment vertical="center"/>
      <protection/>
    </xf>
    <xf numFmtId="178" fontId="9" fillId="0" borderId="9" xfId="45" applyNumberFormat="1" applyFont="1" applyBorder="1" applyAlignment="1">
      <alignment vertical="center"/>
      <protection/>
    </xf>
    <xf numFmtId="0" fontId="1" fillId="0" borderId="3" xfId="45" applyFont="1" applyBorder="1" applyAlignment="1">
      <alignment vertical="center"/>
      <protection/>
    </xf>
    <xf numFmtId="0" fontId="1" fillId="0" borderId="0" xfId="45" applyFont="1" applyBorder="1" applyAlignment="1">
      <alignment vertical="center"/>
      <protection/>
    </xf>
    <xf numFmtId="0" fontId="1" fillId="0" borderId="10" xfId="45" applyFont="1" applyBorder="1" applyAlignment="1">
      <alignment horizontal="right" vertical="center"/>
      <protection/>
    </xf>
    <xf numFmtId="3" fontId="1" fillId="0" borderId="4" xfId="45" applyNumberFormat="1" applyFont="1" applyBorder="1" applyAlignment="1">
      <alignment vertical="center"/>
      <protection/>
    </xf>
    <xf numFmtId="197" fontId="1" fillId="0" borderId="4" xfId="45" applyNumberFormat="1" applyFont="1" applyBorder="1" applyAlignment="1">
      <alignment vertical="center"/>
      <protection/>
    </xf>
    <xf numFmtId="0" fontId="1" fillId="0" borderId="0" xfId="45" applyFont="1" applyBorder="1" applyAlignment="1">
      <alignment horizontal="distributed" vertical="center"/>
      <protection/>
    </xf>
    <xf numFmtId="0" fontId="1" fillId="0" borderId="10" xfId="45" applyFont="1" applyBorder="1" applyAlignment="1">
      <alignment horizontal="distributed" vertical="center"/>
      <protection/>
    </xf>
    <xf numFmtId="0" fontId="1" fillId="0" borderId="13" xfId="45" applyFont="1" applyBorder="1" applyAlignment="1">
      <alignment vertical="center"/>
      <protection/>
    </xf>
    <xf numFmtId="0" fontId="1" fillId="0" borderId="15" xfId="45" applyFont="1" applyBorder="1" applyAlignment="1">
      <alignment vertical="center"/>
      <protection/>
    </xf>
    <xf numFmtId="0" fontId="1" fillId="0" borderId="14" xfId="45" applyFont="1" applyBorder="1" applyAlignment="1">
      <alignment horizontal="distributed" vertical="center"/>
      <protection/>
    </xf>
    <xf numFmtId="3" fontId="1" fillId="0" borderId="12" xfId="45" applyNumberFormat="1" applyFont="1" applyBorder="1" applyAlignment="1">
      <alignment vertical="center"/>
      <protection/>
    </xf>
    <xf numFmtId="197" fontId="1" fillId="0" borderId="12" xfId="45" applyNumberFormat="1" applyFont="1" applyBorder="1" applyAlignment="1">
      <alignment vertical="center"/>
      <protection/>
    </xf>
    <xf numFmtId="0" fontId="1" fillId="0" borderId="0" xfId="46" applyFont="1">
      <alignment/>
      <protection/>
    </xf>
    <xf numFmtId="0" fontId="8" fillId="0" borderId="0" xfId="46" applyFont="1" applyAlignment="1">
      <alignment horizontal="left"/>
      <protection/>
    </xf>
    <xf numFmtId="0" fontId="1" fillId="0" borderId="0" xfId="46" applyFont="1" applyAlignment="1">
      <alignment horizontal="centerContinuous"/>
      <protection/>
    </xf>
    <xf numFmtId="0" fontId="1" fillId="0" borderId="0" xfId="46" applyFont="1" applyBorder="1" applyAlignment="1">
      <alignment horizontal="right"/>
      <protection/>
    </xf>
    <xf numFmtId="0" fontId="1" fillId="0" borderId="0" xfId="46" applyFont="1" applyBorder="1">
      <alignment/>
      <protection/>
    </xf>
    <xf numFmtId="0" fontId="1" fillId="0" borderId="2" xfId="46" applyFont="1" applyBorder="1" applyAlignment="1">
      <alignment horizontal="center"/>
      <protection/>
    </xf>
    <xf numFmtId="0" fontId="1" fillId="0" borderId="18" xfId="46" applyFont="1" applyBorder="1" applyAlignment="1">
      <alignment horizontal="centerContinuous" vertical="center"/>
      <protection/>
    </xf>
    <xf numFmtId="0" fontId="1" fillId="0" borderId="54" xfId="46" applyFont="1" applyBorder="1" applyAlignment="1">
      <alignment horizontal="centerContinuous" vertical="center"/>
      <protection/>
    </xf>
    <xf numFmtId="0" fontId="1" fillId="0" borderId="17" xfId="46" applyFont="1" applyBorder="1" applyAlignment="1">
      <alignment horizontal="centerContinuous" vertical="center"/>
      <protection/>
    </xf>
    <xf numFmtId="0" fontId="1" fillId="0" borderId="2" xfId="46" applyFont="1" applyBorder="1" applyAlignment="1">
      <alignment vertical="center"/>
      <protection/>
    </xf>
    <xf numFmtId="0" fontId="1" fillId="0" borderId="2" xfId="46" applyFont="1" applyBorder="1" applyAlignment="1">
      <alignment horizontal="center" vertical="center"/>
      <protection/>
    </xf>
    <xf numFmtId="0" fontId="1" fillId="0" borderId="4" xfId="46" applyFont="1" applyBorder="1" applyAlignment="1">
      <alignment horizontal="center" vertical="center"/>
      <protection/>
    </xf>
    <xf numFmtId="0" fontId="1" fillId="0" borderId="9" xfId="46" applyFont="1" applyBorder="1" applyAlignment="1">
      <alignment horizontal="center" vertical="center"/>
      <protection/>
    </xf>
    <xf numFmtId="0" fontId="1" fillId="0" borderId="10" xfId="46" applyFont="1" applyBorder="1" applyAlignment="1">
      <alignment horizontal="center" vertical="center"/>
      <protection/>
    </xf>
    <xf numFmtId="0" fontId="1" fillId="0" borderId="6" xfId="46" applyFont="1" applyBorder="1" applyAlignment="1">
      <alignment horizontal="center" vertical="center"/>
      <protection/>
    </xf>
    <xf numFmtId="0" fontId="1" fillId="0" borderId="24" xfId="46" applyFont="1" applyBorder="1" applyAlignment="1">
      <alignment horizontal="center" vertical="center"/>
      <protection/>
    </xf>
    <xf numFmtId="0" fontId="1" fillId="0" borderId="6" xfId="46" applyFont="1" applyBorder="1" applyAlignment="1">
      <alignment horizontal="center"/>
      <protection/>
    </xf>
    <xf numFmtId="0" fontId="1" fillId="0" borderId="20" xfId="46" applyFont="1" applyBorder="1" applyAlignment="1">
      <alignment horizontal="center" vertical="center"/>
      <protection/>
    </xf>
    <xf numFmtId="0" fontId="1" fillId="0" borderId="6" xfId="46" applyFont="1" applyBorder="1" applyAlignment="1">
      <alignment vertical="center"/>
      <protection/>
    </xf>
    <xf numFmtId="0" fontId="1" fillId="0" borderId="20" xfId="46" applyFont="1" applyBorder="1" applyAlignment="1">
      <alignment horizontal="center"/>
      <protection/>
    </xf>
    <xf numFmtId="0" fontId="14" fillId="0" borderId="0" xfId="46" applyFont="1" applyBorder="1">
      <alignment/>
      <protection/>
    </xf>
    <xf numFmtId="0" fontId="9" fillId="0" borderId="4" xfId="46" applyFont="1" applyBorder="1" applyAlignment="1">
      <alignment horizontal="distributed"/>
      <protection/>
    </xf>
    <xf numFmtId="0" fontId="9" fillId="0" borderId="0" xfId="46" applyFont="1" applyFill="1" applyBorder="1">
      <alignment/>
      <protection/>
    </xf>
    <xf numFmtId="0" fontId="9" fillId="0" borderId="9" xfId="46" applyFont="1" applyFill="1" applyBorder="1">
      <alignment/>
      <protection/>
    </xf>
    <xf numFmtId="0" fontId="9" fillId="0" borderId="10" xfId="46" applyFont="1" applyFill="1" applyBorder="1">
      <alignment/>
      <protection/>
    </xf>
    <xf numFmtId="0" fontId="14" fillId="0" borderId="0" xfId="46" applyFont="1">
      <alignment/>
      <protection/>
    </xf>
    <xf numFmtId="0" fontId="1" fillId="0" borderId="4" xfId="46" applyFont="1" applyBorder="1" applyAlignment="1">
      <alignment horizontal="center"/>
      <protection/>
    </xf>
    <xf numFmtId="0" fontId="1" fillId="0" borderId="0" xfId="46" applyFont="1" applyFill="1" applyBorder="1">
      <alignment/>
      <protection/>
    </xf>
    <xf numFmtId="0" fontId="1" fillId="0" borderId="4" xfId="46" applyFont="1" applyFill="1" applyBorder="1">
      <alignment/>
      <protection/>
    </xf>
    <xf numFmtId="0" fontId="1" fillId="0" borderId="10" xfId="46" applyFont="1" applyFill="1" applyBorder="1">
      <alignment/>
      <protection/>
    </xf>
    <xf numFmtId="0" fontId="1" fillId="0" borderId="4" xfId="46" applyFont="1" applyBorder="1" applyAlignment="1">
      <alignment horizontal="distributed"/>
      <protection/>
    </xf>
    <xf numFmtId="0" fontId="1" fillId="0" borderId="4" xfId="46" applyFont="1" applyFill="1" applyBorder="1" applyAlignment="1">
      <alignment horizontal="right"/>
      <protection/>
    </xf>
    <xf numFmtId="0" fontId="1" fillId="0" borderId="0" xfId="46" applyFont="1" applyFill="1" applyBorder="1" applyAlignment="1">
      <alignment horizontal="right"/>
      <protection/>
    </xf>
    <xf numFmtId="0" fontId="1" fillId="0" borderId="10" xfId="46" applyFont="1" applyFill="1" applyBorder="1" applyAlignment="1">
      <alignment horizontal="right"/>
      <protection/>
    </xf>
    <xf numFmtId="0" fontId="1" fillId="0" borderId="12" xfId="46" applyFont="1" applyBorder="1" applyAlignment="1">
      <alignment horizontal="distributed"/>
      <protection/>
    </xf>
    <xf numFmtId="0" fontId="1" fillId="0" borderId="15" xfId="46" applyFont="1" applyFill="1" applyBorder="1" applyAlignment="1">
      <alignment horizontal="right"/>
      <protection/>
    </xf>
    <xf numFmtId="0" fontId="1" fillId="0" borderId="12" xfId="46" applyFont="1" applyFill="1" applyBorder="1" applyAlignment="1">
      <alignment horizontal="right"/>
      <protection/>
    </xf>
    <xf numFmtId="0" fontId="1" fillId="0" borderId="12" xfId="46" applyFont="1" applyFill="1" applyBorder="1">
      <alignment/>
      <protection/>
    </xf>
    <xf numFmtId="0" fontId="1" fillId="0" borderId="14" xfId="46" applyFont="1" applyFill="1" applyBorder="1" applyAlignment="1">
      <alignment horizontal="right"/>
      <protection/>
    </xf>
    <xf numFmtId="38" fontId="21" fillId="0" borderId="0" xfId="17" applyFont="1" applyAlignment="1">
      <alignment horizontal="right" vertical="center"/>
    </xf>
    <xf numFmtId="38" fontId="1" fillId="0" borderId="18" xfId="17" applyFont="1" applyBorder="1" applyAlignment="1">
      <alignment horizontal="center" vertical="center"/>
    </xf>
    <xf numFmtId="176" fontId="1" fillId="0" borderId="3" xfId="17" applyNumberFormat="1" applyFont="1" applyBorder="1" applyAlignment="1">
      <alignment vertical="center"/>
    </xf>
    <xf numFmtId="176" fontId="1" fillId="0" borderId="4" xfId="17" applyNumberFormat="1" applyFont="1" applyBorder="1" applyAlignment="1">
      <alignment vertical="center"/>
    </xf>
    <xf numFmtId="38" fontId="9" fillId="0" borderId="0" xfId="17" applyFont="1" applyBorder="1" applyAlignment="1">
      <alignment horizontal="distributed" vertical="center"/>
    </xf>
    <xf numFmtId="38" fontId="1" fillId="0" borderId="3" xfId="17" applyFont="1" applyBorder="1" applyAlignment="1">
      <alignment horizontal="left" vertical="center"/>
    </xf>
    <xf numFmtId="0" fontId="1" fillId="0" borderId="10" xfId="47" applyFont="1" applyBorder="1" applyAlignment="1">
      <alignment horizontal="distributed" vertical="center"/>
      <protection/>
    </xf>
    <xf numFmtId="0" fontId="1" fillId="0" borderId="3" xfId="47" applyFont="1" applyBorder="1" applyAlignment="1">
      <alignment horizontal="left" vertical="center"/>
      <protection/>
    </xf>
    <xf numFmtId="0" fontId="1" fillId="0" borderId="0" xfId="47" applyFont="1" applyBorder="1" applyAlignment="1">
      <alignment horizontal="left" vertical="center"/>
      <protection/>
    </xf>
    <xf numFmtId="0" fontId="1" fillId="0" borderId="3" xfId="47" applyFont="1" applyBorder="1" applyAlignment="1">
      <alignment vertical="center"/>
      <protection/>
    </xf>
    <xf numFmtId="0" fontId="1" fillId="0" borderId="0" xfId="47" applyFont="1" applyBorder="1" applyAlignment="1">
      <alignment vertical="center"/>
      <protection/>
    </xf>
    <xf numFmtId="38" fontId="1" fillId="0" borderId="10" xfId="17" applyFont="1" applyBorder="1" applyAlignment="1">
      <alignment horizontal="left" vertical="center"/>
    </xf>
    <xf numFmtId="0" fontId="1" fillId="0" borderId="13" xfId="47" applyFont="1" applyBorder="1" applyAlignment="1">
      <alignment vertical="center"/>
      <protection/>
    </xf>
    <xf numFmtId="0" fontId="1" fillId="0" borderId="15" xfId="47" applyFont="1" applyBorder="1" applyAlignment="1">
      <alignment vertical="center"/>
      <protection/>
    </xf>
    <xf numFmtId="0" fontId="1" fillId="0" borderId="14" xfId="47" applyFont="1" applyBorder="1" applyAlignment="1">
      <alignment horizontal="distributed" vertical="center"/>
      <protection/>
    </xf>
    <xf numFmtId="0" fontId="1" fillId="0" borderId="0" xfId="48" applyFont="1">
      <alignment/>
      <protection/>
    </xf>
    <xf numFmtId="0" fontId="8" fillId="0" borderId="0" xfId="48" applyFont="1">
      <alignment/>
      <protection/>
    </xf>
    <xf numFmtId="0" fontId="10" fillId="0" borderId="0" xfId="48" applyFont="1">
      <alignment/>
      <protection/>
    </xf>
    <xf numFmtId="0" fontId="10" fillId="0" borderId="0" xfId="48" applyFont="1" applyAlignment="1">
      <alignment horizontal="right"/>
      <protection/>
    </xf>
    <xf numFmtId="0" fontId="1" fillId="0" borderId="0" xfId="48" applyFont="1" applyAlignment="1">
      <alignment vertical="center"/>
      <protection/>
    </xf>
    <xf numFmtId="0" fontId="1" fillId="0" borderId="54" xfId="48" applyFont="1" applyBorder="1" applyAlignment="1">
      <alignment horizontal="centerContinuous" vertical="center"/>
      <protection/>
    </xf>
    <xf numFmtId="0" fontId="1" fillId="0" borderId="17" xfId="48" applyFont="1" applyBorder="1" applyAlignment="1">
      <alignment horizontal="centerContinuous" vertical="center"/>
      <protection/>
    </xf>
    <xf numFmtId="0" fontId="1" fillId="0" borderId="10" xfId="48" applyFont="1" applyBorder="1" applyAlignment="1">
      <alignment horizontal="center" vertical="center"/>
      <protection/>
    </xf>
    <xf numFmtId="0" fontId="1" fillId="0" borderId="4" xfId="48" applyFont="1" applyBorder="1" applyAlignment="1">
      <alignment horizontal="center" vertical="center"/>
      <protection/>
    </xf>
    <xf numFmtId="0" fontId="9" fillId="0" borderId="0" xfId="48" applyFont="1" applyAlignment="1">
      <alignment vertical="center"/>
      <protection/>
    </xf>
    <xf numFmtId="3" fontId="9" fillId="0" borderId="9" xfId="48" applyNumberFormat="1" applyFont="1" applyBorder="1" applyAlignment="1">
      <alignment vertical="center"/>
      <protection/>
    </xf>
    <xf numFmtId="178" fontId="9" fillId="0" borderId="9" xfId="48" applyNumberFormat="1" applyFont="1" applyBorder="1" applyAlignment="1">
      <alignment vertical="center"/>
      <protection/>
    </xf>
    <xf numFmtId="191" fontId="9" fillId="0" borderId="9" xfId="48" applyNumberFormat="1" applyFont="1" applyBorder="1" applyAlignment="1">
      <alignment vertical="center"/>
      <protection/>
    </xf>
    <xf numFmtId="0" fontId="1" fillId="0" borderId="3" xfId="48" applyFont="1" applyBorder="1">
      <alignment/>
      <protection/>
    </xf>
    <xf numFmtId="0" fontId="1" fillId="0" borderId="0" xfId="48" applyFont="1" applyBorder="1">
      <alignment/>
      <protection/>
    </xf>
    <xf numFmtId="3" fontId="1" fillId="0" borderId="4" xfId="48" applyNumberFormat="1" applyFont="1" applyBorder="1">
      <alignment/>
      <protection/>
    </xf>
    <xf numFmtId="208" fontId="1" fillId="0" borderId="10" xfId="48" applyNumberFormat="1" applyFont="1" applyBorder="1">
      <alignment/>
      <protection/>
    </xf>
    <xf numFmtId="0" fontId="1" fillId="0" borderId="3" xfId="48" applyFont="1" applyBorder="1" applyAlignment="1">
      <alignment vertical="center"/>
      <protection/>
    </xf>
    <xf numFmtId="0" fontId="1" fillId="0" borderId="0" xfId="48" applyFont="1" applyBorder="1" applyAlignment="1">
      <alignment horizontal="distributed" vertical="center"/>
      <protection/>
    </xf>
    <xf numFmtId="3" fontId="1" fillId="0" borderId="4" xfId="48" applyNumberFormat="1" applyFont="1" applyBorder="1" applyAlignment="1">
      <alignment vertical="center"/>
      <protection/>
    </xf>
    <xf numFmtId="208" fontId="1" fillId="0" borderId="10" xfId="48" applyNumberFormat="1" applyFont="1" applyBorder="1" applyAlignment="1">
      <alignment vertical="center"/>
      <protection/>
    </xf>
    <xf numFmtId="194" fontId="1" fillId="0" borderId="0" xfId="48" applyNumberFormat="1" applyFont="1" applyAlignment="1">
      <alignment vertical="center"/>
      <protection/>
    </xf>
    <xf numFmtId="201" fontId="1" fillId="0" borderId="0" xfId="48" applyNumberFormat="1" applyFont="1" applyAlignment="1">
      <alignment vertical="center"/>
      <protection/>
    </xf>
    <xf numFmtId="3" fontId="1" fillId="0" borderId="4" xfId="48" applyNumberFormat="1" applyFont="1" applyBorder="1" applyAlignment="1">
      <alignment horizontal="right" vertical="center"/>
      <protection/>
    </xf>
    <xf numFmtId="3" fontId="9" fillId="0" borderId="4" xfId="48" applyNumberFormat="1" applyFont="1" applyBorder="1" applyAlignment="1">
      <alignment vertical="center"/>
      <protection/>
    </xf>
    <xf numFmtId="178" fontId="9" fillId="0" borderId="4" xfId="48" applyNumberFormat="1" applyFont="1" applyBorder="1" applyAlignment="1">
      <alignment vertical="center"/>
      <protection/>
    </xf>
    <xf numFmtId="191" fontId="9" fillId="0" borderId="4" xfId="48" applyNumberFormat="1" applyFont="1" applyBorder="1" applyAlignment="1">
      <alignment vertical="center"/>
      <protection/>
    </xf>
    <xf numFmtId="208" fontId="1" fillId="0" borderId="4" xfId="48" applyNumberFormat="1" applyFont="1" applyBorder="1" applyAlignment="1">
      <alignment horizontal="right" vertical="center"/>
      <protection/>
    </xf>
    <xf numFmtId="3" fontId="9" fillId="0" borderId="12" xfId="48" applyNumberFormat="1" applyFont="1" applyBorder="1" applyAlignment="1">
      <alignment vertical="center"/>
      <protection/>
    </xf>
    <xf numFmtId="208" fontId="9" fillId="0" borderId="14" xfId="48" applyNumberFormat="1" applyFont="1" applyBorder="1" applyAlignment="1">
      <alignment vertical="center"/>
      <protection/>
    </xf>
    <xf numFmtId="180" fontId="8" fillId="0" borderId="0" xfId="17" applyNumberFormat="1" applyFont="1" applyFill="1" applyAlignment="1">
      <alignment horizontal="left"/>
    </xf>
    <xf numFmtId="38" fontId="10" fillId="0" borderId="0" xfId="17" applyFont="1" applyFill="1" applyBorder="1" applyAlignment="1">
      <alignment horizontal="right"/>
    </xf>
    <xf numFmtId="38" fontId="1" fillId="0" borderId="0" xfId="17" applyFont="1" applyFill="1" applyAlignment="1">
      <alignment horizontal="center"/>
    </xf>
    <xf numFmtId="38" fontId="1" fillId="0" borderId="9" xfId="17" applyFont="1" applyFill="1" applyBorder="1" applyAlignment="1">
      <alignment/>
    </xf>
    <xf numFmtId="38" fontId="1" fillId="0" borderId="3" xfId="17" applyFont="1" applyBorder="1" applyAlignment="1">
      <alignment horizontal="center" vertical="center"/>
    </xf>
    <xf numFmtId="38" fontId="1" fillId="0" borderId="4" xfId="17" applyFont="1" applyBorder="1" applyAlignment="1">
      <alignment horizontal="center" vertical="center"/>
    </xf>
    <xf numFmtId="38" fontId="1" fillId="0" borderId="6" xfId="17" applyFont="1" applyFill="1" applyBorder="1" applyAlignment="1">
      <alignment horizontal="center"/>
    </xf>
    <xf numFmtId="0" fontId="1" fillId="0" borderId="0" xfId="50" applyFont="1" applyAlignment="1">
      <alignment vertical="center"/>
      <protection/>
    </xf>
    <xf numFmtId="0" fontId="8" fillId="0" borderId="0" xfId="50" applyFont="1" applyAlignment="1">
      <alignment vertical="center"/>
      <protection/>
    </xf>
    <xf numFmtId="0" fontId="1" fillId="0" borderId="0" xfId="50" applyFont="1" applyBorder="1" applyAlignment="1">
      <alignment vertical="center"/>
      <protection/>
    </xf>
    <xf numFmtId="0" fontId="1" fillId="0" borderId="0" xfId="50" applyFont="1" applyAlignment="1">
      <alignment horizontal="right" vertical="center"/>
      <protection/>
    </xf>
    <xf numFmtId="0" fontId="1" fillId="0" borderId="2" xfId="50" applyFont="1" applyBorder="1" applyAlignment="1">
      <alignment horizontal="center" vertical="center"/>
      <protection/>
    </xf>
    <xf numFmtId="0" fontId="1" fillId="0" borderId="19" xfId="50" applyFont="1" applyBorder="1" applyAlignment="1">
      <alignment horizontal="distributed" vertical="center"/>
      <protection/>
    </xf>
    <xf numFmtId="0" fontId="1" fillId="0" borderId="9" xfId="50" applyNumberFormat="1" applyFont="1" applyBorder="1" applyAlignment="1">
      <alignment vertical="center"/>
      <protection/>
    </xf>
    <xf numFmtId="0" fontId="1" fillId="0" borderId="0" xfId="50" applyFont="1" applyBorder="1" applyAlignment="1">
      <alignment horizontal="distributed" vertical="center"/>
      <protection/>
    </xf>
    <xf numFmtId="0" fontId="1" fillId="0" borderId="10" xfId="50" applyFont="1" applyBorder="1" applyAlignment="1">
      <alignment horizontal="distributed" vertical="center"/>
      <protection/>
    </xf>
    <xf numFmtId="2" fontId="1" fillId="0" borderId="4" xfId="50" applyNumberFormat="1" applyFont="1" applyBorder="1" applyAlignment="1">
      <alignment vertical="center"/>
      <protection/>
    </xf>
    <xf numFmtId="0" fontId="1" fillId="0" borderId="4" xfId="50" applyNumberFormat="1" applyFont="1" applyBorder="1" applyAlignment="1">
      <alignment vertical="center"/>
      <protection/>
    </xf>
    <xf numFmtId="210" fontId="1" fillId="0" borderId="4" xfId="50" applyNumberFormat="1" applyFont="1" applyBorder="1" applyAlignment="1">
      <alignment vertical="center"/>
      <protection/>
    </xf>
    <xf numFmtId="0" fontId="1" fillId="0" borderId="24" xfId="50" applyFont="1" applyBorder="1" applyAlignment="1">
      <alignment horizontal="distributed" vertical="center"/>
      <protection/>
    </xf>
    <xf numFmtId="0" fontId="1" fillId="0" borderId="6" xfId="50" applyNumberFormat="1" applyFont="1" applyBorder="1" applyAlignment="1">
      <alignment vertical="center"/>
      <protection/>
    </xf>
    <xf numFmtId="184" fontId="1" fillId="0" borderId="6" xfId="50" applyNumberFormat="1" applyFont="1" applyBorder="1" applyAlignment="1">
      <alignment vertical="center"/>
      <protection/>
    </xf>
    <xf numFmtId="194" fontId="1" fillId="0" borderId="6" xfId="50" applyNumberFormat="1" applyFont="1" applyBorder="1" applyAlignment="1">
      <alignment vertical="center"/>
      <protection/>
    </xf>
    <xf numFmtId="0" fontId="1" fillId="0" borderId="6" xfId="50" applyNumberFormat="1" applyFont="1" applyFill="1" applyBorder="1" applyAlignment="1">
      <alignment vertical="center"/>
      <protection/>
    </xf>
    <xf numFmtId="0" fontId="9" fillId="0" borderId="3" xfId="50" applyFont="1" applyBorder="1" applyAlignment="1">
      <alignment horizontal="distributed" vertical="center"/>
      <protection/>
    </xf>
    <xf numFmtId="0" fontId="9" fillId="0" borderId="0" xfId="50" applyFont="1" applyBorder="1" applyAlignment="1">
      <alignment horizontal="distributed" vertical="center"/>
      <protection/>
    </xf>
    <xf numFmtId="0" fontId="9" fillId="0" borderId="19" xfId="50" applyFont="1" applyBorder="1" applyAlignment="1">
      <alignment horizontal="distributed" vertical="center"/>
      <protection/>
    </xf>
    <xf numFmtId="3" fontId="9" fillId="0" borderId="4" xfId="50" applyNumberFormat="1" applyFont="1" applyFill="1" applyBorder="1" applyAlignment="1">
      <alignment vertical="center"/>
      <protection/>
    </xf>
    <xf numFmtId="0" fontId="9" fillId="0" borderId="0" xfId="50" applyFont="1" applyAlignment="1">
      <alignment vertical="center"/>
      <protection/>
    </xf>
    <xf numFmtId="0" fontId="9" fillId="0" borderId="10" xfId="50" applyFont="1" applyBorder="1" applyAlignment="1">
      <alignment horizontal="distributed" vertical="center"/>
      <protection/>
    </xf>
    <xf numFmtId="3" fontId="9" fillId="0" borderId="4" xfId="50" applyNumberFormat="1" applyFont="1" applyBorder="1" applyAlignment="1">
      <alignment vertical="center"/>
      <protection/>
    </xf>
    <xf numFmtId="0" fontId="9" fillId="0" borderId="3" xfId="50" applyFont="1" applyBorder="1" applyAlignment="1">
      <alignment vertical="center"/>
      <protection/>
    </xf>
    <xf numFmtId="0" fontId="9" fillId="0" borderId="0" xfId="50" applyFont="1" applyBorder="1" applyAlignment="1">
      <alignment horizontal="left" vertical="center"/>
      <protection/>
    </xf>
    <xf numFmtId="0" fontId="1" fillId="0" borderId="3" xfId="50" applyFont="1" applyBorder="1" applyAlignment="1">
      <alignment vertical="center"/>
      <protection/>
    </xf>
    <xf numFmtId="0" fontId="1" fillId="0" borderId="0" xfId="50" applyFont="1" applyBorder="1" applyAlignment="1">
      <alignment horizontal="left" vertical="center"/>
      <protection/>
    </xf>
    <xf numFmtId="0" fontId="7" fillId="0" borderId="0" xfId="50" applyFont="1" applyBorder="1" applyAlignment="1">
      <alignment horizontal="distributed" vertical="center"/>
      <protection/>
    </xf>
    <xf numFmtId="0" fontId="7" fillId="0" borderId="10" xfId="50" applyFont="1" applyBorder="1" applyAlignment="1">
      <alignment horizontal="distributed" vertical="center"/>
      <protection/>
    </xf>
    <xf numFmtId="3" fontId="1" fillId="0" borderId="4" xfId="50" applyNumberFormat="1" applyFont="1" applyFill="1" applyBorder="1" applyAlignment="1">
      <alignment vertical="center"/>
      <protection/>
    </xf>
    <xf numFmtId="3" fontId="1" fillId="0" borderId="4" xfId="50" applyNumberFormat="1" applyFont="1" applyBorder="1" applyAlignment="1">
      <alignment vertical="center"/>
      <protection/>
    </xf>
    <xf numFmtId="0" fontId="9" fillId="0" borderId="0" xfId="50" applyFont="1" applyBorder="1" applyAlignment="1">
      <alignment vertical="center"/>
      <protection/>
    </xf>
    <xf numFmtId="0" fontId="9" fillId="0" borderId="24" xfId="50" applyFont="1" applyBorder="1" applyAlignment="1">
      <alignment horizontal="distributed" vertical="center"/>
      <protection/>
    </xf>
    <xf numFmtId="3" fontId="9" fillId="0" borderId="6" xfId="50" applyNumberFormat="1" applyFont="1" applyBorder="1" applyAlignment="1">
      <alignment vertical="center"/>
      <protection/>
    </xf>
    <xf numFmtId="3" fontId="9" fillId="0" borderId="11" xfId="50" applyNumberFormat="1" applyFont="1" applyBorder="1" applyAlignment="1">
      <alignment vertical="center"/>
      <protection/>
    </xf>
    <xf numFmtId="0" fontId="9" fillId="0" borderId="7" xfId="50" applyFont="1" applyBorder="1" applyAlignment="1">
      <alignment horizontal="distributed" vertical="center"/>
      <protection/>
    </xf>
    <xf numFmtId="0" fontId="1" fillId="0" borderId="55" xfId="50" applyFont="1" applyBorder="1" applyAlignment="1">
      <alignment vertical="center"/>
      <protection/>
    </xf>
    <xf numFmtId="0" fontId="7" fillId="0" borderId="50" xfId="50" applyFont="1" applyBorder="1" applyAlignment="1">
      <alignment horizontal="distributed" vertical="center"/>
      <protection/>
    </xf>
    <xf numFmtId="3" fontId="1" fillId="0" borderId="56" xfId="50" applyNumberFormat="1" applyFont="1" applyBorder="1" applyAlignment="1">
      <alignment vertical="center"/>
      <protection/>
    </xf>
    <xf numFmtId="3" fontId="1" fillId="0" borderId="36" xfId="50" applyNumberFormat="1" applyFont="1" applyBorder="1" applyAlignment="1">
      <alignment vertical="center"/>
      <protection/>
    </xf>
    <xf numFmtId="41" fontId="7" fillId="0" borderId="0" xfId="17" applyNumberFormat="1" applyFont="1" applyAlignment="1">
      <alignment vertical="center"/>
    </xf>
    <xf numFmtId="41" fontId="8" fillId="0" borderId="0" xfId="17" applyNumberFormat="1" applyFont="1" applyAlignment="1">
      <alignment vertical="center"/>
    </xf>
    <xf numFmtId="41" fontId="7" fillId="0" borderId="0" xfId="17" applyNumberFormat="1" applyFont="1" applyAlignment="1">
      <alignment horizontal="centerContinuous" vertical="center"/>
    </xf>
    <xf numFmtId="41" fontId="1" fillId="0" borderId="0" xfId="17" applyNumberFormat="1" applyFont="1" applyAlignment="1">
      <alignment vertical="center"/>
    </xf>
    <xf numFmtId="41" fontId="1" fillId="0" borderId="0" xfId="17" applyNumberFormat="1" applyFont="1" applyBorder="1" applyAlignment="1">
      <alignment vertical="center"/>
    </xf>
    <xf numFmtId="41" fontId="1" fillId="0" borderId="10" xfId="17" applyNumberFormat="1" applyFont="1" applyBorder="1" applyAlignment="1">
      <alignment vertical="center"/>
    </xf>
    <xf numFmtId="41" fontId="9" fillId="0" borderId="10" xfId="17" applyNumberFormat="1" applyFont="1" applyBorder="1" applyAlignment="1">
      <alignment vertical="center"/>
    </xf>
    <xf numFmtId="41" fontId="9" fillId="0" borderId="9" xfId="17" applyNumberFormat="1" applyFont="1" applyBorder="1" applyAlignment="1">
      <alignment vertical="center"/>
    </xf>
    <xf numFmtId="41" fontId="9" fillId="0" borderId="0" xfId="17" applyNumberFormat="1" applyFont="1" applyAlignment="1">
      <alignment vertical="center"/>
    </xf>
    <xf numFmtId="41" fontId="1" fillId="0" borderId="0" xfId="17" applyNumberFormat="1" applyFont="1" applyBorder="1" applyAlignment="1">
      <alignment horizontal="distributed" vertical="center"/>
    </xf>
    <xf numFmtId="0" fontId="1" fillId="0" borderId="10" xfId="17" applyNumberFormat="1" applyFont="1" applyBorder="1" applyAlignment="1">
      <alignment horizontal="distributed" vertical="center"/>
    </xf>
    <xf numFmtId="41" fontId="1" fillId="0" borderId="4" xfId="17" applyNumberFormat="1" applyFont="1" applyBorder="1" applyAlignment="1">
      <alignment horizontal="right" vertical="center"/>
    </xf>
    <xf numFmtId="0" fontId="17" fillId="0" borderId="10" xfId="17" applyNumberFormat="1" applyFont="1" applyBorder="1" applyAlignment="1">
      <alignment horizontal="distributed" vertical="center"/>
    </xf>
    <xf numFmtId="41" fontId="1" fillId="0" borderId="3" xfId="17" applyNumberFormat="1" applyFont="1" applyBorder="1" applyAlignment="1">
      <alignment horizontal="distributed" vertical="center"/>
    </xf>
    <xf numFmtId="41" fontId="1" fillId="0" borderId="13" xfId="17" applyNumberFormat="1" applyFont="1" applyBorder="1" applyAlignment="1">
      <alignment horizontal="distributed" vertical="center"/>
    </xf>
    <xf numFmtId="0" fontId="1" fillId="0" borderId="14" xfId="17" applyNumberFormat="1" applyFont="1" applyBorder="1" applyAlignment="1">
      <alignment horizontal="distributed" vertical="center"/>
    </xf>
    <xf numFmtId="41" fontId="1" fillId="0" borderId="12" xfId="17" applyNumberFormat="1" applyFont="1" applyBorder="1" applyAlignment="1">
      <alignment vertical="center"/>
    </xf>
    <xf numFmtId="38" fontId="1" fillId="0" borderId="18" xfId="17" applyFont="1" applyBorder="1" applyAlignment="1">
      <alignment horizontal="centerContinuous" vertical="center"/>
    </xf>
    <xf numFmtId="38" fontId="1" fillId="0" borderId="54" xfId="17" applyFont="1" applyBorder="1" applyAlignment="1">
      <alignment horizontal="centerContinuous" vertical="center"/>
    </xf>
    <xf numFmtId="38" fontId="1" fillId="0" borderId="17" xfId="17" applyFont="1" applyBorder="1" applyAlignment="1">
      <alignment horizontal="centerContinuous" vertical="center"/>
    </xf>
    <xf numFmtId="38" fontId="1" fillId="0" borderId="26" xfId="17" applyFont="1" applyBorder="1" applyAlignment="1">
      <alignment horizontal="centerContinuous" vertical="center"/>
    </xf>
    <xf numFmtId="38" fontId="1" fillId="0" borderId="39" xfId="17" applyFont="1" applyBorder="1" applyAlignment="1">
      <alignment horizontal="centerContinuous" vertical="center"/>
    </xf>
    <xf numFmtId="38" fontId="1" fillId="0" borderId="29" xfId="17" applyFont="1" applyBorder="1" applyAlignment="1">
      <alignment horizontal="centerContinuous" vertical="center"/>
    </xf>
    <xf numFmtId="38" fontId="1" fillId="0" borderId="27" xfId="17" applyFont="1" applyBorder="1" applyAlignment="1">
      <alignment horizontal="centerContinuous" vertical="center"/>
    </xf>
    <xf numFmtId="38" fontId="1" fillId="0" borderId="0" xfId="17" applyFont="1" applyBorder="1" applyAlignment="1">
      <alignment horizontal="centerContinuous" vertical="center"/>
    </xf>
    <xf numFmtId="38" fontId="1" fillId="0" borderId="7" xfId="17" applyFont="1" applyBorder="1" applyAlignment="1">
      <alignment horizontal="center" vertical="center"/>
    </xf>
    <xf numFmtId="38" fontId="1" fillId="0" borderId="29" xfId="17" applyFont="1" applyBorder="1" applyAlignment="1">
      <alignment horizontal="center" vertical="center"/>
    </xf>
    <xf numFmtId="38" fontId="1" fillId="0" borderId="24" xfId="17" applyFont="1" applyBorder="1" applyAlignment="1">
      <alignment horizontal="center" vertical="center"/>
    </xf>
    <xf numFmtId="38" fontId="9" fillId="0" borderId="5" xfId="17" applyFont="1" applyBorder="1" applyAlignment="1">
      <alignment vertical="center"/>
    </xf>
    <xf numFmtId="38" fontId="9" fillId="0" borderId="57" xfId="17" applyFont="1" applyBorder="1" applyAlignment="1">
      <alignment vertical="center"/>
    </xf>
    <xf numFmtId="183" fontId="9" fillId="0" borderId="57" xfId="17" applyNumberFormat="1" applyFont="1" applyBorder="1" applyAlignment="1">
      <alignment vertical="center"/>
    </xf>
    <xf numFmtId="183" fontId="9" fillId="0" borderId="19" xfId="17" applyNumberFormat="1" applyFont="1" applyBorder="1" applyAlignment="1">
      <alignment vertical="center"/>
    </xf>
    <xf numFmtId="183" fontId="1" fillId="0" borderId="0" xfId="17" applyNumberFormat="1" applyFont="1" applyBorder="1" applyAlignment="1">
      <alignment vertical="center"/>
    </xf>
    <xf numFmtId="183" fontId="1" fillId="0" borderId="10" xfId="17" applyNumberFormat="1" applyFont="1" applyBorder="1" applyAlignment="1">
      <alignment vertical="center"/>
    </xf>
    <xf numFmtId="183" fontId="1" fillId="0" borderId="15" xfId="17" applyNumberFormat="1" applyFont="1" applyBorder="1" applyAlignment="1">
      <alignment vertical="center"/>
    </xf>
    <xf numFmtId="183" fontId="1" fillId="0" borderId="14" xfId="17" applyNumberFormat="1" applyFont="1" applyBorder="1" applyAlignment="1">
      <alignment vertical="center"/>
    </xf>
    <xf numFmtId="38" fontId="8" fillId="0" borderId="0" xfId="17" applyFont="1" applyBorder="1" applyAlignment="1">
      <alignment vertical="center"/>
    </xf>
    <xf numFmtId="38" fontId="1" fillId="0" borderId="1" xfId="17" applyFont="1" applyBorder="1" applyAlignment="1">
      <alignment horizontal="right" vertical="center"/>
    </xf>
    <xf numFmtId="41" fontId="1" fillId="0" borderId="9" xfId="17" applyNumberFormat="1" applyFont="1" applyBorder="1" applyAlignment="1">
      <alignment vertical="center"/>
    </xf>
    <xf numFmtId="38" fontId="1" fillId="0" borderId="13" xfId="17" applyFont="1" applyBorder="1" applyAlignment="1">
      <alignment horizontal="center" vertical="center"/>
    </xf>
    <xf numFmtId="41" fontId="1" fillId="0" borderId="12" xfId="17" applyNumberFormat="1" applyFont="1" applyBorder="1" applyAlignment="1">
      <alignment horizontal="right" vertical="center"/>
    </xf>
    <xf numFmtId="38" fontId="9" fillId="0" borderId="4" xfId="17" applyFont="1" applyBorder="1" applyAlignment="1">
      <alignment horizontal="center" vertical="center"/>
    </xf>
    <xf numFmtId="41" fontId="9" fillId="0" borderId="9" xfId="17" applyNumberFormat="1" applyFont="1" applyBorder="1" applyAlignment="1">
      <alignment horizontal="right" vertical="center"/>
    </xf>
    <xf numFmtId="41" fontId="9" fillId="0" borderId="9" xfId="17" applyNumberFormat="1" applyFont="1" applyFill="1" applyBorder="1" applyAlignment="1">
      <alignment horizontal="right" vertical="center"/>
    </xf>
    <xf numFmtId="41" fontId="1" fillId="0" borderId="4" xfId="17" applyNumberFormat="1" applyFont="1" applyBorder="1" applyAlignment="1">
      <alignment horizontal="right" vertical="center" shrinkToFit="1"/>
    </xf>
    <xf numFmtId="41" fontId="1" fillId="0" borderId="4" xfId="17" applyNumberFormat="1" applyFont="1" applyFill="1" applyBorder="1" applyAlignment="1">
      <alignment horizontal="right" vertical="center" shrinkToFit="1"/>
    </xf>
    <xf numFmtId="180" fontId="1" fillId="0" borderId="4" xfId="17" applyNumberFormat="1" applyFont="1" applyBorder="1" applyAlignment="1">
      <alignment horizontal="right" vertical="center" shrinkToFit="1"/>
    </xf>
    <xf numFmtId="41" fontId="1" fillId="0" borderId="12" xfId="17" applyNumberFormat="1" applyFont="1" applyBorder="1" applyAlignment="1">
      <alignment horizontal="right" vertical="center" shrinkToFit="1"/>
    </xf>
    <xf numFmtId="41" fontId="1" fillId="0" borderId="12" xfId="17" applyNumberFormat="1" applyFont="1" applyFill="1" applyBorder="1" applyAlignment="1">
      <alignment horizontal="right" vertical="center" shrinkToFit="1"/>
    </xf>
    <xf numFmtId="38" fontId="10" fillId="0" borderId="0" xfId="17" applyFont="1" applyBorder="1" applyAlignment="1">
      <alignment horizontal="right"/>
    </xf>
    <xf numFmtId="38" fontId="1" fillId="0" borderId="0" xfId="17" applyFont="1" applyBorder="1" applyAlignment="1">
      <alignment horizontal="center" vertical="center"/>
    </xf>
    <xf numFmtId="38" fontId="1" fillId="0" borderId="10" xfId="17" applyFont="1" applyBorder="1" applyAlignment="1">
      <alignment horizontal="center" vertical="center"/>
    </xf>
    <xf numFmtId="38" fontId="16" fillId="0" borderId="10" xfId="17" applyFont="1" applyBorder="1" applyAlignment="1">
      <alignment horizontal="distributed" vertical="center"/>
    </xf>
    <xf numFmtId="38" fontId="9" fillId="0" borderId="0" xfId="17" applyFont="1" applyBorder="1" applyAlignment="1">
      <alignment vertical="center"/>
    </xf>
    <xf numFmtId="38" fontId="23" fillId="0" borderId="10" xfId="17" applyFont="1" applyBorder="1" applyAlignment="1">
      <alignment horizontal="distributed" vertical="center"/>
    </xf>
    <xf numFmtId="38" fontId="1" fillId="0" borderId="13" xfId="17" applyFont="1" applyBorder="1" applyAlignment="1">
      <alignment horizontal="distributed" vertical="center"/>
    </xf>
    <xf numFmtId="38" fontId="8" fillId="0" borderId="0" xfId="17" applyFont="1" applyFill="1" applyAlignment="1">
      <alignment/>
    </xf>
    <xf numFmtId="38" fontId="1" fillId="0" borderId="0" xfId="17" applyFont="1" applyFill="1" applyBorder="1" applyAlignment="1">
      <alignment horizontal="centerContinuous"/>
    </xf>
    <xf numFmtId="38" fontId="1" fillId="0" borderId="0" xfId="17" applyFont="1" applyFill="1" applyBorder="1" applyAlignment="1">
      <alignment horizontal="right"/>
    </xf>
    <xf numFmtId="38" fontId="1" fillId="0" borderId="18" xfId="17" applyFont="1" applyFill="1" applyBorder="1" applyAlignment="1">
      <alignment horizontal="center" vertical="center"/>
    </xf>
    <xf numFmtId="38" fontId="1" fillId="0" borderId="54" xfId="17" applyFont="1" applyFill="1" applyBorder="1" applyAlignment="1">
      <alignment horizontal="centerContinuous" vertical="center"/>
    </xf>
    <xf numFmtId="38" fontId="1" fillId="0" borderId="17" xfId="17" applyFont="1" applyFill="1" applyBorder="1" applyAlignment="1">
      <alignment horizontal="centerContinuous" vertical="center"/>
    </xf>
    <xf numFmtId="38" fontId="1" fillId="0" borderId="18" xfId="17" applyFont="1" applyFill="1" applyBorder="1" applyAlignment="1">
      <alignment horizontal="centerContinuous" vertical="center"/>
    </xf>
    <xf numFmtId="38" fontId="1" fillId="0" borderId="19" xfId="17" applyFont="1" applyFill="1" applyBorder="1" applyAlignment="1">
      <alignment vertical="center"/>
    </xf>
    <xf numFmtId="38" fontId="1" fillId="0" borderId="9" xfId="17" applyFont="1" applyFill="1" applyBorder="1" applyAlignment="1">
      <alignment vertical="center"/>
    </xf>
    <xf numFmtId="38" fontId="1" fillId="0" borderId="19" xfId="17" applyFont="1" applyFill="1" applyBorder="1" applyAlignment="1">
      <alignment/>
    </xf>
    <xf numFmtId="38" fontId="9" fillId="0" borderId="10" xfId="17" applyFont="1" applyFill="1" applyBorder="1" applyAlignment="1">
      <alignment/>
    </xf>
    <xf numFmtId="38" fontId="9" fillId="0" borderId="10" xfId="17" applyFont="1" applyFill="1" applyBorder="1" applyAlignment="1">
      <alignment horizontal="distributed" vertical="center"/>
    </xf>
    <xf numFmtId="209" fontId="14" fillId="0" borderId="10" xfId="17" applyNumberFormat="1" applyFont="1" applyFill="1" applyBorder="1" applyAlignment="1">
      <alignment horizontal="right" vertical="center"/>
    </xf>
    <xf numFmtId="38" fontId="9" fillId="0" borderId="0" xfId="17" applyFont="1" applyFill="1" applyBorder="1" applyAlignment="1">
      <alignment horizontal="right" vertical="center"/>
    </xf>
    <xf numFmtId="186" fontId="9" fillId="0" borderId="10" xfId="17" applyNumberFormat="1" applyFont="1" applyFill="1" applyBorder="1" applyAlignment="1">
      <alignment horizontal="right" vertical="center"/>
    </xf>
    <xf numFmtId="38" fontId="9" fillId="0" borderId="10" xfId="17" applyFont="1" applyFill="1" applyBorder="1" applyAlignment="1">
      <alignment horizontal="right" vertical="center"/>
    </xf>
    <xf numFmtId="209" fontId="14" fillId="0" borderId="0" xfId="17" applyNumberFormat="1" applyFont="1" applyFill="1" applyBorder="1" applyAlignment="1">
      <alignment horizontal="right" vertical="center"/>
    </xf>
    <xf numFmtId="209" fontId="14" fillId="0" borderId="4" xfId="17" applyNumberFormat="1" applyFont="1" applyFill="1" applyBorder="1" applyAlignment="1">
      <alignment horizontal="right" vertical="center"/>
    </xf>
    <xf numFmtId="38" fontId="14" fillId="0" borderId="4" xfId="17" applyFont="1" applyFill="1" applyBorder="1" applyAlignment="1">
      <alignment horizontal="right" vertical="center"/>
    </xf>
    <xf numFmtId="38" fontId="1" fillId="0" borderId="10" xfId="17" applyFont="1" applyFill="1" applyBorder="1" applyAlignment="1">
      <alignment horizontal="right" vertical="center"/>
    </xf>
    <xf numFmtId="38" fontId="9" fillId="0" borderId="4" xfId="17" applyFont="1" applyFill="1" applyBorder="1" applyAlignment="1">
      <alignment horizontal="right" vertical="center"/>
    </xf>
    <xf numFmtId="38" fontId="1" fillId="0" borderId="0" xfId="17" applyFont="1" applyFill="1" applyBorder="1" applyAlignment="1">
      <alignment horizontal="right" vertical="center"/>
    </xf>
    <xf numFmtId="186" fontId="1" fillId="0" borderId="10" xfId="17" applyNumberFormat="1" applyFont="1" applyFill="1" applyBorder="1" applyAlignment="1">
      <alignment horizontal="right" vertical="center"/>
    </xf>
    <xf numFmtId="186" fontId="1" fillId="0" borderId="0" xfId="17" applyNumberFormat="1" applyFont="1" applyFill="1" applyBorder="1" applyAlignment="1">
      <alignment horizontal="right" vertical="center"/>
    </xf>
    <xf numFmtId="209" fontId="1" fillId="0" borderId="3" xfId="17" applyNumberFormat="1" applyFont="1" applyFill="1" applyBorder="1" applyAlignment="1">
      <alignment horizontal="distributed" vertical="center"/>
    </xf>
    <xf numFmtId="209" fontId="1" fillId="0" borderId="0" xfId="17" applyNumberFormat="1" applyFont="1" applyFill="1" applyBorder="1" applyAlignment="1">
      <alignment horizontal="distributed" vertical="center"/>
    </xf>
    <xf numFmtId="186" fontId="1" fillId="0" borderId="4" xfId="17" applyNumberFormat="1" applyFont="1" applyFill="1" applyBorder="1" applyAlignment="1">
      <alignment horizontal="right" vertical="center"/>
    </xf>
    <xf numFmtId="209" fontId="1" fillId="0" borderId="10" xfId="17" applyNumberFormat="1" applyFont="1" applyFill="1" applyBorder="1" applyAlignment="1">
      <alignment horizontal="right" vertical="center"/>
    </xf>
    <xf numFmtId="209" fontId="1" fillId="0" borderId="0" xfId="17" applyNumberFormat="1" applyFont="1" applyFill="1" applyBorder="1" applyAlignment="1">
      <alignment horizontal="right" vertical="center"/>
    </xf>
    <xf numFmtId="209" fontId="1" fillId="0" borderId="4" xfId="17" applyNumberFormat="1" applyFont="1" applyFill="1" applyBorder="1" applyAlignment="1">
      <alignment horizontal="right" vertical="center"/>
    </xf>
    <xf numFmtId="209" fontId="9" fillId="0" borderId="4" xfId="17" applyNumberFormat="1" applyFont="1" applyFill="1" applyBorder="1" applyAlignment="1">
      <alignment horizontal="right" vertical="center"/>
    </xf>
    <xf numFmtId="209" fontId="9" fillId="0" borderId="3" xfId="17" applyNumberFormat="1" applyFont="1" applyFill="1" applyBorder="1" applyAlignment="1">
      <alignment horizontal="distributed" vertical="center"/>
    </xf>
    <xf numFmtId="209" fontId="9" fillId="0" borderId="0" xfId="17" applyNumberFormat="1" applyFont="1" applyFill="1" applyBorder="1" applyAlignment="1">
      <alignment horizontal="distributed" vertical="center"/>
    </xf>
    <xf numFmtId="38" fontId="24" fillId="0" borderId="0" xfId="17" applyFont="1" applyFill="1" applyBorder="1" applyAlignment="1">
      <alignment horizontal="right" vertical="center"/>
    </xf>
    <xf numFmtId="209" fontId="9" fillId="0" borderId="0" xfId="17" applyNumberFormat="1" applyFont="1" applyFill="1" applyBorder="1" applyAlignment="1">
      <alignment horizontal="right" vertical="center"/>
    </xf>
    <xf numFmtId="38" fontId="9" fillId="0" borderId="4" xfId="17" applyFont="1" applyFill="1" applyBorder="1" applyAlignment="1">
      <alignment/>
    </xf>
    <xf numFmtId="38" fontId="1" fillId="0" borderId="12" xfId="17" applyFont="1" applyFill="1" applyBorder="1" applyAlignment="1">
      <alignment horizontal="distributed" vertical="center"/>
    </xf>
    <xf numFmtId="38" fontId="1" fillId="0" borderId="13" xfId="17" applyFont="1" applyFill="1" applyBorder="1" applyAlignment="1">
      <alignment horizontal="distributed" vertical="center"/>
    </xf>
    <xf numFmtId="38" fontId="1" fillId="0" borderId="14" xfId="17" applyFont="1" applyFill="1" applyBorder="1" applyAlignment="1">
      <alignment horizontal="right" vertical="center"/>
    </xf>
    <xf numFmtId="38" fontId="9" fillId="0" borderId="15" xfId="17" applyFont="1" applyFill="1" applyBorder="1" applyAlignment="1">
      <alignment horizontal="right" vertical="center"/>
    </xf>
    <xf numFmtId="38" fontId="1" fillId="0" borderId="15" xfId="17" applyFont="1" applyFill="1" applyBorder="1" applyAlignment="1">
      <alignment horizontal="right" vertical="center"/>
    </xf>
    <xf numFmtId="186" fontId="1" fillId="0" borderId="14" xfId="17" applyNumberFormat="1" applyFont="1" applyFill="1" applyBorder="1" applyAlignment="1">
      <alignment horizontal="right" vertical="center"/>
    </xf>
    <xf numFmtId="186" fontId="1" fillId="0" borderId="12" xfId="17" applyNumberFormat="1" applyFont="1" applyFill="1" applyBorder="1" applyAlignment="1">
      <alignment horizontal="right" vertical="center"/>
    </xf>
    <xf numFmtId="186" fontId="1" fillId="0" borderId="15" xfId="17" applyNumberFormat="1" applyFont="1" applyFill="1" applyBorder="1" applyAlignment="1">
      <alignment horizontal="right" vertical="center"/>
    </xf>
    <xf numFmtId="0" fontId="1" fillId="0" borderId="0" xfId="55" applyFont="1" applyAlignment="1">
      <alignment vertical="center"/>
      <protection/>
    </xf>
    <xf numFmtId="38" fontId="1" fillId="0" borderId="2" xfId="17" applyFont="1" applyBorder="1" applyAlignment="1">
      <alignment horizontal="center" vertical="center"/>
    </xf>
    <xf numFmtId="0" fontId="1" fillId="0" borderId="20" xfId="55" applyFont="1" applyBorder="1" applyAlignment="1">
      <alignment horizontal="distributed" vertical="center"/>
      <protection/>
    </xf>
    <xf numFmtId="38" fontId="1" fillId="0" borderId="33" xfId="17" applyFont="1" applyBorder="1" applyAlignment="1">
      <alignment vertical="center"/>
    </xf>
    <xf numFmtId="41" fontId="10" fillId="0" borderId="10" xfId="17" applyNumberFormat="1" applyFont="1" applyBorder="1" applyAlignment="1">
      <alignment vertical="center"/>
    </xf>
    <xf numFmtId="38" fontId="10" fillId="0" borderId="3" xfId="17" applyFont="1" applyBorder="1" applyAlignment="1">
      <alignment horizontal="left" vertical="center"/>
    </xf>
    <xf numFmtId="0" fontId="10" fillId="0" borderId="0" xfId="56" applyFont="1" applyAlignment="1">
      <alignment vertical="center"/>
      <protection/>
    </xf>
    <xf numFmtId="0" fontId="10" fillId="0" borderId="0" xfId="56" applyFont="1" applyBorder="1" applyAlignment="1">
      <alignment vertical="center"/>
      <protection/>
    </xf>
    <xf numFmtId="38" fontId="10" fillId="0" borderId="0" xfId="17" applyFont="1" applyBorder="1" applyAlignment="1">
      <alignment horizontal="right" vertical="center"/>
    </xf>
    <xf numFmtId="38" fontId="10" fillId="0" borderId="0" xfId="17" applyFont="1" applyAlignment="1">
      <alignment vertical="center" shrinkToFit="1"/>
    </xf>
    <xf numFmtId="38" fontId="10" fillId="0" borderId="4" xfId="17" applyFont="1" applyBorder="1" applyAlignment="1">
      <alignment horizontal="center" vertical="center" shrinkToFit="1"/>
    </xf>
    <xf numFmtId="38" fontId="1" fillId="0" borderId="20" xfId="17" applyFont="1" applyBorder="1" applyAlignment="1">
      <alignment horizontal="distributed" vertical="center" shrinkToFit="1"/>
    </xf>
    <xf numFmtId="38" fontId="1" fillId="0" borderId="20" xfId="17" applyFont="1" applyBorder="1" applyAlignment="1">
      <alignment horizontal="center" vertical="center" shrinkToFit="1"/>
    </xf>
    <xf numFmtId="38" fontId="10" fillId="0" borderId="6" xfId="17" applyFont="1" applyBorder="1" applyAlignment="1">
      <alignment vertical="center" shrinkToFit="1"/>
    </xf>
    <xf numFmtId="38" fontId="1" fillId="0" borderId="0" xfId="17" applyFont="1" applyAlignment="1">
      <alignment vertical="center" shrinkToFit="1"/>
    </xf>
    <xf numFmtId="38" fontId="1" fillId="0" borderId="4" xfId="17" applyFont="1" applyBorder="1" applyAlignment="1">
      <alignment horizontal="distributed" vertical="center" shrinkToFit="1"/>
    </xf>
    <xf numFmtId="38" fontId="9" fillId="0" borderId="0" xfId="17" applyFont="1" applyAlignment="1">
      <alignment vertical="center" shrinkToFit="1"/>
    </xf>
    <xf numFmtId="38" fontId="9" fillId="0" borderId="4" xfId="17" applyFont="1" applyBorder="1" applyAlignment="1">
      <alignment horizontal="distributed" vertical="center" shrinkToFit="1"/>
    </xf>
    <xf numFmtId="38" fontId="10" fillId="0" borderId="4" xfId="17" applyFont="1" applyBorder="1" applyAlignment="1">
      <alignment horizontal="distributed" vertical="center" shrinkToFit="1"/>
    </xf>
    <xf numFmtId="38" fontId="14" fillId="0" borderId="4" xfId="17" applyFont="1" applyBorder="1" applyAlignment="1">
      <alignment horizontal="distributed" vertical="center" shrinkToFit="1"/>
    </xf>
    <xf numFmtId="38" fontId="1" fillId="0" borderId="12" xfId="17" applyFont="1" applyBorder="1" applyAlignment="1">
      <alignment horizontal="distributed" vertical="center" shrinkToFit="1"/>
    </xf>
    <xf numFmtId="38" fontId="10" fillId="0" borderId="16" xfId="17" applyFont="1" applyBorder="1" applyAlignment="1">
      <alignment horizontal="centerContinuous" vertical="center"/>
    </xf>
    <xf numFmtId="38" fontId="10" fillId="0" borderId="20" xfId="17" applyFont="1" applyBorder="1" applyAlignment="1">
      <alignment horizontal="center" vertical="center"/>
    </xf>
    <xf numFmtId="38" fontId="9" fillId="0" borderId="3" xfId="17" applyNumberFormat="1" applyFont="1" applyBorder="1" applyAlignment="1">
      <alignment vertical="center"/>
    </xf>
    <xf numFmtId="38" fontId="1" fillId="0" borderId="3" xfId="17" applyNumberFormat="1" applyFont="1" applyBorder="1" applyAlignment="1">
      <alignment vertical="center"/>
    </xf>
    <xf numFmtId="0" fontId="10" fillId="0" borderId="0" xfId="57" applyFont="1">
      <alignment/>
      <protection/>
    </xf>
    <xf numFmtId="38" fontId="10" fillId="0" borderId="0" xfId="17" applyFont="1" applyAlignment="1">
      <alignment horizontal="left" vertical="center"/>
    </xf>
    <xf numFmtId="38" fontId="1" fillId="0" borderId="36" xfId="17" applyFont="1" applyBorder="1" applyAlignment="1">
      <alignment vertical="center"/>
    </xf>
    <xf numFmtId="38" fontId="1" fillId="0" borderId="33" xfId="17" applyFont="1" applyBorder="1" applyAlignment="1">
      <alignment horizontal="right" vertical="center"/>
    </xf>
    <xf numFmtId="38" fontId="9" fillId="0" borderId="4" xfId="17" applyFont="1" applyBorder="1" applyAlignment="1" quotePrefix="1">
      <alignment horizontal="center" vertical="center"/>
    </xf>
    <xf numFmtId="38" fontId="9" fillId="0" borderId="33" xfId="17" applyFont="1" applyBorder="1" applyAlignment="1">
      <alignment vertical="center"/>
    </xf>
    <xf numFmtId="38" fontId="9" fillId="0" borderId="33" xfId="17" applyFont="1" applyBorder="1" applyAlignment="1">
      <alignment horizontal="right" vertical="center"/>
    </xf>
    <xf numFmtId="38" fontId="9" fillId="0" borderId="36" xfId="17" applyFont="1" applyBorder="1" applyAlignment="1">
      <alignment vertical="center"/>
    </xf>
    <xf numFmtId="38" fontId="1" fillId="0" borderId="36" xfId="17" applyFont="1" applyBorder="1" applyAlignment="1">
      <alignment horizontal="right" vertical="center"/>
    </xf>
    <xf numFmtId="38" fontId="1" fillId="0" borderId="4" xfId="17" applyFont="1" applyBorder="1" applyAlignment="1" quotePrefix="1">
      <alignment horizontal="center" vertical="center"/>
    </xf>
    <xf numFmtId="38" fontId="1" fillId="0" borderId="51" xfId="17" applyFont="1" applyBorder="1" applyAlignment="1">
      <alignment horizontal="distributed" vertical="center"/>
    </xf>
    <xf numFmtId="38" fontId="1" fillId="0" borderId="58" xfId="17" applyFont="1" applyBorder="1" applyAlignment="1">
      <alignment horizontal="right" vertical="center"/>
    </xf>
    <xf numFmtId="0" fontId="0" fillId="0" borderId="3" xfId="57" applyBorder="1" applyAlignment="1">
      <alignment horizontal="distributed" vertical="center"/>
      <protection/>
    </xf>
    <xf numFmtId="38" fontId="1" fillId="0" borderId="59" xfId="17" applyFont="1" applyBorder="1" applyAlignment="1">
      <alignment vertical="center"/>
    </xf>
    <xf numFmtId="38" fontId="1" fillId="0" borderId="35" xfId="17" applyFont="1" applyBorder="1" applyAlignment="1">
      <alignment vertical="center"/>
    </xf>
    <xf numFmtId="38" fontId="1" fillId="0" borderId="60" xfId="17" applyFont="1" applyBorder="1" applyAlignment="1">
      <alignment vertical="center"/>
    </xf>
    <xf numFmtId="38" fontId="1" fillId="0" borderId="61" xfId="17" applyFont="1" applyBorder="1" applyAlignment="1">
      <alignment vertical="center"/>
    </xf>
    <xf numFmtId="38" fontId="1" fillId="0" borderId="11" xfId="17" applyFont="1" applyBorder="1" applyAlignment="1">
      <alignment horizontal="right" vertical="center"/>
    </xf>
    <xf numFmtId="38" fontId="9" fillId="0" borderId="11" xfId="17" applyFont="1" applyBorder="1" applyAlignment="1">
      <alignment horizontal="right" vertical="center"/>
    </xf>
    <xf numFmtId="38" fontId="9" fillId="0" borderId="36" xfId="17" applyFont="1" applyBorder="1" applyAlignment="1">
      <alignment horizontal="right" vertical="center"/>
    </xf>
    <xf numFmtId="38" fontId="9" fillId="0" borderId="21" xfId="17" applyFont="1" applyBorder="1" applyAlignment="1">
      <alignment horizontal="right" vertical="center"/>
    </xf>
    <xf numFmtId="41" fontId="1" fillId="0" borderId="21" xfId="17" applyNumberFormat="1" applyFont="1" applyBorder="1" applyAlignment="1">
      <alignment horizontal="right" vertical="center"/>
    </xf>
    <xf numFmtId="38" fontId="1" fillId="0" borderId="21" xfId="17" applyFont="1" applyBorder="1" applyAlignment="1">
      <alignment horizontal="right" vertical="center"/>
    </xf>
    <xf numFmtId="38" fontId="1" fillId="0" borderId="53" xfId="17" applyFont="1" applyBorder="1" applyAlignment="1">
      <alignment vertical="center"/>
    </xf>
    <xf numFmtId="38" fontId="1" fillId="0" borderId="38" xfId="17" applyFont="1" applyBorder="1" applyAlignment="1">
      <alignment vertical="center"/>
    </xf>
    <xf numFmtId="38" fontId="1" fillId="0" borderId="37" xfId="17" applyFont="1" applyBorder="1" applyAlignment="1">
      <alignment vertical="center"/>
    </xf>
    <xf numFmtId="38" fontId="1" fillId="0" borderId="37" xfId="17" applyFont="1" applyBorder="1" applyAlignment="1">
      <alignment horizontal="right" vertical="center"/>
    </xf>
    <xf numFmtId="0" fontId="1" fillId="0" borderId="0" xfId="58" applyFont="1" applyAlignment="1">
      <alignment vertical="center"/>
      <protection/>
    </xf>
    <xf numFmtId="0" fontId="8" fillId="0" borderId="0" xfId="58" applyFont="1" applyAlignment="1">
      <alignment vertical="center"/>
      <protection/>
    </xf>
    <xf numFmtId="0" fontId="25" fillId="0" borderId="0" xfId="58" applyFont="1" applyAlignment="1">
      <alignment vertical="center"/>
      <protection/>
    </xf>
    <xf numFmtId="38" fontId="1" fillId="0" borderId="62" xfId="17" applyFont="1" applyBorder="1" applyAlignment="1">
      <alignment horizontal="centerContinuous" vertical="center"/>
    </xf>
    <xf numFmtId="38" fontId="1" fillId="0" borderId="63" xfId="17" applyFont="1" applyBorder="1" applyAlignment="1">
      <alignment horizontal="centerContinuous" vertical="center"/>
    </xf>
    <xf numFmtId="38" fontId="1" fillId="0" borderId="64" xfId="17" applyFont="1" applyBorder="1" applyAlignment="1">
      <alignment horizontal="centerContinuous" vertical="center"/>
    </xf>
    <xf numFmtId="38" fontId="1" fillId="0" borderId="65" xfId="17" applyFont="1" applyBorder="1" applyAlignment="1">
      <alignment horizontal="center" vertical="center"/>
    </xf>
    <xf numFmtId="38" fontId="1" fillId="0" borderId="65" xfId="17" applyFont="1" applyBorder="1" applyAlignment="1">
      <alignment horizontal="distributed" vertical="center"/>
    </xf>
    <xf numFmtId="38" fontId="1" fillId="0" borderId="66" xfId="17" applyFont="1" applyBorder="1" applyAlignment="1">
      <alignment horizontal="distributed" vertical="center"/>
    </xf>
    <xf numFmtId="219" fontId="9" fillId="0" borderId="33" xfId="17" applyNumberFormat="1" applyFont="1" applyBorder="1" applyAlignment="1">
      <alignment vertical="center"/>
    </xf>
    <xf numFmtId="219" fontId="9" fillId="0" borderId="10" xfId="17" applyNumberFormat="1" applyFont="1" applyBorder="1" applyAlignment="1">
      <alignment vertical="center"/>
    </xf>
    <xf numFmtId="219" fontId="10" fillId="0" borderId="33" xfId="17" applyNumberFormat="1" applyFont="1" applyBorder="1" applyAlignment="1">
      <alignment vertical="center"/>
    </xf>
    <xf numFmtId="219" fontId="10" fillId="0" borderId="10" xfId="17" applyNumberFormat="1" applyFont="1" applyBorder="1" applyAlignment="1">
      <alignment vertical="center"/>
    </xf>
    <xf numFmtId="38" fontId="14" fillId="0" borderId="10" xfId="17" applyFont="1" applyBorder="1" applyAlignment="1">
      <alignment horizontal="distributed" vertical="center"/>
    </xf>
    <xf numFmtId="219" fontId="14" fillId="0" borderId="33" xfId="17" applyNumberFormat="1" applyFont="1" applyBorder="1" applyAlignment="1">
      <alignment vertical="center"/>
    </xf>
    <xf numFmtId="219" fontId="14" fillId="0" borderId="10" xfId="17" applyNumberFormat="1" applyFont="1" applyBorder="1" applyAlignment="1">
      <alignment vertical="center"/>
    </xf>
    <xf numFmtId="219" fontId="1" fillId="0" borderId="33" xfId="17" applyNumberFormat="1" applyFont="1" applyBorder="1" applyAlignment="1">
      <alignment vertical="center"/>
    </xf>
    <xf numFmtId="219" fontId="1" fillId="0" borderId="36" xfId="17" applyNumberFormat="1" applyFont="1" applyBorder="1" applyAlignment="1">
      <alignment vertical="center"/>
    </xf>
    <xf numFmtId="219" fontId="1" fillId="0" borderId="21" xfId="17" applyNumberFormat="1" applyFont="1" applyBorder="1" applyAlignment="1">
      <alignment vertical="center"/>
    </xf>
    <xf numFmtId="219" fontId="1" fillId="0" borderId="13" xfId="17" applyNumberFormat="1" applyFont="1" applyBorder="1" applyAlignment="1">
      <alignment vertical="center"/>
    </xf>
    <xf numFmtId="219" fontId="1" fillId="0" borderId="37" xfId="17" applyNumberFormat="1" applyFont="1" applyBorder="1" applyAlignment="1">
      <alignment vertical="center"/>
    </xf>
    <xf numFmtId="219" fontId="1" fillId="0" borderId="38" xfId="17" applyNumberFormat="1" applyFont="1" applyBorder="1" applyAlignment="1">
      <alignment vertical="center"/>
    </xf>
    <xf numFmtId="219" fontId="1" fillId="0" borderId="22" xfId="17" applyNumberFormat="1" applyFont="1" applyBorder="1" applyAlignment="1">
      <alignment vertical="center"/>
    </xf>
    <xf numFmtId="0" fontId="1" fillId="0" borderId="4" xfId="30" applyFont="1" applyBorder="1" applyAlignment="1">
      <alignment horizontal="distributed" vertical="center"/>
      <protection/>
    </xf>
    <xf numFmtId="0" fontId="1" fillId="0" borderId="6" xfId="30" applyFont="1" applyBorder="1" applyAlignment="1">
      <alignment horizontal="distributed" vertical="center"/>
      <protection/>
    </xf>
    <xf numFmtId="0" fontId="0" fillId="0" borderId="4" xfId="30" applyBorder="1" applyAlignment="1">
      <alignment horizontal="distributed" vertical="center"/>
      <protection/>
    </xf>
    <xf numFmtId="0" fontId="0" fillId="0" borderId="6" xfId="30" applyBorder="1" applyAlignment="1">
      <alignment horizontal="distributed" vertical="center"/>
      <protection/>
    </xf>
    <xf numFmtId="0" fontId="1" fillId="0" borderId="29" xfId="30" applyFont="1" applyBorder="1" applyAlignment="1">
      <alignment horizontal="distributed" vertical="center"/>
      <protection/>
    </xf>
    <xf numFmtId="0" fontId="1" fillId="0" borderId="18" xfId="29" applyFont="1" applyFill="1" applyBorder="1" applyAlignment="1">
      <alignment horizontal="center" vertical="center"/>
      <protection/>
    </xf>
    <xf numFmtId="0" fontId="1" fillId="0" borderId="9" xfId="30" applyFont="1" applyBorder="1" applyAlignment="1">
      <alignment horizontal="distributed" vertical="center"/>
      <protection/>
    </xf>
    <xf numFmtId="0" fontId="1" fillId="0" borderId="4" xfId="29" applyNumberFormat="1" applyFont="1" applyFill="1" applyBorder="1" applyAlignment="1" applyProtection="1">
      <alignment horizontal="center" vertical="center"/>
      <protection locked="0"/>
    </xf>
    <xf numFmtId="0" fontId="1" fillId="0" borderId="6" xfId="29" applyNumberFormat="1" applyFont="1" applyFill="1" applyBorder="1" applyAlignment="1" applyProtection="1">
      <alignment horizontal="center" vertical="center"/>
      <protection locked="0"/>
    </xf>
    <xf numFmtId="0" fontId="1" fillId="0" borderId="5" xfId="29" applyNumberFormat="1" applyFont="1" applyFill="1" applyBorder="1" applyAlignment="1" applyProtection="1">
      <alignment horizontal="center" vertical="center"/>
      <protection locked="0"/>
    </xf>
    <xf numFmtId="0" fontId="17" fillId="0" borderId="8" xfId="29" applyFont="1" applyFill="1" applyBorder="1" applyAlignment="1">
      <alignment horizontal="center" vertical="center"/>
      <protection/>
    </xf>
    <xf numFmtId="0" fontId="1" fillId="0" borderId="18" xfId="29" applyNumberFormat="1" applyFont="1" applyFill="1" applyBorder="1" applyAlignment="1" applyProtection="1">
      <alignment horizontal="center" vertical="center"/>
      <protection locked="0"/>
    </xf>
    <xf numFmtId="0" fontId="1" fillId="0" borderId="54" xfId="29" applyNumberFormat="1" applyFont="1" applyFill="1" applyBorder="1" applyAlignment="1" applyProtection="1">
      <alignment horizontal="center" vertical="center"/>
      <protection locked="0"/>
    </xf>
    <xf numFmtId="0" fontId="1" fillId="0" borderId="17" xfId="29" applyNumberFormat="1" applyFont="1" applyFill="1" applyBorder="1" applyAlignment="1" applyProtection="1">
      <alignment horizontal="center" vertical="center"/>
      <protection locked="0"/>
    </xf>
    <xf numFmtId="0" fontId="1" fillId="0" borderId="16" xfId="29" applyFont="1" applyFill="1" applyBorder="1" applyAlignment="1">
      <alignment horizontal="center" vertical="center"/>
      <protection/>
    </xf>
    <xf numFmtId="0" fontId="1" fillId="0" borderId="17" xfId="27" applyFont="1" applyBorder="1" applyAlignment="1">
      <alignment horizontal="center" vertical="center"/>
      <protection/>
    </xf>
    <xf numFmtId="0" fontId="1" fillId="0" borderId="18" xfId="29" applyNumberFormat="1" applyFont="1" applyFill="1" applyBorder="1" applyAlignment="1" applyProtection="1">
      <alignment horizontal="distributed" vertical="center"/>
      <protection locked="0"/>
    </xf>
    <xf numFmtId="0" fontId="0" fillId="0" borderId="54" xfId="29" applyBorder="1" applyAlignment="1">
      <alignment horizontal="distributed" vertical="center"/>
      <protection/>
    </xf>
    <xf numFmtId="0" fontId="1" fillId="0" borderId="29" xfId="29" applyNumberFormat="1" applyFont="1" applyFill="1" applyBorder="1" applyAlignment="1" applyProtection="1">
      <alignment horizontal="distributed" vertical="center"/>
      <protection locked="0"/>
    </xf>
    <xf numFmtId="0" fontId="1" fillId="0" borderId="67" xfId="29" applyNumberFormat="1" applyFont="1" applyFill="1" applyBorder="1" applyAlignment="1" applyProtection="1">
      <alignment horizontal="distributed" vertical="center"/>
      <protection locked="0"/>
    </xf>
    <xf numFmtId="0" fontId="1" fillId="0" borderId="27" xfId="29" applyNumberFormat="1" applyFont="1" applyFill="1" applyBorder="1" applyAlignment="1" applyProtection="1">
      <alignment horizontal="distributed" vertical="center"/>
      <protection locked="0"/>
    </xf>
    <xf numFmtId="0" fontId="1" fillId="0" borderId="9" xfId="29" applyNumberFormat="1" applyFont="1" applyFill="1" applyBorder="1" applyAlignment="1" applyProtection="1">
      <alignment horizontal="distributed" vertical="center"/>
      <protection locked="0"/>
    </xf>
    <xf numFmtId="0" fontId="1" fillId="0" borderId="6" xfId="29" applyNumberFormat="1" applyFont="1" applyFill="1" applyBorder="1" applyAlignment="1" applyProtection="1">
      <alignment horizontal="distributed" vertical="center"/>
      <protection locked="0"/>
    </xf>
    <xf numFmtId="0" fontId="1" fillId="0" borderId="54" xfId="27" applyFont="1" applyBorder="1" applyAlignment="1">
      <alignment horizontal="center" vertical="distributed"/>
      <protection/>
    </xf>
    <xf numFmtId="0" fontId="1" fillId="0" borderId="17" xfId="27" applyFont="1" applyBorder="1" applyAlignment="1">
      <alignment horizontal="center" vertical="distributed"/>
      <protection/>
    </xf>
    <xf numFmtId="0" fontId="1" fillId="0" borderId="18" xfId="27" applyFont="1" applyBorder="1" applyAlignment="1">
      <alignment horizontal="center" vertical="center"/>
      <protection/>
    </xf>
    <xf numFmtId="0" fontId="1" fillId="0" borderId="54" xfId="27" applyFont="1" applyBorder="1" applyAlignment="1">
      <alignment horizontal="center" vertical="center"/>
      <protection/>
    </xf>
    <xf numFmtId="0" fontId="1" fillId="0" borderId="19" xfId="27" applyFont="1" applyBorder="1" applyAlignment="1">
      <alignment vertical="center"/>
      <protection/>
    </xf>
    <xf numFmtId="0" fontId="1" fillId="0" borderId="29" xfId="27" applyFont="1" applyBorder="1" applyAlignment="1">
      <alignment horizontal="center"/>
      <protection/>
    </xf>
    <xf numFmtId="0" fontId="1" fillId="0" borderId="27" xfId="27" applyFont="1" applyBorder="1" applyAlignment="1">
      <alignment horizontal="center"/>
      <protection/>
    </xf>
    <xf numFmtId="0" fontId="1" fillId="0" borderId="4" xfId="27" applyFont="1" applyBorder="1" applyAlignment="1">
      <alignment horizontal="center" vertical="center"/>
      <protection/>
    </xf>
    <xf numFmtId="0" fontId="1" fillId="0" borderId="18" xfId="27" applyFont="1" applyBorder="1" applyAlignment="1">
      <alignment/>
      <protection/>
    </xf>
    <xf numFmtId="0" fontId="1" fillId="0" borderId="17" xfId="27" applyFont="1" applyBorder="1" applyAlignment="1">
      <alignment/>
      <protection/>
    </xf>
    <xf numFmtId="0" fontId="1" fillId="0" borderId="18" xfId="27" applyFont="1" applyBorder="1" applyAlignment="1">
      <alignment horizontal="center" vertical="distributed"/>
      <protection/>
    </xf>
    <xf numFmtId="0" fontId="1" fillId="0" borderId="3" xfId="27" applyFont="1" applyBorder="1" applyAlignment="1">
      <alignment vertical="center"/>
      <protection/>
    </xf>
    <xf numFmtId="0" fontId="1" fillId="0" borderId="10" xfId="27" applyFont="1" applyBorder="1" applyAlignment="1">
      <alignment vertical="center"/>
      <protection/>
    </xf>
    <xf numFmtId="0" fontId="1" fillId="0" borderId="29" xfId="27" applyFont="1" applyBorder="1" applyAlignment="1">
      <alignment horizontal="center" vertical="center"/>
      <protection/>
    </xf>
    <xf numFmtId="0" fontId="1" fillId="0" borderId="27" xfId="27" applyFont="1" applyBorder="1" applyAlignment="1">
      <alignment horizontal="center" vertical="center"/>
      <protection/>
    </xf>
    <xf numFmtId="0" fontId="1" fillId="0" borderId="5" xfId="27" applyFont="1" applyBorder="1" applyAlignment="1">
      <alignment vertical="center"/>
      <protection/>
    </xf>
    <xf numFmtId="0" fontId="1" fillId="0" borderId="17" xfId="26" applyFont="1" applyBorder="1" applyAlignment="1">
      <alignment horizontal="center"/>
      <protection/>
    </xf>
    <xf numFmtId="0" fontId="1" fillId="0" borderId="54" xfId="26" applyFont="1" applyBorder="1" applyAlignment="1">
      <alignment horizontal="center"/>
      <protection/>
    </xf>
    <xf numFmtId="0" fontId="1" fillId="0" borderId="9" xfId="27" applyFont="1" applyBorder="1" applyAlignment="1">
      <alignment horizontal="center" vertical="center"/>
      <protection/>
    </xf>
    <xf numFmtId="0" fontId="1" fillId="0" borderId="6" xfId="27" applyFont="1" applyBorder="1" applyAlignment="1">
      <alignment horizontal="center" vertical="center"/>
      <protection/>
    </xf>
    <xf numFmtId="38" fontId="1" fillId="0" borderId="23" xfId="17" applyFont="1" applyBorder="1" applyAlignment="1">
      <alignment horizontal="center" vertical="center"/>
    </xf>
    <xf numFmtId="0" fontId="7" fillId="0" borderId="26" xfId="25" applyFont="1" applyBorder="1" applyAlignment="1">
      <alignment horizontal="center" vertical="center"/>
      <protection/>
    </xf>
    <xf numFmtId="0" fontId="7" fillId="0" borderId="39" xfId="25" applyFont="1" applyBorder="1" applyAlignment="1">
      <alignment horizontal="center" vertical="center"/>
      <protection/>
    </xf>
    <xf numFmtId="38" fontId="1" fillId="0" borderId="20" xfId="17" applyFont="1" applyBorder="1" applyAlignment="1">
      <alignment horizontal="distributed" vertical="center"/>
    </xf>
    <xf numFmtId="0" fontId="7" fillId="0" borderId="20" xfId="25" applyFont="1" applyBorder="1" applyAlignment="1">
      <alignment horizontal="distributed" vertical="center"/>
      <protection/>
    </xf>
    <xf numFmtId="0" fontId="1" fillId="0" borderId="18" xfId="26" applyFont="1" applyBorder="1" applyAlignment="1">
      <alignment horizontal="center"/>
      <protection/>
    </xf>
    <xf numFmtId="0" fontId="7" fillId="0" borderId="39" xfId="24" applyFont="1" applyBorder="1" applyAlignment="1">
      <alignment horizontal="distributed" vertical="center"/>
      <protection/>
    </xf>
    <xf numFmtId="0" fontId="7" fillId="0" borderId="3" xfId="24" applyFont="1" applyBorder="1" applyAlignment="1">
      <alignment horizontal="distributed" vertical="center"/>
      <protection/>
    </xf>
    <xf numFmtId="0" fontId="7" fillId="0" borderId="10" xfId="24" applyFont="1" applyBorder="1" applyAlignment="1">
      <alignment horizontal="distributed" vertical="center"/>
      <protection/>
    </xf>
    <xf numFmtId="0" fontId="7" fillId="0" borderId="8" xfId="24" applyFont="1" applyBorder="1" applyAlignment="1">
      <alignment horizontal="distributed" vertical="center"/>
      <protection/>
    </xf>
    <xf numFmtId="0" fontId="7" fillId="0" borderId="24" xfId="24" applyFont="1" applyBorder="1" applyAlignment="1">
      <alignment horizontal="distributed" vertical="center"/>
      <protection/>
    </xf>
    <xf numFmtId="38" fontId="10" fillId="0" borderId="9" xfId="17" applyFont="1" applyBorder="1" applyAlignment="1">
      <alignment horizontal="distributed" vertical="top" wrapText="1"/>
    </xf>
    <xf numFmtId="0" fontId="7" fillId="0" borderId="4" xfId="25" applyFont="1" applyBorder="1" applyAlignment="1">
      <alignment horizontal="distributed" vertical="top" wrapText="1"/>
      <protection/>
    </xf>
    <xf numFmtId="38" fontId="1" fillId="0" borderId="2" xfId="17" applyFont="1" applyBorder="1" applyAlignment="1">
      <alignment horizontal="distributed" vertical="center"/>
    </xf>
    <xf numFmtId="0" fontId="7" fillId="0" borderId="4" xfId="25" applyFont="1" applyBorder="1" applyAlignment="1">
      <alignment horizontal="distributed" vertical="center"/>
      <protection/>
    </xf>
    <xf numFmtId="0" fontId="7" fillId="0" borderId="6" xfId="25" applyFont="1" applyBorder="1" applyAlignment="1">
      <alignment horizontal="distributed" vertical="center"/>
      <protection/>
    </xf>
    <xf numFmtId="38" fontId="9" fillId="0" borderId="3" xfId="17" applyFont="1" applyBorder="1" applyAlignment="1">
      <alignment horizontal="distributed"/>
    </xf>
    <xf numFmtId="38" fontId="9" fillId="0" borderId="0" xfId="17" applyFont="1" applyBorder="1" applyAlignment="1">
      <alignment horizontal="distributed"/>
    </xf>
    <xf numFmtId="0" fontId="1" fillId="0" borderId="23" xfId="24" applyFont="1" applyBorder="1" applyAlignment="1">
      <alignment horizontal="distributed" vertical="center"/>
      <protection/>
    </xf>
    <xf numFmtId="0" fontId="7" fillId="0" borderId="24" xfId="24" applyFont="1" applyFill="1" applyBorder="1" applyAlignment="1">
      <alignment horizontal="distributed"/>
      <protection/>
    </xf>
    <xf numFmtId="0" fontId="1" fillId="0" borderId="2" xfId="24" applyFont="1" applyBorder="1" applyAlignment="1">
      <alignment horizontal="distributed" vertical="center"/>
      <protection/>
    </xf>
    <xf numFmtId="0" fontId="7" fillId="0" borderId="6" xfId="24" applyFont="1" applyBorder="1" applyAlignment="1">
      <alignment horizontal="distributed" vertical="center"/>
      <protection/>
    </xf>
    <xf numFmtId="0" fontId="9" fillId="0" borderId="5" xfId="24" applyFont="1" applyBorder="1" applyAlignment="1">
      <alignment horizontal="distributed"/>
      <protection/>
    </xf>
    <xf numFmtId="0" fontId="9" fillId="0" borderId="57" xfId="24" applyFont="1" applyBorder="1" applyAlignment="1">
      <alignment horizontal="distributed"/>
      <protection/>
    </xf>
    <xf numFmtId="38" fontId="9" fillId="0" borderId="0" xfId="17" applyFont="1" applyBorder="1" applyAlignment="1">
      <alignment horizontal="center" vertical="center"/>
    </xf>
    <xf numFmtId="38" fontId="9" fillId="0" borderId="10" xfId="17" applyFont="1" applyBorder="1" applyAlignment="1">
      <alignment horizontal="center" vertical="center"/>
    </xf>
    <xf numFmtId="38" fontId="1" fillId="0" borderId="23" xfId="17" applyFont="1" applyFill="1" applyBorder="1" applyAlignment="1">
      <alignment horizontal="distributed" vertical="center"/>
    </xf>
    <xf numFmtId="0" fontId="7" fillId="0" borderId="39" xfId="24" applyFont="1" applyFill="1" applyBorder="1" applyAlignment="1">
      <alignment horizontal="distributed"/>
      <protection/>
    </xf>
    <xf numFmtId="0" fontId="7" fillId="0" borderId="8" xfId="24" applyFont="1" applyFill="1" applyBorder="1" applyAlignment="1">
      <alignment horizontal="distributed"/>
      <protection/>
    </xf>
    <xf numFmtId="0" fontId="1" fillId="0" borderId="20" xfId="24" applyFont="1" applyBorder="1" applyAlignment="1">
      <alignment horizontal="distributed"/>
      <protection/>
    </xf>
    <xf numFmtId="38" fontId="9" fillId="0" borderId="3" xfId="17" applyFont="1" applyBorder="1" applyAlignment="1">
      <alignment horizontal="center" vertical="center"/>
    </xf>
    <xf numFmtId="0" fontId="1" fillId="0" borderId="9" xfId="21" applyFont="1" applyBorder="1" applyAlignment="1">
      <alignment horizontal="distributed" vertical="center"/>
      <protection/>
    </xf>
    <xf numFmtId="0" fontId="1" fillId="0" borderId="6" xfId="21" applyFont="1" applyBorder="1" applyAlignment="1">
      <alignment horizontal="distributed" vertical="center"/>
      <protection/>
    </xf>
    <xf numFmtId="0" fontId="1" fillId="0" borderId="8" xfId="21" applyFont="1" applyBorder="1" applyAlignment="1">
      <alignment horizontal="distributed" vertical="center"/>
      <protection/>
    </xf>
    <xf numFmtId="0" fontId="1" fillId="0" borderId="3" xfId="21" applyFont="1" applyBorder="1" applyAlignment="1">
      <alignment horizontal="distributed" vertical="center"/>
      <protection/>
    </xf>
    <xf numFmtId="0" fontId="1" fillId="0" borderId="18" xfId="23" applyFont="1" applyBorder="1" applyAlignment="1">
      <alignment horizontal="center" vertical="center"/>
      <protection/>
    </xf>
    <xf numFmtId="0" fontId="1" fillId="0" borderId="17" xfId="23" applyFont="1" applyBorder="1" applyAlignment="1">
      <alignment horizontal="center" vertical="center"/>
      <protection/>
    </xf>
    <xf numFmtId="0" fontId="9" fillId="0" borderId="5" xfId="23" applyFont="1" applyBorder="1" applyAlignment="1">
      <alignment horizontal="distributed" vertical="center"/>
      <protection/>
    </xf>
    <xf numFmtId="0" fontId="9" fillId="0" borderId="19" xfId="23" applyFont="1" applyBorder="1" applyAlignment="1">
      <alignment horizontal="distributed" vertical="center"/>
      <protection/>
    </xf>
    <xf numFmtId="38" fontId="9" fillId="0" borderId="3" xfId="17" applyFont="1" applyBorder="1" applyAlignment="1">
      <alignment horizontal="distributed" vertical="center"/>
    </xf>
    <xf numFmtId="38" fontId="9" fillId="0" borderId="10" xfId="17" applyFont="1" applyBorder="1" applyAlignment="1">
      <alignment horizontal="distributed" vertical="center"/>
    </xf>
    <xf numFmtId="38" fontId="1" fillId="0" borderId="23" xfId="17" applyFont="1" applyBorder="1" applyAlignment="1">
      <alignment horizontal="distributed" vertical="center"/>
    </xf>
    <xf numFmtId="0" fontId="7" fillId="0" borderId="39" xfId="24" applyFont="1" applyBorder="1" applyAlignment="1">
      <alignment horizontal="distributed"/>
      <protection/>
    </xf>
    <xf numFmtId="0" fontId="7" fillId="0" borderId="8" xfId="24" applyFont="1" applyBorder="1" applyAlignment="1">
      <alignment horizontal="distributed"/>
      <protection/>
    </xf>
    <xf numFmtId="0" fontId="7" fillId="0" borderId="24" xfId="24" applyFont="1" applyBorder="1" applyAlignment="1">
      <alignment horizontal="distributed"/>
      <protection/>
    </xf>
    <xf numFmtId="0" fontId="1" fillId="0" borderId="18" xfId="24" applyFont="1" applyBorder="1" applyAlignment="1">
      <alignment horizontal="distributed"/>
      <protection/>
    </xf>
    <xf numFmtId="0" fontId="1" fillId="0" borderId="54" xfId="24" applyFont="1" applyBorder="1" applyAlignment="1">
      <alignment horizontal="distributed"/>
      <protection/>
    </xf>
    <xf numFmtId="0" fontId="1" fillId="0" borderId="17" xfId="24" applyFont="1" applyBorder="1" applyAlignment="1">
      <alignment horizontal="distributed"/>
      <protection/>
    </xf>
    <xf numFmtId="0" fontId="1" fillId="0" borderId="27" xfId="30" applyFont="1" applyBorder="1" applyAlignment="1">
      <alignment horizontal="distributed" vertical="center"/>
      <protection/>
    </xf>
    <xf numFmtId="0" fontId="1" fillId="0" borderId="29" xfId="30" applyFont="1" applyBorder="1" applyAlignment="1">
      <alignment horizontal="distributed" vertical="center"/>
      <protection/>
    </xf>
    <xf numFmtId="0" fontId="0" fillId="0" borderId="67" xfId="30" applyBorder="1" applyAlignment="1">
      <alignment horizontal="distributed" vertical="center"/>
      <protection/>
    </xf>
    <xf numFmtId="0" fontId="0" fillId="0" borderId="27" xfId="30" applyBorder="1" applyAlignment="1">
      <alignment horizontal="distributed" vertical="center"/>
      <protection/>
    </xf>
    <xf numFmtId="0" fontId="1" fillId="0" borderId="29" xfId="30" applyFont="1" applyBorder="1" applyAlignment="1">
      <alignment horizontal="distributed"/>
      <protection/>
    </xf>
    <xf numFmtId="0" fontId="0" fillId="0" borderId="67" xfId="30" applyBorder="1" applyAlignment="1">
      <alignment horizontal="distributed"/>
      <protection/>
    </xf>
    <xf numFmtId="0" fontId="0" fillId="0" borderId="27" xfId="30" applyBorder="1" applyAlignment="1">
      <alignment horizontal="distributed"/>
      <protection/>
    </xf>
    <xf numFmtId="0" fontId="1" fillId="0" borderId="29" xfId="30" applyFont="1" applyBorder="1" applyAlignment="1">
      <alignment horizontal="center"/>
      <protection/>
    </xf>
    <xf numFmtId="0" fontId="1" fillId="0" borderId="67" xfId="30" applyFont="1" applyBorder="1" applyAlignment="1">
      <alignment horizontal="center"/>
      <protection/>
    </xf>
    <xf numFmtId="0" fontId="1" fillId="0" borderId="27" xfId="30" applyFont="1" applyBorder="1" applyAlignment="1">
      <alignment horizontal="center"/>
      <protection/>
    </xf>
    <xf numFmtId="38" fontId="1" fillId="0" borderId="6" xfId="17" applyFont="1" applyBorder="1" applyAlignment="1">
      <alignment horizontal="distributed" vertical="center" wrapText="1"/>
    </xf>
    <xf numFmtId="0" fontId="0" fillId="0" borderId="20" xfId="31" applyBorder="1" applyAlignment="1">
      <alignment horizontal="distributed"/>
      <protection/>
    </xf>
    <xf numFmtId="38" fontId="1" fillId="0" borderId="20" xfId="17" applyFont="1" applyBorder="1" applyAlignment="1">
      <alignment horizontal="distributed" vertical="center" wrapText="1"/>
    </xf>
    <xf numFmtId="0" fontId="0" fillId="0" borderId="20" xfId="31" applyBorder="1" applyAlignment="1">
      <alignment horizontal="distributed" vertical="center" wrapText="1"/>
      <protection/>
    </xf>
    <xf numFmtId="38" fontId="1" fillId="0" borderId="20" xfId="17" applyFont="1" applyBorder="1" applyAlignment="1">
      <alignment horizontal="center" vertical="center"/>
    </xf>
    <xf numFmtId="0" fontId="1" fillId="0" borderId="2" xfId="32" applyFont="1" applyBorder="1" applyAlignment="1">
      <alignment horizontal="center" vertical="center"/>
      <protection/>
    </xf>
    <xf numFmtId="0" fontId="0" fillId="0" borderId="4" xfId="32" applyBorder="1" applyAlignment="1">
      <alignment horizontal="center" vertical="center"/>
      <protection/>
    </xf>
    <xf numFmtId="0" fontId="1" fillId="0" borderId="4" xfId="32" applyFont="1" applyBorder="1" applyAlignment="1">
      <alignment horizontal="center" vertical="center"/>
      <protection/>
    </xf>
    <xf numFmtId="0" fontId="0" fillId="0" borderId="6" xfId="32" applyBorder="1" applyAlignment="1">
      <alignment horizontal="center" vertical="center"/>
      <protection/>
    </xf>
    <xf numFmtId="191" fontId="1" fillId="0" borderId="3" xfId="33" applyNumberFormat="1" applyFont="1" applyFill="1" applyBorder="1" applyAlignment="1">
      <alignment horizontal="distributed" vertical="center"/>
      <protection/>
    </xf>
    <xf numFmtId="191" fontId="1" fillId="0" borderId="10" xfId="33" applyNumberFormat="1" applyFont="1" applyFill="1" applyBorder="1" applyAlignment="1">
      <alignment horizontal="distributed" vertical="center"/>
      <protection/>
    </xf>
    <xf numFmtId="0" fontId="9" fillId="0" borderId="9" xfId="33" applyFont="1" applyFill="1" applyBorder="1" applyAlignment="1">
      <alignment horizontal="distributed" vertical="center"/>
      <protection/>
    </xf>
    <xf numFmtId="0" fontId="1" fillId="0" borderId="16" xfId="33" applyFont="1" applyFill="1" applyBorder="1" applyAlignment="1">
      <alignment horizontal="distributed" vertical="center"/>
      <protection/>
    </xf>
    <xf numFmtId="0" fontId="1" fillId="0" borderId="4" xfId="33" applyFont="1" applyFill="1" applyBorder="1" applyAlignment="1">
      <alignment horizontal="distributed" vertical="center"/>
      <protection/>
    </xf>
    <xf numFmtId="0" fontId="1" fillId="0" borderId="16" xfId="34" applyFont="1" applyBorder="1" applyAlignment="1">
      <alignment horizontal="center" vertical="center" wrapText="1"/>
      <protection/>
    </xf>
    <xf numFmtId="0" fontId="0" fillId="0" borderId="16" xfId="34" applyBorder="1" applyAlignment="1">
      <alignment horizontal="center" vertical="center" wrapText="1"/>
      <protection/>
    </xf>
    <xf numFmtId="0" fontId="1" fillId="0" borderId="3" xfId="34" applyFont="1" applyBorder="1" applyAlignment="1">
      <alignment vertical="center"/>
      <protection/>
    </xf>
    <xf numFmtId="0" fontId="0" fillId="0" borderId="10" xfId="34" applyBorder="1" applyAlignment="1">
      <alignment/>
      <protection/>
    </xf>
    <xf numFmtId="0" fontId="1" fillId="0" borderId="16" xfId="35" applyFont="1" applyFill="1" applyBorder="1" applyAlignment="1">
      <alignment horizontal="center" vertical="center"/>
      <protection/>
    </xf>
    <xf numFmtId="0" fontId="0" fillId="0" borderId="16" xfId="35" applyFill="1" applyBorder="1" applyAlignment="1">
      <alignment horizontal="center" vertical="center"/>
      <protection/>
    </xf>
    <xf numFmtId="0" fontId="1" fillId="0" borderId="6" xfId="35" applyFont="1" applyFill="1" applyBorder="1" applyAlignment="1">
      <alignment horizontal="center" vertical="center"/>
      <protection/>
    </xf>
    <xf numFmtId="0" fontId="10" fillId="0" borderId="20" xfId="35" applyFont="1" applyFill="1" applyBorder="1" applyAlignment="1">
      <alignment horizontal="center" vertical="center" wrapText="1"/>
      <protection/>
    </xf>
    <xf numFmtId="0" fontId="0" fillId="0" borderId="20" xfId="35" applyFill="1" applyBorder="1" applyAlignment="1">
      <alignment horizontal="center" vertical="center"/>
      <protection/>
    </xf>
    <xf numFmtId="0" fontId="1" fillId="0" borderId="18" xfId="35" applyFont="1" applyFill="1" applyBorder="1" applyAlignment="1">
      <alignment horizontal="center" vertical="center"/>
      <protection/>
    </xf>
    <xf numFmtId="0" fontId="1" fillId="0" borderId="54" xfId="35" applyFont="1" applyFill="1" applyBorder="1" applyAlignment="1">
      <alignment horizontal="center" vertical="center"/>
      <protection/>
    </xf>
    <xf numFmtId="0" fontId="1" fillId="0" borderId="17" xfId="35" applyFont="1" applyFill="1" applyBorder="1" applyAlignment="1">
      <alignment horizontal="center" vertical="center"/>
      <protection/>
    </xf>
    <xf numFmtId="0" fontId="1" fillId="0" borderId="9" xfId="35" applyFont="1" applyFill="1" applyBorder="1" applyAlignment="1">
      <alignment horizontal="distributed" vertical="center"/>
      <protection/>
    </xf>
    <xf numFmtId="0" fontId="0" fillId="0" borderId="6" xfId="35" applyBorder="1" applyAlignment="1">
      <alignment horizontal="distributed" vertical="center"/>
      <protection/>
    </xf>
    <xf numFmtId="0" fontId="1" fillId="0" borderId="29" xfId="35" applyFont="1" applyFill="1" applyBorder="1" applyAlignment="1">
      <alignment horizontal="distributed"/>
      <protection/>
    </xf>
    <xf numFmtId="0" fontId="1" fillId="0" borderId="67" xfId="35" applyFont="1" applyFill="1" applyBorder="1" applyAlignment="1">
      <alignment horizontal="distributed"/>
      <protection/>
    </xf>
    <xf numFmtId="0" fontId="1" fillId="0" borderId="27" xfId="35" applyFont="1" applyFill="1" applyBorder="1" applyAlignment="1">
      <alignment horizontal="distributed"/>
      <protection/>
    </xf>
    <xf numFmtId="0" fontId="9" fillId="0" borderId="0" xfId="36" applyFont="1" applyBorder="1" applyAlignment="1">
      <alignment horizontal="distributed" vertical="center"/>
      <protection/>
    </xf>
    <xf numFmtId="0" fontId="9" fillId="0" borderId="10" xfId="36" applyFont="1" applyBorder="1" applyAlignment="1">
      <alignment horizontal="distributed" vertical="center"/>
      <protection/>
    </xf>
    <xf numFmtId="0" fontId="1" fillId="0" borderId="0" xfId="36" applyFont="1" applyBorder="1" applyAlignment="1">
      <alignment horizontal="distributed" vertical="center"/>
      <protection/>
    </xf>
    <xf numFmtId="0" fontId="1" fillId="0" borderId="10" xfId="36" applyFont="1" applyBorder="1" applyAlignment="1">
      <alignment horizontal="distributed" vertical="center"/>
      <protection/>
    </xf>
    <xf numFmtId="0" fontId="1" fillId="0" borderId="3" xfId="36" applyFont="1" applyBorder="1" applyAlignment="1">
      <alignment horizontal="left" vertical="center"/>
      <protection/>
    </xf>
    <xf numFmtId="0" fontId="1" fillId="0" borderId="0" xfId="36" applyFont="1" applyBorder="1" applyAlignment="1">
      <alignment horizontal="left" vertical="center"/>
      <protection/>
    </xf>
    <xf numFmtId="0" fontId="1" fillId="0" borderId="10" xfId="36" applyFont="1" applyBorder="1" applyAlignment="1">
      <alignment horizontal="left" vertical="center"/>
      <protection/>
    </xf>
    <xf numFmtId="0" fontId="1" fillId="0" borderId="0" xfId="36" applyFont="1" applyBorder="1" applyAlignment="1">
      <alignment horizontal="center" vertical="center" textRotation="255"/>
      <protection/>
    </xf>
    <xf numFmtId="0" fontId="1" fillId="0" borderId="2" xfId="36" applyFont="1" applyBorder="1" applyAlignment="1">
      <alignment horizontal="center" vertical="center" wrapText="1"/>
      <protection/>
    </xf>
    <xf numFmtId="0" fontId="1" fillId="0" borderId="4" xfId="36" applyFont="1" applyBorder="1" applyAlignment="1">
      <alignment horizontal="center" vertical="center" wrapText="1"/>
      <protection/>
    </xf>
    <xf numFmtId="0" fontId="1" fillId="0" borderId="6" xfId="36" applyFont="1" applyBorder="1" applyAlignment="1">
      <alignment horizontal="center" vertical="center" wrapText="1"/>
      <protection/>
    </xf>
    <xf numFmtId="0" fontId="1" fillId="0" borderId="3" xfId="36" applyFont="1" applyBorder="1" applyAlignment="1">
      <alignment horizontal="center" vertical="center"/>
      <protection/>
    </xf>
    <xf numFmtId="0" fontId="1" fillId="0" borderId="0" xfId="36" applyFont="1" applyBorder="1" applyAlignment="1">
      <alignment horizontal="center" vertical="center"/>
      <protection/>
    </xf>
    <xf numFmtId="0" fontId="1" fillId="0" borderId="10" xfId="36" applyFont="1" applyBorder="1" applyAlignment="1">
      <alignment horizontal="center" vertical="center"/>
      <protection/>
    </xf>
    <xf numFmtId="0" fontId="1" fillId="0" borderId="8" xfId="36" applyFont="1" applyBorder="1" applyAlignment="1">
      <alignment horizontal="center" vertical="center"/>
      <protection/>
    </xf>
    <xf numFmtId="0" fontId="1" fillId="0" borderId="7" xfId="36" applyFont="1" applyBorder="1" applyAlignment="1">
      <alignment horizontal="center" vertical="center"/>
      <protection/>
    </xf>
    <xf numFmtId="0" fontId="1" fillId="0" borderId="24" xfId="36" applyFont="1" applyBorder="1" applyAlignment="1">
      <alignment horizontal="center" vertical="center"/>
      <protection/>
    </xf>
    <xf numFmtId="0" fontId="9" fillId="0" borderId="3" xfId="36" applyFont="1" applyBorder="1" applyAlignment="1">
      <alignment horizontal="distributed" vertical="center"/>
      <protection/>
    </xf>
    <xf numFmtId="38" fontId="1" fillId="0" borderId="0" xfId="17" applyFont="1" applyBorder="1" applyAlignment="1">
      <alignment horizontal="distributed" vertical="center"/>
    </xf>
    <xf numFmtId="0" fontId="7" fillId="0" borderId="10" xfId="37" applyFont="1" applyBorder="1" applyAlignment="1">
      <alignment horizontal="distributed" vertical="center"/>
      <protection/>
    </xf>
    <xf numFmtId="38" fontId="1" fillId="0" borderId="18" xfId="17" applyFont="1" applyBorder="1" applyAlignment="1">
      <alignment horizontal="distributed" vertical="center"/>
    </xf>
    <xf numFmtId="0" fontId="7" fillId="0" borderId="54" xfId="37" applyFont="1" applyBorder="1" applyAlignment="1">
      <alignment horizontal="distributed" vertical="center"/>
      <protection/>
    </xf>
    <xf numFmtId="0" fontId="7" fillId="0" borderId="17" xfId="37" applyFont="1" applyBorder="1" applyAlignment="1">
      <alignment horizontal="distributed" vertical="center"/>
      <protection/>
    </xf>
    <xf numFmtId="38" fontId="1" fillId="0" borderId="5" xfId="17" applyFont="1" applyBorder="1" applyAlignment="1">
      <alignment horizontal="center"/>
    </xf>
    <xf numFmtId="38" fontId="1" fillId="0" borderId="57" xfId="17" applyFont="1" applyBorder="1" applyAlignment="1">
      <alignment horizontal="center"/>
    </xf>
    <xf numFmtId="38" fontId="1" fillId="0" borderId="19" xfId="17" applyFont="1" applyBorder="1" applyAlignment="1">
      <alignment horizontal="center"/>
    </xf>
    <xf numFmtId="0" fontId="10" fillId="0" borderId="0" xfId="37" applyFont="1" applyBorder="1" applyAlignment="1">
      <alignment horizontal="distributed" vertical="center"/>
      <protection/>
    </xf>
    <xf numFmtId="0" fontId="10" fillId="0" borderId="10" xfId="37" applyFont="1" applyBorder="1" applyAlignment="1">
      <alignment horizontal="distributed" vertical="center"/>
      <protection/>
    </xf>
    <xf numFmtId="38" fontId="1" fillId="0" borderId="15" xfId="17" applyFont="1" applyBorder="1" applyAlignment="1">
      <alignment horizontal="distributed" vertical="center"/>
    </xf>
    <xf numFmtId="0" fontId="7" fillId="0" borderId="14" xfId="37" applyFont="1" applyBorder="1" applyAlignment="1">
      <alignment horizontal="distributed" vertical="center"/>
      <protection/>
    </xf>
    <xf numFmtId="38" fontId="1" fillId="0" borderId="68" xfId="17" applyFont="1" applyBorder="1" applyAlignment="1">
      <alignment horizontal="distributed" vertical="center"/>
    </xf>
    <xf numFmtId="38" fontId="9" fillId="0" borderId="43" xfId="17" applyFont="1" applyBorder="1" applyAlignment="1">
      <alignment horizontal="distributed" vertical="center"/>
    </xf>
    <xf numFmtId="38" fontId="1" fillId="0" borderId="2" xfId="17" applyFont="1" applyBorder="1" applyAlignment="1">
      <alignment horizontal="center" vertical="center" wrapText="1"/>
    </xf>
    <xf numFmtId="0" fontId="1" fillId="0" borderId="6" xfId="38" applyFont="1" applyBorder="1" applyAlignment="1">
      <alignment horizontal="center" vertical="center" wrapText="1"/>
      <protection/>
    </xf>
    <xf numFmtId="0" fontId="1" fillId="0" borderId="6" xfId="38" applyFont="1" applyBorder="1" applyAlignment="1">
      <alignment vertical="center" wrapText="1"/>
      <protection/>
    </xf>
    <xf numFmtId="38" fontId="1" fillId="0" borderId="23" xfId="17" applyFont="1" applyFill="1" applyBorder="1" applyAlignment="1">
      <alignment horizontal="distributed" vertical="center" wrapText="1"/>
    </xf>
    <xf numFmtId="0" fontId="1" fillId="0" borderId="39" xfId="38" applyFont="1" applyBorder="1" applyAlignment="1">
      <alignment horizontal="distributed" vertical="center"/>
      <protection/>
    </xf>
    <xf numFmtId="0" fontId="1" fillId="0" borderId="8" xfId="38" applyFont="1" applyBorder="1" applyAlignment="1">
      <alignment horizontal="distributed" vertical="center"/>
      <protection/>
    </xf>
    <xf numFmtId="0" fontId="1" fillId="0" borderId="24" xfId="38" applyFont="1" applyBorder="1" applyAlignment="1">
      <alignment horizontal="distributed" vertical="center"/>
      <protection/>
    </xf>
    <xf numFmtId="38" fontId="1" fillId="0" borderId="23" xfId="17" applyFont="1" applyBorder="1" applyAlignment="1">
      <alignment horizontal="center" vertical="center" wrapText="1"/>
    </xf>
    <xf numFmtId="0" fontId="1" fillId="0" borderId="8" xfId="38" applyFont="1" applyBorder="1" applyAlignment="1">
      <alignment vertical="center" wrapText="1"/>
      <protection/>
    </xf>
    <xf numFmtId="38" fontId="1" fillId="0" borderId="3" xfId="17" applyFont="1" applyFill="1" applyBorder="1" applyAlignment="1">
      <alignment horizontal="distributed" vertical="center"/>
    </xf>
    <xf numFmtId="0" fontId="1" fillId="0" borderId="10" xfId="38" applyFont="1" applyBorder="1" applyAlignment="1">
      <alignment horizontal="distributed" vertical="center"/>
      <protection/>
    </xf>
    <xf numFmtId="38" fontId="9" fillId="0" borderId="3" xfId="17" applyFont="1" applyFill="1" applyBorder="1" applyAlignment="1">
      <alignment horizontal="distributed" vertical="center"/>
    </xf>
    <xf numFmtId="0" fontId="10" fillId="0" borderId="10" xfId="38" applyFont="1" applyBorder="1" applyAlignment="1">
      <alignment horizontal="distributed" vertical="center"/>
      <protection/>
    </xf>
    <xf numFmtId="0" fontId="9" fillId="0" borderId="3" xfId="38" applyFont="1" applyBorder="1" applyAlignment="1">
      <alignment horizontal="distributed" vertical="center"/>
      <protection/>
    </xf>
    <xf numFmtId="176" fontId="1" fillId="0" borderId="2" xfId="39" applyNumberFormat="1" applyFont="1" applyFill="1" applyBorder="1" applyAlignment="1" applyProtection="1">
      <alignment horizontal="center" vertical="center"/>
      <protection/>
    </xf>
    <xf numFmtId="176" fontId="1" fillId="0" borderId="4" xfId="39" applyNumberFormat="1" applyFont="1" applyFill="1" applyBorder="1" applyAlignment="1" applyProtection="1">
      <alignment horizontal="center" vertical="center"/>
      <protection/>
    </xf>
    <xf numFmtId="176" fontId="1" fillId="0" borderId="6" xfId="39" applyNumberFormat="1" applyFont="1" applyFill="1" applyBorder="1" applyAlignment="1" applyProtection="1">
      <alignment horizontal="center" vertical="center"/>
      <protection/>
    </xf>
    <xf numFmtId="176" fontId="1" fillId="0" borderId="23" xfId="39" applyNumberFormat="1" applyFont="1" applyBorder="1" applyAlignment="1" applyProtection="1">
      <alignment horizontal="distributed" vertical="center" wrapText="1"/>
      <protection/>
    </xf>
    <xf numFmtId="0" fontId="0" fillId="0" borderId="39" xfId="39" applyBorder="1" applyAlignment="1">
      <alignment horizontal="distributed" vertical="center"/>
      <protection/>
    </xf>
    <xf numFmtId="0" fontId="0" fillId="0" borderId="3" xfId="39" applyBorder="1" applyAlignment="1">
      <alignment horizontal="distributed" vertical="center"/>
      <protection/>
    </xf>
    <xf numFmtId="0" fontId="0" fillId="0" borderId="10" xfId="39" applyBorder="1" applyAlignment="1">
      <alignment horizontal="distributed" vertical="center"/>
      <protection/>
    </xf>
    <xf numFmtId="0" fontId="0" fillId="0" borderId="8" xfId="39" applyBorder="1" applyAlignment="1">
      <alignment horizontal="distributed" vertical="center"/>
      <protection/>
    </xf>
    <xf numFmtId="0" fontId="0" fillId="0" borderId="24" xfId="39" applyBorder="1" applyAlignment="1">
      <alignment horizontal="distributed" vertical="center"/>
      <protection/>
    </xf>
    <xf numFmtId="176" fontId="9" fillId="0" borderId="3" xfId="39" applyNumberFormat="1" applyFont="1" applyBorder="1" applyAlignment="1" applyProtection="1">
      <alignment horizontal="distributed" vertical="center"/>
      <protection/>
    </xf>
    <xf numFmtId="0" fontId="19" fillId="0" borderId="10" xfId="39" applyFont="1" applyBorder="1" applyAlignment="1">
      <alignment horizontal="distributed" vertical="center"/>
      <protection/>
    </xf>
    <xf numFmtId="0" fontId="0" fillId="0" borderId="8" xfId="40" applyBorder="1" applyAlignment="1">
      <alignment horizontal="distributed" vertical="center"/>
      <protection/>
    </xf>
    <xf numFmtId="0" fontId="1" fillId="0" borderId="18" xfId="40" applyFont="1" applyBorder="1" applyAlignment="1">
      <alignment horizontal="distributed" vertical="center"/>
      <protection/>
    </xf>
    <xf numFmtId="0" fontId="0" fillId="0" borderId="54" xfId="40" applyBorder="1" applyAlignment="1">
      <alignment horizontal="distributed" vertical="center"/>
      <protection/>
    </xf>
    <xf numFmtId="0" fontId="0" fillId="0" borderId="17" xfId="40" applyBorder="1" applyAlignment="1">
      <alignment horizontal="distributed" vertical="center"/>
      <protection/>
    </xf>
    <xf numFmtId="0" fontId="1" fillId="0" borderId="2" xfId="41" applyFont="1" applyBorder="1" applyAlignment="1">
      <alignment horizontal="distributed" vertical="center"/>
      <protection/>
    </xf>
    <xf numFmtId="0" fontId="0" fillId="0" borderId="8" xfId="41" applyBorder="1" applyAlignment="1">
      <alignment horizontal="distributed" vertical="center"/>
      <protection/>
    </xf>
    <xf numFmtId="38" fontId="1" fillId="0" borderId="2" xfId="17" applyFont="1" applyFill="1" applyBorder="1" applyAlignment="1">
      <alignment horizontal="center" vertical="center"/>
    </xf>
    <xf numFmtId="0" fontId="0" fillId="0" borderId="4" xfId="42" applyBorder="1" applyAlignment="1">
      <alignment horizontal="center" vertical="center"/>
      <protection/>
    </xf>
    <xf numFmtId="0" fontId="0" fillId="0" borderId="6" xfId="42" applyBorder="1" applyAlignment="1">
      <alignment horizontal="center" vertical="center"/>
      <protection/>
    </xf>
    <xf numFmtId="38" fontId="1" fillId="0" borderId="9" xfId="17" applyFont="1" applyFill="1" applyBorder="1" applyAlignment="1">
      <alignment horizontal="center" vertical="center"/>
    </xf>
    <xf numFmtId="38" fontId="1" fillId="0" borderId="6" xfId="17" applyFont="1" applyFill="1" applyBorder="1" applyAlignment="1">
      <alignment horizontal="center" vertical="center"/>
    </xf>
    <xf numFmtId="38" fontId="1" fillId="0" borderId="3" xfId="17" applyFont="1" applyFill="1" applyBorder="1" applyAlignment="1">
      <alignment horizontal="center"/>
    </xf>
    <xf numFmtId="0" fontId="7" fillId="0" borderId="10" xfId="42" applyFont="1" applyFill="1" applyBorder="1">
      <alignment/>
      <protection/>
    </xf>
    <xf numFmtId="38" fontId="1" fillId="0" borderId="0" xfId="17" applyFont="1" applyFill="1" applyBorder="1" applyAlignment="1">
      <alignment horizontal="center"/>
    </xf>
    <xf numFmtId="38" fontId="9" fillId="0" borderId="3" xfId="17" applyFont="1" applyFill="1" applyBorder="1" applyAlignment="1">
      <alignment horizontal="center"/>
    </xf>
    <xf numFmtId="0" fontId="9" fillId="0" borderId="10" xfId="42" applyFont="1" applyFill="1" applyBorder="1">
      <alignment/>
      <protection/>
    </xf>
    <xf numFmtId="38" fontId="1" fillId="0" borderId="3" xfId="17" applyFont="1" applyFill="1" applyBorder="1" applyAlignment="1">
      <alignment horizontal="distributed" vertical="center"/>
    </xf>
    <xf numFmtId="0" fontId="7" fillId="0" borderId="10" xfId="42" applyFont="1" applyBorder="1" applyAlignment="1">
      <alignment horizontal="distributed" vertical="center"/>
      <protection/>
    </xf>
    <xf numFmtId="38" fontId="1" fillId="0" borderId="52" xfId="17" applyFont="1" applyFill="1" applyBorder="1" applyAlignment="1">
      <alignment horizontal="distributed" vertical="center"/>
    </xf>
    <xf numFmtId="0" fontId="7" fillId="0" borderId="69" xfId="42" applyFont="1" applyBorder="1" applyAlignment="1">
      <alignment horizontal="distributed" vertical="center"/>
      <protection/>
    </xf>
    <xf numFmtId="38" fontId="1" fillId="0" borderId="18" xfId="17" applyFont="1" applyFill="1" applyBorder="1" applyAlignment="1">
      <alignment horizontal="distributed"/>
    </xf>
    <xf numFmtId="0" fontId="0" fillId="0" borderId="54" xfId="42" applyBorder="1" applyAlignment="1">
      <alignment horizontal="distributed"/>
      <protection/>
    </xf>
    <xf numFmtId="0" fontId="0" fillId="0" borderId="24" xfId="42" applyBorder="1" applyAlignment="1">
      <alignment horizontal="distributed"/>
      <protection/>
    </xf>
    <xf numFmtId="38" fontId="10" fillId="0" borderId="9" xfId="17" applyFont="1" applyFill="1" applyBorder="1" applyAlignment="1">
      <alignment horizontal="center" vertical="center"/>
    </xf>
    <xf numFmtId="38" fontId="10" fillId="0" borderId="6" xfId="17" applyFont="1" applyFill="1" applyBorder="1" applyAlignment="1">
      <alignment horizontal="center" vertical="center"/>
    </xf>
    <xf numFmtId="38" fontId="1" fillId="0" borderId="19" xfId="17" applyFont="1" applyFill="1" applyBorder="1" applyAlignment="1">
      <alignment horizontal="center" vertical="center"/>
    </xf>
    <xf numFmtId="38" fontId="1" fillId="0" borderId="24" xfId="17" applyFont="1" applyFill="1" applyBorder="1" applyAlignment="1">
      <alignment horizontal="center" vertical="center"/>
    </xf>
    <xf numFmtId="38" fontId="1" fillId="0" borderId="18" xfId="17" applyFont="1" applyFill="1" applyBorder="1" applyAlignment="1">
      <alignment horizontal="center"/>
    </xf>
    <xf numFmtId="38" fontId="1" fillId="0" borderId="54" xfId="17" applyFont="1" applyFill="1" applyBorder="1" applyAlignment="1">
      <alignment horizontal="center"/>
    </xf>
    <xf numFmtId="38" fontId="1" fillId="0" borderId="17" xfId="17" applyFont="1" applyFill="1" applyBorder="1" applyAlignment="1">
      <alignment horizontal="center"/>
    </xf>
    <xf numFmtId="198" fontId="1" fillId="0" borderId="10" xfId="17" applyNumberFormat="1" applyFont="1" applyBorder="1" applyAlignment="1">
      <alignment horizontal="center" vertical="center"/>
    </xf>
    <xf numFmtId="0" fontId="1" fillId="0" borderId="18" xfId="43" applyFont="1" applyBorder="1" applyAlignment="1">
      <alignment horizontal="distributed" vertical="center"/>
      <protection/>
    </xf>
    <xf numFmtId="0" fontId="7" fillId="0" borderId="54" xfId="43" applyFont="1" applyBorder="1" applyAlignment="1">
      <alignment horizontal="distributed" vertical="center"/>
      <protection/>
    </xf>
    <xf numFmtId="0" fontId="7" fillId="0" borderId="17" xfId="43" applyFont="1" applyBorder="1" applyAlignment="1">
      <alignment horizontal="distributed" vertical="center"/>
      <protection/>
    </xf>
    <xf numFmtId="0" fontId="1" fillId="0" borderId="5" xfId="43" applyFont="1" applyBorder="1" applyAlignment="1">
      <alignment horizontal="distributed" vertical="center"/>
      <protection/>
    </xf>
    <xf numFmtId="0" fontId="7" fillId="0" borderId="19" xfId="43" applyFont="1" applyBorder="1" applyAlignment="1">
      <alignment horizontal="distributed" vertical="center"/>
      <protection/>
    </xf>
    <xf numFmtId="0" fontId="7" fillId="0" borderId="8" xfId="43" applyFont="1" applyBorder="1" applyAlignment="1">
      <alignment horizontal="distributed" vertical="center"/>
      <protection/>
    </xf>
    <xf numFmtId="0" fontId="7" fillId="0" borderId="24" xfId="43" applyFont="1" applyBorder="1" applyAlignment="1">
      <alignment horizontal="distributed" vertical="center"/>
      <protection/>
    </xf>
    <xf numFmtId="0" fontId="1" fillId="0" borderId="5" xfId="43" applyFont="1" applyBorder="1" applyAlignment="1">
      <alignment horizontal="distributed" vertical="center"/>
      <protection/>
    </xf>
    <xf numFmtId="0" fontId="7" fillId="0" borderId="19" xfId="43" applyFont="1" applyBorder="1" applyAlignment="1">
      <alignment horizontal="distributed"/>
      <protection/>
    </xf>
    <xf numFmtId="0" fontId="1" fillId="0" borderId="8" xfId="43" applyFont="1" applyBorder="1" applyAlignment="1">
      <alignment horizontal="distributed" vertical="center"/>
      <protection/>
    </xf>
    <xf numFmtId="0" fontId="7" fillId="0" borderId="24" xfId="43" applyFont="1" applyBorder="1" applyAlignment="1">
      <alignment horizontal="distributed"/>
      <protection/>
    </xf>
    <xf numFmtId="0" fontId="1" fillId="0" borderId="20" xfId="43" applyFont="1" applyBorder="1" applyAlignment="1">
      <alignment horizontal="distributed" vertical="center"/>
      <protection/>
    </xf>
    <xf numFmtId="0" fontId="7" fillId="0" borderId="20" xfId="43" applyFont="1" applyBorder="1" applyAlignment="1">
      <alignment horizontal="distributed" vertical="center"/>
      <protection/>
    </xf>
    <xf numFmtId="0" fontId="1" fillId="0" borderId="16" xfId="43" applyFont="1" applyBorder="1" applyAlignment="1">
      <alignment horizontal="distributed" vertical="center"/>
      <protection/>
    </xf>
    <xf numFmtId="0" fontId="7" fillId="0" borderId="16" xfId="43" applyFont="1" applyBorder="1" applyAlignment="1">
      <alignment horizontal="distributed" vertical="center"/>
      <protection/>
    </xf>
    <xf numFmtId="0" fontId="9" fillId="0" borderId="3" xfId="43" applyFont="1" applyBorder="1" applyAlignment="1">
      <alignment horizontal="distributed" vertical="center"/>
      <protection/>
    </xf>
    <xf numFmtId="0" fontId="9" fillId="0" borderId="10" xfId="43" applyFont="1" applyBorder="1" applyAlignment="1">
      <alignment horizontal="distributed" vertical="center"/>
      <protection/>
    </xf>
    <xf numFmtId="0" fontId="1" fillId="0" borderId="23" xfId="43" applyFont="1" applyBorder="1" applyAlignment="1">
      <alignment horizontal="distributed" vertical="center"/>
      <protection/>
    </xf>
    <xf numFmtId="0" fontId="1" fillId="0" borderId="39" xfId="43" applyFont="1" applyBorder="1" applyAlignment="1">
      <alignment horizontal="distributed" vertical="center"/>
      <protection/>
    </xf>
    <xf numFmtId="0" fontId="20" fillId="0" borderId="3" xfId="43" applyFont="1" applyBorder="1" applyAlignment="1">
      <alignment horizontal="distributed" vertical="center"/>
      <protection/>
    </xf>
    <xf numFmtId="0" fontId="1" fillId="0" borderId="8" xfId="43" applyFont="1" applyBorder="1" applyAlignment="1">
      <alignment horizontal="center" vertical="center"/>
      <protection/>
    </xf>
    <xf numFmtId="0" fontId="1" fillId="0" borderId="24" xfId="43" applyFont="1" applyBorder="1" applyAlignment="1">
      <alignment horizontal="center" vertical="center"/>
      <protection/>
    </xf>
    <xf numFmtId="0" fontId="1" fillId="0" borderId="3" xfId="43" applyFont="1" applyBorder="1" applyAlignment="1">
      <alignment horizontal="distributed" vertical="center"/>
      <protection/>
    </xf>
    <xf numFmtId="0" fontId="1" fillId="0" borderId="10" xfId="43" applyFont="1" applyBorder="1" applyAlignment="1">
      <alignment horizontal="distributed" vertical="center"/>
      <protection/>
    </xf>
    <xf numFmtId="0" fontId="1" fillId="0" borderId="18" xfId="44" applyFont="1" applyFill="1" applyBorder="1" applyAlignment="1">
      <alignment horizontal="distributed" vertical="center"/>
      <protection/>
    </xf>
    <xf numFmtId="0" fontId="1" fillId="0" borderId="17" xfId="44" applyFont="1" applyBorder="1" applyAlignment="1">
      <alignment horizontal="distributed" vertical="center"/>
      <protection/>
    </xf>
    <xf numFmtId="0" fontId="1" fillId="0" borderId="0" xfId="44" applyFont="1" applyBorder="1" applyAlignment="1">
      <alignment horizontal="distributed" vertical="center"/>
      <protection/>
    </xf>
    <xf numFmtId="0" fontId="0" fillId="0" borderId="10" xfId="44" applyBorder="1" applyAlignment="1">
      <alignment vertical="center"/>
      <protection/>
    </xf>
    <xf numFmtId="0" fontId="1" fillId="0" borderId="18" xfId="44" applyFont="1" applyBorder="1" applyAlignment="1">
      <alignment horizontal="distributed" vertical="center"/>
      <protection/>
    </xf>
    <xf numFmtId="0" fontId="1" fillId="0" borderId="17" xfId="44" applyFont="1" applyBorder="1" applyAlignment="1">
      <alignment horizontal="distributed" vertical="center"/>
      <protection/>
    </xf>
    <xf numFmtId="0" fontId="1" fillId="0" borderId="10" xfId="44" applyFont="1" applyBorder="1" applyAlignment="1">
      <alignment horizontal="distributed" vertical="center"/>
      <protection/>
    </xf>
    <xf numFmtId="0" fontId="1" fillId="0" borderId="10" xfId="44" applyFont="1" applyBorder="1" applyAlignment="1">
      <alignment vertical="center"/>
      <protection/>
    </xf>
    <xf numFmtId="0" fontId="1" fillId="0" borderId="23" xfId="44" applyFont="1" applyBorder="1" applyAlignment="1">
      <alignment horizontal="center" vertical="center"/>
      <protection/>
    </xf>
    <xf numFmtId="0" fontId="1" fillId="0" borderId="26" xfId="44" applyFont="1" applyBorder="1" applyAlignment="1">
      <alignment horizontal="center" vertical="center"/>
      <protection/>
    </xf>
    <xf numFmtId="0" fontId="1" fillId="0" borderId="39" xfId="44" applyFont="1" applyBorder="1" applyAlignment="1">
      <alignment horizontal="center" vertical="center"/>
      <protection/>
    </xf>
    <xf numFmtId="0" fontId="1" fillId="0" borderId="8" xfId="44" applyFont="1" applyBorder="1" applyAlignment="1">
      <alignment horizontal="center" vertical="center"/>
      <protection/>
    </xf>
    <xf numFmtId="0" fontId="1" fillId="0" borderId="7" xfId="44" applyFont="1" applyBorder="1" applyAlignment="1">
      <alignment horizontal="center" vertical="center"/>
      <protection/>
    </xf>
    <xf numFmtId="0" fontId="1" fillId="0" borderId="24" xfId="44" applyFont="1" applyBorder="1" applyAlignment="1">
      <alignment horizontal="center" vertical="center"/>
      <protection/>
    </xf>
    <xf numFmtId="0" fontId="9" fillId="0" borderId="5" xfId="44" applyFont="1" applyBorder="1" applyAlignment="1">
      <alignment vertical="center"/>
      <protection/>
    </xf>
    <xf numFmtId="0" fontId="9" fillId="0" borderId="57" xfId="44" applyFont="1" applyBorder="1" applyAlignment="1">
      <alignment vertical="center"/>
      <protection/>
    </xf>
    <xf numFmtId="0" fontId="9" fillId="0" borderId="19" xfId="44" applyFont="1" applyBorder="1" applyAlignment="1">
      <alignment vertical="center"/>
      <protection/>
    </xf>
    <xf numFmtId="0" fontId="1" fillId="0" borderId="0" xfId="45" applyFont="1" applyBorder="1" applyAlignment="1">
      <alignment horizontal="distributed" vertical="center"/>
      <protection/>
    </xf>
    <xf numFmtId="0" fontId="1" fillId="0" borderId="10" xfId="45" applyFont="1" applyBorder="1" applyAlignment="1">
      <alignment horizontal="distributed" vertical="center"/>
      <protection/>
    </xf>
    <xf numFmtId="0" fontId="1" fillId="0" borderId="18" xfId="45" applyFont="1" applyBorder="1" applyAlignment="1">
      <alignment horizontal="center" vertical="center"/>
      <protection/>
    </xf>
    <xf numFmtId="0" fontId="1" fillId="0" borderId="17" xfId="45" applyFont="1" applyBorder="1" applyAlignment="1">
      <alignment horizontal="center" vertical="center"/>
      <protection/>
    </xf>
    <xf numFmtId="0" fontId="0" fillId="0" borderId="10" xfId="45" applyBorder="1" applyAlignment="1">
      <alignment horizontal="distributed" vertical="center"/>
      <protection/>
    </xf>
    <xf numFmtId="0" fontId="1" fillId="0" borderId="23" xfId="45" applyFont="1" applyBorder="1" applyAlignment="1">
      <alignment horizontal="center" vertical="center"/>
      <protection/>
    </xf>
    <xf numFmtId="0" fontId="1" fillId="0" borderId="26" xfId="45" applyFont="1" applyBorder="1" applyAlignment="1">
      <alignment horizontal="center" vertical="center"/>
      <protection/>
    </xf>
    <xf numFmtId="0" fontId="1" fillId="0" borderId="39" xfId="45" applyFont="1" applyBorder="1" applyAlignment="1">
      <alignment horizontal="center" vertical="center"/>
      <protection/>
    </xf>
    <xf numFmtId="0" fontId="1" fillId="0" borderId="8" xfId="45" applyFont="1" applyBorder="1" applyAlignment="1">
      <alignment horizontal="center" vertical="center"/>
      <protection/>
    </xf>
    <xf numFmtId="0" fontId="1" fillId="0" borderId="7" xfId="45" applyFont="1" applyBorder="1" applyAlignment="1">
      <alignment horizontal="center" vertical="center"/>
      <protection/>
    </xf>
    <xf numFmtId="0" fontId="1" fillId="0" borderId="24" xfId="45" applyFont="1" applyBorder="1" applyAlignment="1">
      <alignment horizontal="center" vertical="center"/>
      <protection/>
    </xf>
    <xf numFmtId="0" fontId="9" fillId="0" borderId="5" xfId="45" applyFont="1" applyBorder="1" applyAlignment="1">
      <alignment vertical="center"/>
      <protection/>
    </xf>
    <xf numFmtId="0" fontId="9" fillId="0" borderId="57" xfId="45" applyFont="1" applyBorder="1" applyAlignment="1">
      <alignment vertical="center"/>
      <protection/>
    </xf>
    <xf numFmtId="0" fontId="9" fillId="0" borderId="19" xfId="45" applyFont="1" applyBorder="1" applyAlignment="1">
      <alignment vertical="center"/>
      <protection/>
    </xf>
    <xf numFmtId="0" fontId="1" fillId="0" borderId="2" xfId="46" applyFont="1" applyBorder="1" applyAlignment="1">
      <alignment horizontal="center" vertical="center" wrapText="1"/>
      <protection/>
    </xf>
    <xf numFmtId="0" fontId="1" fillId="0" borderId="4" xfId="46" applyFont="1" applyBorder="1" applyAlignment="1">
      <alignment horizontal="center" vertical="center" wrapText="1"/>
      <protection/>
    </xf>
    <xf numFmtId="0" fontId="1" fillId="0" borderId="6" xfId="46" applyFont="1" applyBorder="1" applyAlignment="1">
      <alignment horizontal="center" vertical="center" wrapText="1"/>
      <protection/>
    </xf>
    <xf numFmtId="0" fontId="1" fillId="0" borderId="4" xfId="46" applyFont="1" applyBorder="1" applyAlignment="1">
      <alignment horizontal="center" vertical="center"/>
      <protection/>
    </xf>
    <xf numFmtId="0" fontId="1" fillId="0" borderId="57" xfId="46" applyFont="1" applyBorder="1" applyAlignment="1">
      <alignment horizontal="center" vertical="center"/>
      <protection/>
    </xf>
    <xf numFmtId="0" fontId="1" fillId="0" borderId="19" xfId="46" applyFont="1" applyBorder="1" applyAlignment="1">
      <alignment horizontal="center" vertical="center"/>
      <protection/>
    </xf>
    <xf numFmtId="0" fontId="1" fillId="0" borderId="7" xfId="46" applyFont="1" applyBorder="1" applyAlignment="1">
      <alignment horizontal="center" vertical="center"/>
      <protection/>
    </xf>
    <xf numFmtId="0" fontId="1" fillId="0" borderId="24" xfId="46" applyFont="1" applyBorder="1" applyAlignment="1">
      <alignment horizontal="center" vertical="center"/>
      <protection/>
    </xf>
    <xf numFmtId="0" fontId="1" fillId="0" borderId="5" xfId="46" applyFont="1" applyBorder="1" applyAlignment="1">
      <alignment horizontal="center" vertical="center"/>
      <protection/>
    </xf>
    <xf numFmtId="0" fontId="1" fillId="0" borderId="8" xfId="46" applyFont="1" applyBorder="1" applyAlignment="1">
      <alignment horizontal="center" vertical="center"/>
      <protection/>
    </xf>
    <xf numFmtId="0" fontId="1" fillId="0" borderId="9" xfId="46" applyFont="1" applyBorder="1" applyAlignment="1">
      <alignment horizontal="center" vertical="center" wrapText="1"/>
      <protection/>
    </xf>
    <xf numFmtId="0" fontId="1" fillId="0" borderId="6" xfId="46" applyFont="1" applyBorder="1" applyAlignment="1">
      <alignment horizontal="center" vertical="center"/>
      <protection/>
    </xf>
    <xf numFmtId="38" fontId="1" fillId="0" borderId="0" xfId="17" applyFont="1" applyBorder="1" applyAlignment="1">
      <alignment horizontal="left" vertical="center"/>
    </xf>
    <xf numFmtId="38" fontId="1" fillId="0" borderId="10" xfId="17" applyFont="1" applyBorder="1" applyAlignment="1">
      <alignment horizontal="left" vertical="center"/>
    </xf>
    <xf numFmtId="38" fontId="1" fillId="0" borderId="10" xfId="17" applyFont="1" applyBorder="1" applyAlignment="1">
      <alignment horizontal="distributed" vertical="center"/>
    </xf>
    <xf numFmtId="38" fontId="1" fillId="0" borderId="18" xfId="17" applyFont="1" applyBorder="1" applyAlignment="1">
      <alignment horizontal="center" vertical="center"/>
    </xf>
    <xf numFmtId="38" fontId="1" fillId="0" borderId="54" xfId="17" applyFont="1" applyBorder="1" applyAlignment="1">
      <alignment horizontal="center" vertical="center"/>
    </xf>
    <xf numFmtId="38" fontId="1" fillId="0" borderId="17" xfId="17" applyFont="1" applyBorder="1" applyAlignment="1">
      <alignment horizontal="center" vertical="center"/>
    </xf>
    <xf numFmtId="38" fontId="9" fillId="0" borderId="5" xfId="17" applyFont="1" applyBorder="1" applyAlignment="1">
      <alignment horizontal="distributed" vertical="center"/>
    </xf>
    <xf numFmtId="38" fontId="9" fillId="0" borderId="57" xfId="17" applyFont="1" applyBorder="1" applyAlignment="1">
      <alignment horizontal="distributed" vertical="center"/>
    </xf>
    <xf numFmtId="38" fontId="9" fillId="0" borderId="19" xfId="17" applyFont="1" applyBorder="1" applyAlignment="1">
      <alignment horizontal="distributed" vertical="center"/>
    </xf>
    <xf numFmtId="0" fontId="9" fillId="0" borderId="3" xfId="48" applyFont="1" applyBorder="1" applyAlignment="1">
      <alignment horizontal="distributed" vertical="center"/>
      <protection/>
    </xf>
    <xf numFmtId="0" fontId="7" fillId="0" borderId="0" xfId="48" applyFont="1" applyBorder="1" applyAlignment="1">
      <alignment horizontal="distributed" vertical="center"/>
      <protection/>
    </xf>
    <xf numFmtId="0" fontId="9" fillId="0" borderId="13" xfId="48" applyFont="1" applyBorder="1" applyAlignment="1">
      <alignment horizontal="distributed" vertical="center"/>
      <protection/>
    </xf>
    <xf numFmtId="0" fontId="9" fillId="0" borderId="14" xfId="48" applyFont="1" applyBorder="1" applyAlignment="1">
      <alignment horizontal="distributed" vertical="center"/>
      <protection/>
    </xf>
    <xf numFmtId="0" fontId="1" fillId="0" borderId="23" xfId="48" applyFont="1" applyBorder="1" applyAlignment="1">
      <alignment horizontal="distributed" vertical="center"/>
      <protection/>
    </xf>
    <xf numFmtId="0" fontId="0" fillId="0" borderId="39" xfId="48" applyBorder="1" applyAlignment="1">
      <alignment horizontal="distributed" vertical="center"/>
      <protection/>
    </xf>
    <xf numFmtId="0" fontId="0" fillId="0" borderId="8" xfId="48" applyBorder="1" applyAlignment="1">
      <alignment horizontal="distributed" vertical="center"/>
      <protection/>
    </xf>
    <xf numFmtId="0" fontId="0" fillId="0" borderId="24" xfId="48" applyBorder="1" applyAlignment="1">
      <alignment horizontal="distributed" vertical="center"/>
      <protection/>
    </xf>
    <xf numFmtId="0" fontId="9" fillId="0" borderId="0" xfId="50" applyFont="1" applyBorder="1" applyAlignment="1">
      <alignment horizontal="distributed" vertical="center"/>
      <protection/>
    </xf>
    <xf numFmtId="0" fontId="1" fillId="0" borderId="5" xfId="50" applyFont="1" applyBorder="1" applyAlignment="1">
      <alignment horizontal="distributed" vertical="center"/>
      <protection/>
    </xf>
    <xf numFmtId="0" fontId="1" fillId="0" borderId="57" xfId="50" applyFont="1" applyBorder="1" applyAlignment="1">
      <alignment horizontal="distributed" vertical="center"/>
      <protection/>
    </xf>
    <xf numFmtId="0" fontId="1" fillId="0" borderId="3" xfId="50" applyFont="1" applyBorder="1" applyAlignment="1">
      <alignment horizontal="distributed" vertical="center"/>
      <protection/>
    </xf>
    <xf numFmtId="0" fontId="1" fillId="0" borderId="0" xfId="50" applyFont="1" applyBorder="1" applyAlignment="1">
      <alignment horizontal="distributed" vertical="center"/>
      <protection/>
    </xf>
    <xf numFmtId="0" fontId="1" fillId="0" borderId="8" xfId="50" applyFont="1" applyBorder="1" applyAlignment="1">
      <alignment horizontal="distributed" vertical="center"/>
      <protection/>
    </xf>
    <xf numFmtId="0" fontId="1" fillId="0" borderId="7" xfId="50" applyFont="1" applyBorder="1" applyAlignment="1">
      <alignment horizontal="distributed" vertical="center"/>
      <protection/>
    </xf>
    <xf numFmtId="0" fontId="7" fillId="0" borderId="0" xfId="50" applyFont="1" applyBorder="1" applyAlignment="1">
      <alignment horizontal="distributed" vertical="center"/>
      <protection/>
    </xf>
    <xf numFmtId="0" fontId="1" fillId="0" borderId="70" xfId="50" applyFont="1" applyBorder="1" applyAlignment="1">
      <alignment horizontal="distributed" vertical="center"/>
      <protection/>
    </xf>
    <xf numFmtId="0" fontId="7" fillId="0" borderId="70" xfId="50" applyFont="1" applyBorder="1" applyAlignment="1">
      <alignment horizontal="distributed" vertical="center"/>
      <protection/>
    </xf>
    <xf numFmtId="0" fontId="1" fillId="0" borderId="23" xfId="50" applyFont="1" applyBorder="1" applyAlignment="1">
      <alignment horizontal="center" vertical="center"/>
      <protection/>
    </xf>
    <xf numFmtId="0" fontId="1" fillId="0" borderId="26" xfId="50" applyFont="1" applyBorder="1" applyAlignment="1">
      <alignment horizontal="center" vertical="center"/>
      <protection/>
    </xf>
    <xf numFmtId="0" fontId="1" fillId="0" borderId="39" xfId="50" applyFont="1" applyBorder="1" applyAlignment="1">
      <alignment horizontal="center" vertical="center"/>
      <protection/>
    </xf>
    <xf numFmtId="0" fontId="9" fillId="0" borderId="3" xfId="50" applyFont="1" applyBorder="1" applyAlignment="1">
      <alignment horizontal="distributed" vertical="center"/>
      <protection/>
    </xf>
    <xf numFmtId="0" fontId="9" fillId="0" borderId="5" xfId="50" applyFont="1" applyBorder="1" applyAlignment="1">
      <alignment horizontal="distributed" vertical="center"/>
      <protection/>
    </xf>
    <xf numFmtId="0" fontId="9" fillId="0" borderId="57" xfId="50" applyFont="1" applyBorder="1" applyAlignment="1">
      <alignment horizontal="distributed" vertical="center"/>
      <protection/>
    </xf>
    <xf numFmtId="0" fontId="9" fillId="0" borderId="5" xfId="17" applyNumberFormat="1" applyFont="1" applyBorder="1" applyAlignment="1">
      <alignment horizontal="distributed" vertical="center"/>
    </xf>
    <xf numFmtId="0" fontId="9" fillId="0" borderId="19" xfId="17" applyNumberFormat="1" applyFont="1" applyBorder="1" applyAlignment="1">
      <alignment horizontal="distributed" vertical="center"/>
    </xf>
    <xf numFmtId="0" fontId="1" fillId="0" borderId="18" xfId="17" applyNumberFormat="1" applyFont="1" applyBorder="1" applyAlignment="1">
      <alignment horizontal="distributed" vertical="center"/>
    </xf>
    <xf numFmtId="0" fontId="7" fillId="0" borderId="54" xfId="51" applyNumberFormat="1" applyFont="1" applyBorder="1" applyAlignment="1">
      <alignment horizontal="distributed" vertical="center"/>
      <protection/>
    </xf>
    <xf numFmtId="0" fontId="7" fillId="0" borderId="71" xfId="51" applyNumberFormat="1" applyFont="1" applyBorder="1" applyAlignment="1">
      <alignment horizontal="distributed" vertical="center"/>
      <protection/>
    </xf>
    <xf numFmtId="0" fontId="7" fillId="0" borderId="17" xfId="51" applyNumberFormat="1" applyFont="1" applyBorder="1" applyAlignment="1">
      <alignment horizontal="distributed" vertical="center"/>
      <protection/>
    </xf>
    <xf numFmtId="0" fontId="1" fillId="0" borderId="23" xfId="17" applyNumberFormat="1" applyFont="1" applyBorder="1" applyAlignment="1">
      <alignment horizontal="distributed" vertical="center"/>
    </xf>
    <xf numFmtId="0" fontId="1" fillId="0" borderId="39" xfId="17" applyNumberFormat="1" applyFont="1" applyBorder="1" applyAlignment="1">
      <alignment horizontal="distributed" vertical="center"/>
    </xf>
    <xf numFmtId="0" fontId="1" fillId="0" borderId="8" xfId="17" applyNumberFormat="1" applyFont="1" applyBorder="1" applyAlignment="1">
      <alignment horizontal="distributed" vertical="center"/>
    </xf>
    <xf numFmtId="0" fontId="1" fillId="0" borderId="24" xfId="17" applyNumberFormat="1" applyFont="1" applyBorder="1" applyAlignment="1">
      <alignment horizontal="distributed" vertical="center"/>
    </xf>
    <xf numFmtId="38" fontId="1" fillId="0" borderId="3" xfId="17" applyFont="1" applyBorder="1" applyAlignment="1">
      <alignment horizontal="center" vertical="center"/>
    </xf>
    <xf numFmtId="38" fontId="1" fillId="0" borderId="8" xfId="17" applyFont="1" applyBorder="1" applyAlignment="1">
      <alignment horizontal="center" vertical="center"/>
    </xf>
    <xf numFmtId="0" fontId="19" fillId="0" borderId="10" xfId="52" applyFont="1" applyBorder="1" applyAlignment="1">
      <alignment horizontal="distributed" vertical="center"/>
      <protection/>
    </xf>
    <xf numFmtId="38" fontId="1" fillId="0" borderId="24" xfId="17" applyFont="1" applyBorder="1" applyAlignment="1">
      <alignment horizontal="center" vertical="center"/>
    </xf>
    <xf numFmtId="38" fontId="1" fillId="0" borderId="5" xfId="17" applyFont="1" applyBorder="1" applyAlignment="1">
      <alignment horizontal="distributed" vertical="center"/>
    </xf>
    <xf numFmtId="38" fontId="1" fillId="0" borderId="19" xfId="17" applyFont="1" applyBorder="1" applyAlignment="1">
      <alignment horizontal="distributed" vertical="center"/>
    </xf>
    <xf numFmtId="0" fontId="10" fillId="0" borderId="10" xfId="52" applyFont="1" applyBorder="1" applyAlignment="1">
      <alignment horizontal="distributed" vertical="center"/>
      <protection/>
    </xf>
    <xf numFmtId="38" fontId="1" fillId="0" borderId="23" xfId="17" applyFont="1" applyBorder="1" applyAlignment="1">
      <alignment horizontal="distributed" vertical="center" wrapText="1"/>
    </xf>
    <xf numFmtId="0" fontId="17" fillId="0" borderId="39" xfId="52" applyFont="1" applyBorder="1" applyAlignment="1">
      <alignment horizontal="distributed" vertical="center"/>
      <protection/>
    </xf>
    <xf numFmtId="0" fontId="17" fillId="0" borderId="8" xfId="52" applyFont="1" applyBorder="1" applyAlignment="1">
      <alignment horizontal="distributed" vertical="center"/>
      <protection/>
    </xf>
    <xf numFmtId="0" fontId="17" fillId="0" borderId="24" xfId="52" applyFont="1" applyBorder="1" applyAlignment="1">
      <alignment horizontal="distributed" vertical="center"/>
      <protection/>
    </xf>
    <xf numFmtId="38" fontId="22" fillId="0" borderId="3" xfId="17" applyFont="1" applyBorder="1" applyAlignment="1">
      <alignment horizontal="distributed" vertical="center"/>
    </xf>
    <xf numFmtId="38" fontId="10" fillId="0" borderId="10" xfId="17" applyFont="1" applyBorder="1" applyAlignment="1">
      <alignment horizontal="distributed" vertical="center"/>
    </xf>
    <xf numFmtId="38" fontId="16" fillId="0" borderId="3" xfId="17" applyFont="1" applyBorder="1" applyAlignment="1">
      <alignment horizontal="distributed" vertical="center"/>
    </xf>
    <xf numFmtId="38" fontId="1" fillId="0" borderId="16" xfId="17" applyFont="1" applyBorder="1" applyAlignment="1">
      <alignment horizontal="distributed" vertical="center" wrapText="1"/>
    </xf>
    <xf numFmtId="0" fontId="0" fillId="0" borderId="20" xfId="53" applyBorder="1" applyAlignment="1">
      <alignment horizontal="distributed" vertical="center" wrapText="1"/>
      <protection/>
    </xf>
    <xf numFmtId="38" fontId="1" fillId="0" borderId="2" xfId="17" applyFont="1" applyBorder="1" applyAlignment="1">
      <alignment horizontal="distributed" vertical="center" wrapText="1"/>
    </xf>
    <xf numFmtId="0" fontId="0" fillId="0" borderId="4" xfId="53" applyBorder="1" applyAlignment="1">
      <alignment horizontal="distributed" vertical="center" wrapText="1"/>
      <protection/>
    </xf>
    <xf numFmtId="0" fontId="0" fillId="0" borderId="6" xfId="53" applyBorder="1" applyAlignment="1">
      <alignment horizontal="distributed" vertical="center" wrapText="1"/>
      <protection/>
    </xf>
    <xf numFmtId="38" fontId="1" fillId="0" borderId="16" xfId="17" applyFont="1" applyFill="1" applyBorder="1" applyAlignment="1">
      <alignment horizontal="distributed" vertical="center" wrapText="1"/>
    </xf>
    <xf numFmtId="0" fontId="0" fillId="0" borderId="20" xfId="53" applyFill="1" applyBorder="1" applyAlignment="1">
      <alignment horizontal="distributed" vertical="center" wrapText="1"/>
      <protection/>
    </xf>
    <xf numFmtId="38" fontId="1" fillId="0" borderId="16" xfId="17" applyFont="1" applyBorder="1" applyAlignment="1">
      <alignment horizontal="center" vertical="center"/>
    </xf>
    <xf numFmtId="0" fontId="0" fillId="0" borderId="16" xfId="53" applyBorder="1" applyAlignment="1">
      <alignment horizontal="center" vertical="center"/>
      <protection/>
    </xf>
    <xf numFmtId="38" fontId="1" fillId="0" borderId="20" xfId="17" applyFont="1" applyBorder="1" applyAlignment="1">
      <alignment horizontal="distributed" vertical="center"/>
    </xf>
    <xf numFmtId="0" fontId="0" fillId="0" borderId="20" xfId="53" applyBorder="1" applyAlignment="1">
      <alignment horizontal="distributed" vertical="center"/>
      <protection/>
    </xf>
    <xf numFmtId="0" fontId="1" fillId="0" borderId="20" xfId="53" applyFont="1" applyBorder="1" applyAlignment="1">
      <alignment horizontal="distributed" vertical="center"/>
      <protection/>
    </xf>
    <xf numFmtId="0" fontId="0" fillId="0" borderId="39" xfId="54" applyBorder="1" applyAlignment="1">
      <alignment horizontal="center" vertical="center"/>
      <protection/>
    </xf>
    <xf numFmtId="0" fontId="0" fillId="0" borderId="24" xfId="54" applyBorder="1" applyAlignment="1">
      <alignment horizontal="center" vertical="center"/>
      <protection/>
    </xf>
    <xf numFmtId="38" fontId="1" fillId="0" borderId="3" xfId="17" applyFont="1" applyBorder="1" applyAlignment="1">
      <alignment horizontal="distributed" vertical="center"/>
    </xf>
    <xf numFmtId="38" fontId="1" fillId="0" borderId="10" xfId="17" applyFont="1" applyFill="1" applyBorder="1" applyAlignment="1">
      <alignment horizontal="center" vertical="center"/>
    </xf>
    <xf numFmtId="38" fontId="1" fillId="0" borderId="9" xfId="17" applyFont="1" applyFill="1" applyBorder="1" applyAlignment="1">
      <alignment horizontal="center" wrapText="1"/>
    </xf>
    <xf numFmtId="38" fontId="1" fillId="0" borderId="6" xfId="17" applyFont="1" applyFill="1" applyBorder="1" applyAlignment="1">
      <alignment horizontal="center" wrapText="1"/>
    </xf>
    <xf numFmtId="38" fontId="1" fillId="0" borderId="4" xfId="17" applyFont="1" applyFill="1" applyBorder="1" applyAlignment="1">
      <alignment horizontal="center" vertical="center"/>
    </xf>
    <xf numFmtId="38" fontId="1" fillId="0" borderId="18" xfId="17" applyFont="1" applyFill="1" applyBorder="1" applyAlignment="1">
      <alignment horizontal="center" vertical="center" wrapText="1"/>
    </xf>
    <xf numFmtId="38" fontId="1" fillId="0" borderId="17" xfId="17" applyFont="1" applyFill="1" applyBorder="1" applyAlignment="1">
      <alignment horizontal="center" vertical="center" wrapText="1"/>
    </xf>
    <xf numFmtId="38" fontId="1" fillId="0" borderId="5" xfId="17" applyFont="1" applyFill="1" applyBorder="1" applyAlignment="1">
      <alignment horizontal="center" vertical="center"/>
    </xf>
    <xf numFmtId="38" fontId="1" fillId="0" borderId="8" xfId="17" applyFont="1" applyFill="1" applyBorder="1" applyAlignment="1">
      <alignment horizontal="center" vertical="center"/>
    </xf>
    <xf numFmtId="38" fontId="1" fillId="0" borderId="0" xfId="17" applyFont="1" applyFill="1" applyBorder="1" applyAlignment="1">
      <alignment horizontal="center" vertical="center"/>
    </xf>
    <xf numFmtId="38" fontId="1" fillId="0" borderId="7" xfId="17" applyFont="1" applyFill="1" applyBorder="1" applyAlignment="1">
      <alignment horizontal="center" vertical="center"/>
    </xf>
    <xf numFmtId="0" fontId="19" fillId="0" borderId="10" xfId="55" applyFont="1" applyBorder="1" applyAlignment="1">
      <alignment/>
      <protection/>
    </xf>
    <xf numFmtId="0" fontId="1" fillId="0" borderId="8" xfId="55" applyFont="1" applyBorder="1" applyAlignment="1">
      <alignment horizontal="center" vertical="center"/>
      <protection/>
    </xf>
    <xf numFmtId="0" fontId="17" fillId="0" borderId="24" xfId="55" applyFont="1" applyBorder="1" applyAlignment="1">
      <alignment horizontal="center" vertical="center"/>
      <protection/>
    </xf>
    <xf numFmtId="38" fontId="1" fillId="0" borderId="29" xfId="17" applyFont="1" applyBorder="1" applyAlignment="1">
      <alignment horizontal="center" vertical="center"/>
    </xf>
    <xf numFmtId="0" fontId="0" fillId="0" borderId="27" xfId="55" applyBorder="1" applyAlignment="1">
      <alignment horizontal="center" vertical="center"/>
      <protection/>
    </xf>
    <xf numFmtId="38" fontId="1" fillId="0" borderId="39" xfId="17" applyFont="1" applyBorder="1" applyAlignment="1">
      <alignment horizontal="center" vertical="center"/>
    </xf>
    <xf numFmtId="0" fontId="0" fillId="0" borderId="67" xfId="55" applyBorder="1" applyAlignment="1">
      <alignment horizontal="center" vertical="center"/>
      <protection/>
    </xf>
    <xf numFmtId="0" fontId="0" fillId="0" borderId="27" xfId="55" applyBorder="1" applyAlignment="1">
      <alignment vertical="center"/>
      <protection/>
    </xf>
    <xf numFmtId="0" fontId="0" fillId="0" borderId="54" xfId="55" applyBorder="1" applyAlignment="1">
      <alignment horizontal="center" vertical="center"/>
      <protection/>
    </xf>
    <xf numFmtId="0" fontId="0" fillId="0" borderId="54" xfId="55" applyBorder="1" applyAlignment="1">
      <alignment vertical="center"/>
      <protection/>
    </xf>
    <xf numFmtId="0" fontId="0" fillId="0" borderId="17" xfId="55" applyBorder="1" applyAlignment="1">
      <alignment vertical="center"/>
      <protection/>
    </xf>
    <xf numFmtId="0" fontId="1" fillId="0" borderId="23" xfId="55" applyFont="1" applyBorder="1" applyAlignment="1">
      <alignment horizontal="distributed" vertical="center"/>
      <protection/>
    </xf>
    <xf numFmtId="0" fontId="17" fillId="0" borderId="39" xfId="55" applyFont="1" applyBorder="1" applyAlignment="1">
      <alignment horizontal="distributed" vertical="center"/>
      <protection/>
    </xf>
    <xf numFmtId="0" fontId="19" fillId="0" borderId="10" xfId="55" applyFont="1" applyBorder="1" applyAlignment="1">
      <alignment horizontal="distributed" vertical="center"/>
      <protection/>
    </xf>
    <xf numFmtId="38" fontId="1" fillId="0" borderId="2" xfId="17" applyFont="1" applyBorder="1" applyAlignment="1">
      <alignment horizontal="center" vertical="center"/>
    </xf>
    <xf numFmtId="0" fontId="0" fillId="0" borderId="4" xfId="55" applyBorder="1" applyAlignment="1">
      <alignment horizontal="center" vertical="center"/>
      <protection/>
    </xf>
    <xf numFmtId="0" fontId="0" fillId="0" borderId="6" xfId="55" applyBorder="1" applyAlignment="1">
      <alignment horizontal="center" vertical="center"/>
      <protection/>
    </xf>
    <xf numFmtId="38" fontId="10" fillId="0" borderId="23" xfId="17" applyFont="1" applyBorder="1" applyAlignment="1">
      <alignment horizontal="center" vertical="center"/>
    </xf>
    <xf numFmtId="38" fontId="10" fillId="0" borderId="39" xfId="17" applyFont="1" applyBorder="1" applyAlignment="1">
      <alignment horizontal="center" vertical="center"/>
    </xf>
    <xf numFmtId="38" fontId="10" fillId="0" borderId="3" xfId="17" applyFont="1" applyBorder="1" applyAlignment="1">
      <alignment horizontal="center" vertical="center"/>
    </xf>
    <xf numFmtId="38" fontId="10" fillId="0" borderId="10" xfId="17" applyFont="1" applyBorder="1" applyAlignment="1">
      <alignment horizontal="center" vertical="center"/>
    </xf>
    <xf numFmtId="38" fontId="10" fillId="0" borderId="8" xfId="17" applyFont="1" applyBorder="1" applyAlignment="1">
      <alignment horizontal="center" vertical="center"/>
    </xf>
    <xf numFmtId="38" fontId="10" fillId="0" borderId="24" xfId="17" applyFont="1" applyBorder="1" applyAlignment="1">
      <alignment horizontal="center" vertical="center"/>
    </xf>
    <xf numFmtId="38" fontId="1" fillId="0" borderId="4" xfId="17" applyFont="1" applyBorder="1" applyAlignment="1">
      <alignment horizontal="center" vertical="center"/>
    </xf>
    <xf numFmtId="38" fontId="1" fillId="0" borderId="6" xfId="17" applyFont="1" applyBorder="1" applyAlignment="1">
      <alignment horizontal="center" vertical="center"/>
    </xf>
    <xf numFmtId="38" fontId="10" fillId="0" borderId="2" xfId="17" applyFont="1" applyBorder="1" applyAlignment="1">
      <alignment horizontal="center" vertical="center" shrinkToFit="1"/>
    </xf>
    <xf numFmtId="38" fontId="10" fillId="0" borderId="4" xfId="17" applyFont="1" applyBorder="1" applyAlignment="1">
      <alignment horizontal="center" vertical="center" shrinkToFit="1"/>
    </xf>
    <xf numFmtId="38" fontId="10" fillId="0" borderId="6" xfId="17" applyFont="1" applyBorder="1" applyAlignment="1">
      <alignment horizontal="center" vertical="center" shrinkToFit="1"/>
    </xf>
    <xf numFmtId="0" fontId="1" fillId="0" borderId="16" xfId="56" applyFont="1" applyBorder="1" applyAlignment="1">
      <alignment horizontal="center" vertical="center"/>
      <protection/>
    </xf>
    <xf numFmtId="38" fontId="1" fillId="0" borderId="9" xfId="17" applyFont="1" applyBorder="1" applyAlignment="1">
      <alignment horizontal="center" vertical="center"/>
    </xf>
    <xf numFmtId="0" fontId="0" fillId="0" borderId="6" xfId="56" applyBorder="1" applyAlignment="1">
      <alignment horizontal="center" vertical="center"/>
      <protection/>
    </xf>
    <xf numFmtId="38" fontId="1" fillId="0" borderId="67" xfId="17" applyFont="1" applyBorder="1" applyAlignment="1">
      <alignment horizontal="center" vertical="center"/>
    </xf>
    <xf numFmtId="38" fontId="1" fillId="0" borderId="27" xfId="17" applyFont="1" applyBorder="1" applyAlignment="1">
      <alignment horizontal="center" vertical="center"/>
    </xf>
    <xf numFmtId="38" fontId="1" fillId="0" borderId="18" xfId="17" applyFont="1" applyBorder="1" applyAlignment="1">
      <alignment horizontal="distributed" vertical="center"/>
    </xf>
    <xf numFmtId="0" fontId="0" fillId="0" borderId="54" xfId="56" applyBorder="1" applyAlignment="1">
      <alignment horizontal="distributed" vertical="center"/>
      <protection/>
    </xf>
    <xf numFmtId="0" fontId="0" fillId="0" borderId="17" xfId="56" applyBorder="1" applyAlignment="1">
      <alignment horizontal="distributed" vertical="center"/>
      <protection/>
    </xf>
    <xf numFmtId="0" fontId="0" fillId="0" borderId="27" xfId="56" applyBorder="1" applyAlignment="1">
      <alignment horizontal="center" vertical="center"/>
      <protection/>
    </xf>
    <xf numFmtId="38" fontId="1" fillId="0" borderId="38" xfId="17" applyFont="1" applyBorder="1" applyAlignment="1">
      <alignment vertical="center"/>
    </xf>
    <xf numFmtId="38" fontId="1" fillId="0" borderId="36" xfId="17" applyFont="1" applyBorder="1" applyAlignment="1">
      <alignment vertical="center"/>
    </xf>
    <xf numFmtId="38" fontId="9" fillId="0" borderId="36" xfId="17" applyFont="1" applyBorder="1" applyAlignment="1">
      <alignment vertical="center"/>
    </xf>
    <xf numFmtId="38" fontId="1" fillId="0" borderId="35" xfId="17" applyFont="1" applyBorder="1" applyAlignment="1">
      <alignment vertical="center"/>
    </xf>
    <xf numFmtId="38" fontId="1" fillId="0" borderId="72" xfId="17" applyFont="1" applyBorder="1" applyAlignment="1">
      <alignment horizontal="distributed" vertical="center"/>
    </xf>
    <xf numFmtId="0" fontId="0" fillId="0" borderId="73" xfId="57" applyBorder="1" applyAlignment="1">
      <alignment vertical="center"/>
      <protection/>
    </xf>
    <xf numFmtId="38" fontId="1" fillId="0" borderId="74" xfId="17" applyFont="1" applyBorder="1" applyAlignment="1">
      <alignment horizontal="distributed" vertical="center"/>
    </xf>
    <xf numFmtId="0" fontId="0" fillId="0" borderId="74" xfId="57" applyBorder="1" applyAlignment="1">
      <alignment horizontal="distributed" vertical="center"/>
      <protection/>
    </xf>
    <xf numFmtId="38" fontId="1" fillId="0" borderId="75" xfId="17" applyFont="1" applyBorder="1" applyAlignment="1">
      <alignment horizontal="distributed" vertical="center"/>
    </xf>
    <xf numFmtId="0" fontId="0" fillId="0" borderId="76" xfId="57" applyBorder="1" applyAlignment="1">
      <alignment vertical="center"/>
      <protection/>
    </xf>
    <xf numFmtId="38" fontId="1" fillId="0" borderId="77" xfId="17" applyFont="1" applyBorder="1" applyAlignment="1">
      <alignment horizontal="distributed" vertical="center"/>
    </xf>
    <xf numFmtId="0" fontId="0" fillId="0" borderId="78" xfId="57" applyBorder="1" applyAlignment="1">
      <alignment horizontal="distributed" vertical="center"/>
      <protection/>
    </xf>
    <xf numFmtId="38" fontId="1" fillId="0" borderId="72" xfId="17" applyFont="1" applyBorder="1" applyAlignment="1">
      <alignment horizontal="distributed" vertical="center" wrapText="1"/>
    </xf>
    <xf numFmtId="0" fontId="0" fillId="0" borderId="73" xfId="57" applyBorder="1" applyAlignment="1">
      <alignment horizontal="distributed" vertical="center"/>
      <protection/>
    </xf>
    <xf numFmtId="38" fontId="1" fillId="0" borderId="79" xfId="17" applyFont="1" applyBorder="1" applyAlignment="1">
      <alignment horizontal="distributed" vertical="center"/>
    </xf>
    <xf numFmtId="0" fontId="0" fillId="0" borderId="63" xfId="57" applyBorder="1" applyAlignment="1">
      <alignment horizontal="distributed" vertical="center"/>
      <protection/>
    </xf>
    <xf numFmtId="38" fontId="1" fillId="0" borderId="3" xfId="17" applyFont="1" applyBorder="1" applyAlignment="1">
      <alignment horizontal="distributed" vertical="center"/>
    </xf>
    <xf numFmtId="0" fontId="0" fillId="0" borderId="3" xfId="57" applyBorder="1" applyAlignment="1">
      <alignment horizontal="distributed" vertical="center"/>
      <protection/>
    </xf>
    <xf numFmtId="0" fontId="0" fillId="0" borderId="80" xfId="57" applyBorder="1" applyAlignment="1">
      <alignment horizontal="distributed" vertical="center"/>
      <protection/>
    </xf>
    <xf numFmtId="0" fontId="0" fillId="0" borderId="81" xfId="57" applyBorder="1" applyAlignment="1">
      <alignment horizontal="distributed" vertical="center"/>
      <protection/>
    </xf>
    <xf numFmtId="38" fontId="1" fillId="0" borderId="82" xfId="17" applyFont="1" applyBorder="1" applyAlignment="1">
      <alignment horizontal="distributed" vertical="center"/>
    </xf>
    <xf numFmtId="0" fontId="0" fillId="0" borderId="83" xfId="57" applyBorder="1" applyAlignment="1">
      <alignment vertical="center"/>
      <protection/>
    </xf>
    <xf numFmtId="38" fontId="1" fillId="0" borderId="84" xfId="17" applyFont="1" applyBorder="1" applyAlignment="1">
      <alignment horizontal="distributed" vertical="center"/>
    </xf>
    <xf numFmtId="0" fontId="0" fillId="0" borderId="84" xfId="57" applyBorder="1" applyAlignment="1">
      <alignment horizontal="distributed" vertical="center"/>
      <protection/>
    </xf>
    <xf numFmtId="38" fontId="1" fillId="0" borderId="84" xfId="17" applyFont="1" applyBorder="1" applyAlignment="1">
      <alignment horizontal="distributed" vertical="center" wrapText="1"/>
    </xf>
    <xf numFmtId="0" fontId="7" fillId="0" borderId="4" xfId="57" applyFont="1" applyBorder="1" applyAlignment="1">
      <alignment horizontal="center" vertical="center" wrapText="1"/>
      <protection/>
    </xf>
    <xf numFmtId="0" fontId="7" fillId="0" borderId="6" xfId="57" applyFont="1" applyBorder="1" applyAlignment="1">
      <alignment horizontal="center" vertical="center" wrapText="1"/>
      <protection/>
    </xf>
    <xf numFmtId="38" fontId="1" fillId="0" borderId="85" xfId="17" applyFont="1" applyBorder="1" applyAlignment="1">
      <alignment horizontal="distributed" vertical="center"/>
    </xf>
    <xf numFmtId="38" fontId="1" fillId="0" borderId="86" xfId="17" applyFont="1" applyBorder="1" applyAlignment="1">
      <alignment horizontal="distributed" vertical="center"/>
    </xf>
    <xf numFmtId="38" fontId="1" fillId="0" borderId="87" xfId="17" applyFont="1" applyBorder="1" applyAlignment="1">
      <alignment horizontal="distributed" vertical="center"/>
    </xf>
    <xf numFmtId="38" fontId="1" fillId="0" borderId="88" xfId="17" applyFont="1" applyBorder="1" applyAlignment="1">
      <alignment horizontal="distributed" vertical="center"/>
    </xf>
    <xf numFmtId="38" fontId="1" fillId="0" borderId="84" xfId="17" applyFont="1" applyBorder="1" applyAlignment="1">
      <alignment horizontal="distributed" vertical="center"/>
    </xf>
    <xf numFmtId="38" fontId="1" fillId="0" borderId="74" xfId="17" applyFont="1" applyBorder="1" applyAlignment="1">
      <alignment horizontal="distributed" vertical="center"/>
    </xf>
    <xf numFmtId="38" fontId="1" fillId="0" borderId="79" xfId="17" applyFont="1" applyBorder="1" applyAlignment="1">
      <alignment horizontal="distributed" vertical="center" wrapText="1"/>
    </xf>
    <xf numFmtId="0" fontId="0" fillId="0" borderId="77" xfId="57" applyBorder="1" applyAlignment="1">
      <alignment horizontal="distributed" vertical="center"/>
      <protection/>
    </xf>
    <xf numFmtId="38" fontId="10" fillId="0" borderId="0" xfId="17" applyFont="1" applyAlignment="1">
      <alignment horizontal="right" vertical="center"/>
    </xf>
    <xf numFmtId="38" fontId="10" fillId="0" borderId="0" xfId="17" applyFont="1" applyBorder="1" applyAlignment="1">
      <alignment horizontal="right" vertical="center"/>
    </xf>
    <xf numFmtId="38" fontId="10" fillId="0" borderId="0" xfId="17" applyFont="1" applyBorder="1" applyAlignment="1">
      <alignment horizontal="left" vertical="center"/>
    </xf>
    <xf numFmtId="38" fontId="1" fillId="0" borderId="89" xfId="17" applyFont="1" applyBorder="1" applyAlignment="1">
      <alignment horizontal="center" vertical="center" wrapText="1"/>
    </xf>
    <xf numFmtId="38" fontId="1" fillId="0" borderId="36" xfId="17" applyFont="1" applyBorder="1" applyAlignment="1">
      <alignment horizontal="center" vertical="center" wrapText="1"/>
    </xf>
    <xf numFmtId="38" fontId="1" fillId="0" borderId="73" xfId="17" applyFont="1" applyBorder="1" applyAlignment="1">
      <alignment horizontal="center" vertical="center" wrapText="1"/>
    </xf>
    <xf numFmtId="0" fontId="1" fillId="0" borderId="79" xfId="57" applyFont="1" applyBorder="1" applyAlignment="1">
      <alignment horizontal="center"/>
      <protection/>
    </xf>
    <xf numFmtId="0" fontId="1" fillId="0" borderId="64" xfId="57" applyFont="1" applyBorder="1" applyAlignment="1">
      <alignment horizontal="center"/>
      <protection/>
    </xf>
    <xf numFmtId="38" fontId="1" fillId="0" borderId="62" xfId="17" applyFont="1" applyBorder="1" applyAlignment="1">
      <alignment horizontal="center" vertical="center"/>
    </xf>
    <xf numFmtId="38" fontId="1" fillId="0" borderId="63" xfId="17" applyFont="1" applyBorder="1" applyAlignment="1">
      <alignment horizontal="center" vertical="center"/>
    </xf>
    <xf numFmtId="38" fontId="1" fillId="0" borderId="90" xfId="17" applyFont="1" applyBorder="1" applyAlignment="1">
      <alignment horizontal="center" vertical="center"/>
    </xf>
    <xf numFmtId="38" fontId="1" fillId="0" borderId="79" xfId="17" applyFont="1" applyBorder="1" applyAlignment="1">
      <alignment horizontal="center" vertical="center"/>
    </xf>
    <xf numFmtId="38" fontId="10" fillId="0" borderId="0" xfId="17" applyFont="1" applyFill="1" applyAlignment="1">
      <alignment/>
    </xf>
    <xf numFmtId="38" fontId="10" fillId="0" borderId="0" xfId="17" applyFont="1" applyFill="1" applyBorder="1" applyAlignment="1">
      <alignment/>
    </xf>
    <xf numFmtId="38" fontId="1" fillId="0" borderId="0" xfId="17" applyFont="1" applyFill="1" applyAlignment="1">
      <alignment/>
    </xf>
    <xf numFmtId="38" fontId="1" fillId="0" borderId="91" xfId="17" applyFont="1" applyFill="1" applyBorder="1" applyAlignment="1">
      <alignment horizontal="center"/>
    </xf>
    <xf numFmtId="38" fontId="1" fillId="0" borderId="92" xfId="17" applyFont="1" applyFill="1" applyBorder="1" applyAlignment="1">
      <alignment/>
    </xf>
    <xf numFmtId="38" fontId="1" fillId="0" borderId="91" xfId="17" applyFont="1" applyFill="1" applyBorder="1" applyAlignment="1">
      <alignment/>
    </xf>
    <xf numFmtId="0" fontId="1" fillId="0" borderId="91" xfId="49" applyFont="1" applyFill="1" applyBorder="1" applyAlignment="1">
      <alignment horizontal="center"/>
      <protection/>
    </xf>
    <xf numFmtId="0" fontId="1" fillId="0" borderId="91" xfId="49" applyFont="1" applyFill="1" applyBorder="1">
      <alignment/>
      <protection/>
    </xf>
    <xf numFmtId="38" fontId="1" fillId="0" borderId="93" xfId="17" applyFont="1" applyFill="1" applyBorder="1" applyAlignment="1">
      <alignment horizontal="center"/>
    </xf>
    <xf numFmtId="38" fontId="1" fillId="0" borderId="94" xfId="17" applyFont="1" applyFill="1" applyBorder="1" applyAlignment="1">
      <alignment horizontal="center"/>
    </xf>
    <xf numFmtId="38" fontId="1" fillId="0" borderId="95" xfId="17" applyFont="1" applyFill="1" applyBorder="1" applyAlignment="1">
      <alignment horizontal="center"/>
    </xf>
    <xf numFmtId="38" fontId="1" fillId="0" borderId="96" xfId="17" applyFont="1" applyFill="1" applyBorder="1" applyAlignment="1">
      <alignment horizontal="center"/>
    </xf>
    <xf numFmtId="38" fontId="1" fillId="0" borderId="97" xfId="17" applyFont="1" applyFill="1" applyBorder="1" applyAlignment="1">
      <alignment/>
    </xf>
    <xf numFmtId="38" fontId="1" fillId="0" borderId="97" xfId="17" applyFont="1" applyFill="1" applyBorder="1" applyAlignment="1">
      <alignment horizontal="center"/>
    </xf>
    <xf numFmtId="38" fontId="1" fillId="0" borderId="98" xfId="17" applyFont="1" applyFill="1" applyBorder="1" applyAlignment="1">
      <alignment horizontal="center"/>
    </xf>
    <xf numFmtId="38" fontId="1" fillId="0" borderId="99" xfId="17" applyFont="1" applyFill="1" applyBorder="1" applyAlignment="1">
      <alignment/>
    </xf>
    <xf numFmtId="38" fontId="1" fillId="0" borderId="96" xfId="17" applyFont="1" applyFill="1" applyBorder="1" applyAlignment="1">
      <alignment/>
    </xf>
    <xf numFmtId="38" fontId="1" fillId="0" borderId="100" xfId="17" applyFont="1" applyFill="1" applyBorder="1" applyAlignment="1">
      <alignment horizontal="center"/>
    </xf>
    <xf numFmtId="38" fontId="1" fillId="0" borderId="101" xfId="17" applyFont="1" applyFill="1" applyBorder="1" applyAlignment="1">
      <alignment/>
    </xf>
    <xf numFmtId="38" fontId="1" fillId="0" borderId="100" xfId="17" applyFont="1" applyFill="1" applyBorder="1" applyAlignment="1">
      <alignment/>
    </xf>
    <xf numFmtId="209" fontId="1" fillId="0" borderId="100" xfId="17" applyNumberFormat="1" applyFont="1" applyFill="1" applyBorder="1" applyAlignment="1" quotePrefix="1">
      <alignment horizontal="center"/>
    </xf>
    <xf numFmtId="38" fontId="1" fillId="0" borderId="102" xfId="17" applyFont="1" applyFill="1" applyBorder="1" applyAlignment="1">
      <alignment horizontal="center"/>
    </xf>
    <xf numFmtId="38" fontId="1" fillId="0" borderId="103" xfId="17" applyFont="1" applyFill="1" applyBorder="1" applyAlignment="1">
      <alignment/>
    </xf>
    <xf numFmtId="38" fontId="1" fillId="0" borderId="96" xfId="17" applyFont="1" applyFill="1" applyBorder="1" applyAlignment="1">
      <alignment horizontal="distributed" vertical="center"/>
    </xf>
    <xf numFmtId="38" fontId="1" fillId="0" borderId="99" xfId="17" applyFont="1" applyFill="1" applyBorder="1" applyAlignment="1">
      <alignment horizontal="right" shrinkToFit="1"/>
    </xf>
    <xf numFmtId="38" fontId="1" fillId="0" borderId="97" xfId="17" applyFont="1" applyFill="1" applyBorder="1" applyAlignment="1">
      <alignment horizontal="right" shrinkToFit="1"/>
    </xf>
    <xf numFmtId="38" fontId="1" fillId="0" borderId="96" xfId="17" applyFont="1" applyFill="1" applyBorder="1" applyAlignment="1">
      <alignment horizontal="right" shrinkToFit="1"/>
    </xf>
    <xf numFmtId="38" fontId="9" fillId="0" borderId="0" xfId="17" applyFont="1" applyFill="1" applyAlignment="1">
      <alignment/>
    </xf>
    <xf numFmtId="38" fontId="9" fillId="0" borderId="96" xfId="17" applyFont="1" applyFill="1" applyBorder="1" applyAlignment="1">
      <alignment horizontal="distributed" vertical="center"/>
    </xf>
    <xf numFmtId="38" fontId="9" fillId="0" borderId="99" xfId="17" applyFont="1" applyFill="1" applyBorder="1" applyAlignment="1">
      <alignment horizontal="right" shrinkToFit="1"/>
    </xf>
    <xf numFmtId="38" fontId="9" fillId="0" borderId="96" xfId="17" applyFont="1" applyFill="1" applyBorder="1" applyAlignment="1">
      <alignment horizontal="right" shrinkToFit="1"/>
    </xf>
    <xf numFmtId="38" fontId="14" fillId="0" borderId="96" xfId="17" applyFont="1" applyFill="1" applyBorder="1" applyAlignment="1">
      <alignment horizontal="distributed" vertical="center"/>
    </xf>
    <xf numFmtId="38" fontId="14" fillId="0" borderId="99" xfId="17" applyFont="1" applyFill="1" applyBorder="1" applyAlignment="1">
      <alignment horizontal="right" shrinkToFit="1"/>
    </xf>
    <xf numFmtId="38" fontId="14" fillId="0" borderId="96" xfId="17" applyFont="1" applyFill="1" applyBorder="1" applyAlignment="1">
      <alignment horizontal="right" shrinkToFit="1"/>
    </xf>
    <xf numFmtId="38" fontId="14" fillId="0" borderId="96" xfId="17" applyFont="1" applyFill="1" applyBorder="1" applyAlignment="1">
      <alignment/>
    </xf>
    <xf numFmtId="177" fontId="9" fillId="0" borderId="96" xfId="17" applyNumberFormat="1" applyFont="1" applyFill="1" applyBorder="1" applyAlignment="1">
      <alignment horizontal="right" shrinkToFit="1"/>
    </xf>
    <xf numFmtId="38" fontId="1" fillId="0" borderId="96" xfId="17" applyFont="1" applyFill="1" applyBorder="1" applyAlignment="1">
      <alignment horizontal="right"/>
    </xf>
    <xf numFmtId="38" fontId="1" fillId="0" borderId="100" xfId="17" applyFont="1" applyFill="1" applyBorder="1" applyAlignment="1">
      <alignment horizontal="distributed" vertical="center"/>
    </xf>
    <xf numFmtId="38" fontId="1" fillId="0" borderId="103" xfId="17" applyFont="1" applyFill="1" applyBorder="1" applyAlignment="1">
      <alignment horizontal="right" shrinkToFit="1"/>
    </xf>
    <xf numFmtId="38" fontId="1" fillId="0" borderId="100" xfId="17" applyFont="1" applyFill="1" applyBorder="1" applyAlignment="1">
      <alignment horizontal="right" shrinkToFit="1"/>
    </xf>
    <xf numFmtId="0" fontId="1" fillId="0" borderId="23" xfId="21" applyFont="1" applyBorder="1" applyAlignment="1">
      <alignment horizontal="distributed" vertical="center"/>
      <protection/>
    </xf>
    <xf numFmtId="38" fontId="1" fillId="0" borderId="93" xfId="17" applyFont="1" applyFill="1" applyBorder="1" applyAlignment="1">
      <alignment horizontal="center" vertical="center"/>
    </xf>
    <xf numFmtId="38" fontId="1" fillId="0" borderId="94" xfId="17" applyFont="1" applyFill="1" applyBorder="1" applyAlignment="1">
      <alignment horizontal="center" vertical="center"/>
    </xf>
    <xf numFmtId="38" fontId="1" fillId="0" borderId="95" xfId="17" applyFont="1" applyFill="1" applyBorder="1" applyAlignment="1">
      <alignment horizontal="center" vertical="center"/>
    </xf>
    <xf numFmtId="38" fontId="1" fillId="0" borderId="96" xfId="17" applyFont="1" applyFill="1" applyBorder="1" applyAlignment="1">
      <alignment horizontal="center" vertical="center" wrapText="1"/>
    </xf>
    <xf numFmtId="38" fontId="1" fillId="0" borderId="98" xfId="17" applyFont="1" applyFill="1" applyBorder="1" applyAlignment="1">
      <alignment horizontal="center" vertical="center" wrapText="1"/>
    </xf>
    <xf numFmtId="38" fontId="1" fillId="0" borderId="99" xfId="17" applyFont="1" applyFill="1" applyBorder="1" applyAlignment="1">
      <alignment horizontal="center" vertical="center"/>
    </xf>
    <xf numFmtId="38" fontId="1" fillId="0" borderId="96" xfId="17" applyFont="1" applyFill="1" applyBorder="1" applyAlignment="1">
      <alignment horizontal="center" vertical="center"/>
    </xf>
    <xf numFmtId="38" fontId="1" fillId="0" borderId="100" xfId="17" applyFont="1" applyFill="1" applyBorder="1" applyAlignment="1">
      <alignment horizontal="center" vertical="center" wrapText="1"/>
    </xf>
    <xf numFmtId="38" fontId="1" fillId="0" borderId="102" xfId="17" applyFont="1" applyFill="1" applyBorder="1" applyAlignment="1">
      <alignment horizontal="center" vertical="center" wrapText="1"/>
    </xf>
    <xf numFmtId="38" fontId="1" fillId="0" borderId="104" xfId="17" applyFont="1" applyFill="1" applyBorder="1" applyAlignment="1">
      <alignment horizontal="right" shrinkToFit="1"/>
    </xf>
    <xf numFmtId="38" fontId="1" fillId="0" borderId="98" xfId="17" applyFont="1" applyFill="1" applyBorder="1" applyAlignment="1">
      <alignment horizontal="right" shrinkToFit="1"/>
    </xf>
    <xf numFmtId="38" fontId="9" fillId="0" borderId="98" xfId="17" applyFont="1" applyFill="1" applyBorder="1" applyAlignment="1">
      <alignment horizontal="right" shrinkToFit="1"/>
    </xf>
    <xf numFmtId="38" fontId="1" fillId="0" borderId="102" xfId="17" applyFont="1" applyFill="1" applyBorder="1" applyAlignment="1">
      <alignment horizontal="right" shrinkToFit="1"/>
    </xf>
  </cellXfs>
  <cellStyles count="47">
    <cellStyle name="Normal" xfId="0"/>
    <cellStyle name="Percent" xfId="15"/>
    <cellStyle name="Hyperlink" xfId="16"/>
    <cellStyle name="Comma [0]" xfId="17"/>
    <cellStyle name="Comma" xfId="18"/>
    <cellStyle name="Currency [0]" xfId="19"/>
    <cellStyle name="Currency" xfId="20"/>
    <cellStyle name="標準_01-08-h06" xfId="21"/>
    <cellStyle name="標準_02-02-h06" xfId="22"/>
    <cellStyle name="標準_02-05-h06" xfId="23"/>
    <cellStyle name="標準_02-24-h06" xfId="24"/>
    <cellStyle name="標準_03-01-h06" xfId="25"/>
    <cellStyle name="標準_04-01-h06" xfId="26"/>
    <cellStyle name="標準_04-02-h06" xfId="27"/>
    <cellStyle name="標準_04-16-h06" xfId="28"/>
    <cellStyle name="標準_04-26-h06" xfId="29"/>
    <cellStyle name="標準_05-03-h06" xfId="30"/>
    <cellStyle name="標準_05-08-h06" xfId="31"/>
    <cellStyle name="標準_06-01-h06" xfId="32"/>
    <cellStyle name="標準_06-06-h06" xfId="33"/>
    <cellStyle name="標準_07-04-h06" xfId="34"/>
    <cellStyle name="標準_07-06-h06" xfId="35"/>
    <cellStyle name="標準_08-02-h06" xfId="36"/>
    <cellStyle name="標準_09-03-h06" xfId="37"/>
    <cellStyle name="標準_09-09-h06" xfId="38"/>
    <cellStyle name="標準_09-12-h06" xfId="39"/>
    <cellStyle name="標準_10-06-h06" xfId="40"/>
    <cellStyle name="標準_10-07-h06" xfId="41"/>
    <cellStyle name="標準_10-12-h06" xfId="42"/>
    <cellStyle name="標準_11-01-h06" xfId="43"/>
    <cellStyle name="標準_11-07-h06" xfId="44"/>
    <cellStyle name="標準_11-08-h06" xfId="45"/>
    <cellStyle name="標準_12-01-h06" xfId="46"/>
    <cellStyle name="標準_12-12-h06" xfId="47"/>
    <cellStyle name="標準_13-01-h06" xfId="48"/>
    <cellStyle name="標準_13-02-h06" xfId="49"/>
    <cellStyle name="標準_14-14-h06" xfId="50"/>
    <cellStyle name="標準_15-14-h06" xfId="51"/>
    <cellStyle name="標準_16-06-h06" xfId="52"/>
    <cellStyle name="標準_16-15-h06" xfId="53"/>
    <cellStyle name="標準_17-04-h06" xfId="54"/>
    <cellStyle name="標準_18-02-h06" xfId="55"/>
    <cellStyle name="標準_18-03-h06" xfId="56"/>
    <cellStyle name="標準_20-02-h06" xfId="57"/>
    <cellStyle name="標準_20-05-h06" xfId="58"/>
    <cellStyle name="標準_nenkan-S23-000" xfId="59"/>
    <cellStyle name="Followed Hyperlink"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styles" Target="styles.xml" /><Relationship Id="rId46" Type="http://schemas.openxmlformats.org/officeDocument/2006/relationships/sharedStrings" Target="sharedStrings.xml" /><Relationship Id="rId4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295275</xdr:colOff>
      <xdr:row>13</xdr:row>
      <xdr:rowOff>9525</xdr:rowOff>
    </xdr:from>
    <xdr:to>
      <xdr:col>2</xdr:col>
      <xdr:colOff>371475</xdr:colOff>
      <xdr:row>14</xdr:row>
      <xdr:rowOff>123825</xdr:rowOff>
    </xdr:to>
    <xdr:sp>
      <xdr:nvSpPr>
        <xdr:cNvPr id="1" name="AutoShape 1"/>
        <xdr:cNvSpPr>
          <a:spLocks/>
        </xdr:cNvSpPr>
      </xdr:nvSpPr>
      <xdr:spPr>
        <a:xfrm>
          <a:off x="1333500" y="2171700"/>
          <a:ext cx="76200" cy="2667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4</xdr:row>
      <xdr:rowOff>200025</xdr:rowOff>
    </xdr:from>
    <xdr:to>
      <xdr:col>7</xdr:col>
      <xdr:colOff>104775</xdr:colOff>
      <xdr:row>4</xdr:row>
      <xdr:rowOff>666750</xdr:rowOff>
    </xdr:to>
    <xdr:sp>
      <xdr:nvSpPr>
        <xdr:cNvPr id="1" name="AutoShape 1"/>
        <xdr:cNvSpPr>
          <a:spLocks/>
        </xdr:cNvSpPr>
      </xdr:nvSpPr>
      <xdr:spPr>
        <a:xfrm>
          <a:off x="6248400" y="904875"/>
          <a:ext cx="76200" cy="4667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819150</xdr:colOff>
      <xdr:row>4</xdr:row>
      <xdr:rowOff>219075</xdr:rowOff>
    </xdr:from>
    <xdr:to>
      <xdr:col>7</xdr:col>
      <xdr:colOff>895350</xdr:colOff>
      <xdr:row>4</xdr:row>
      <xdr:rowOff>676275</xdr:rowOff>
    </xdr:to>
    <xdr:sp>
      <xdr:nvSpPr>
        <xdr:cNvPr id="2" name="AutoShape 2"/>
        <xdr:cNvSpPr>
          <a:spLocks/>
        </xdr:cNvSpPr>
      </xdr:nvSpPr>
      <xdr:spPr>
        <a:xfrm>
          <a:off x="7038975" y="923925"/>
          <a:ext cx="76200" cy="4572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819150</xdr:colOff>
      <xdr:row>4</xdr:row>
      <xdr:rowOff>209550</xdr:rowOff>
    </xdr:from>
    <xdr:to>
      <xdr:col>8</xdr:col>
      <xdr:colOff>895350</xdr:colOff>
      <xdr:row>4</xdr:row>
      <xdr:rowOff>666750</xdr:rowOff>
    </xdr:to>
    <xdr:sp>
      <xdr:nvSpPr>
        <xdr:cNvPr id="3" name="AutoShape 3"/>
        <xdr:cNvSpPr>
          <a:spLocks/>
        </xdr:cNvSpPr>
      </xdr:nvSpPr>
      <xdr:spPr>
        <a:xfrm>
          <a:off x="7962900" y="914400"/>
          <a:ext cx="76200" cy="4572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4</xdr:row>
      <xdr:rowOff>209550</xdr:rowOff>
    </xdr:from>
    <xdr:to>
      <xdr:col>8</xdr:col>
      <xdr:colOff>95250</xdr:colOff>
      <xdr:row>4</xdr:row>
      <xdr:rowOff>676275</xdr:rowOff>
    </xdr:to>
    <xdr:sp>
      <xdr:nvSpPr>
        <xdr:cNvPr id="4" name="AutoShape 4"/>
        <xdr:cNvSpPr>
          <a:spLocks/>
        </xdr:cNvSpPr>
      </xdr:nvSpPr>
      <xdr:spPr>
        <a:xfrm>
          <a:off x="7162800" y="914400"/>
          <a:ext cx="76200" cy="4667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400050</xdr:colOff>
      <xdr:row>13</xdr:row>
      <xdr:rowOff>28575</xdr:rowOff>
    </xdr:from>
    <xdr:to>
      <xdr:col>2</xdr:col>
      <xdr:colOff>19050</xdr:colOff>
      <xdr:row>38</xdr:row>
      <xdr:rowOff>123825</xdr:rowOff>
    </xdr:to>
    <xdr:sp>
      <xdr:nvSpPr>
        <xdr:cNvPr id="1" name="AutoShape 1"/>
        <xdr:cNvSpPr>
          <a:spLocks/>
        </xdr:cNvSpPr>
      </xdr:nvSpPr>
      <xdr:spPr>
        <a:xfrm>
          <a:off x="600075" y="2343150"/>
          <a:ext cx="161925" cy="42291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161925</xdr:colOff>
      <xdr:row>31</xdr:row>
      <xdr:rowOff>28575</xdr:rowOff>
    </xdr:from>
    <xdr:to>
      <xdr:col>4</xdr:col>
      <xdr:colOff>142875</xdr:colOff>
      <xdr:row>34</xdr:row>
      <xdr:rowOff>219075</xdr:rowOff>
    </xdr:to>
    <xdr:sp>
      <xdr:nvSpPr>
        <xdr:cNvPr id="2" name="AutoShape 2"/>
        <xdr:cNvSpPr>
          <a:spLocks/>
        </xdr:cNvSpPr>
      </xdr:nvSpPr>
      <xdr:spPr>
        <a:xfrm>
          <a:off x="1085850" y="5095875"/>
          <a:ext cx="161925"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47</xdr:row>
      <xdr:rowOff>57150</xdr:rowOff>
    </xdr:from>
    <xdr:to>
      <xdr:col>7</xdr:col>
      <xdr:colOff>152400</xdr:colOff>
      <xdr:row>48</xdr:row>
      <xdr:rowOff>114300</xdr:rowOff>
    </xdr:to>
    <xdr:sp>
      <xdr:nvSpPr>
        <xdr:cNvPr id="1" name="AutoShape 1"/>
        <xdr:cNvSpPr>
          <a:spLocks/>
        </xdr:cNvSpPr>
      </xdr:nvSpPr>
      <xdr:spPr>
        <a:xfrm>
          <a:off x="4267200" y="7267575"/>
          <a:ext cx="76200" cy="2095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47</xdr:row>
      <xdr:rowOff>57150</xdr:rowOff>
    </xdr:from>
    <xdr:to>
      <xdr:col>12</xdr:col>
      <xdr:colOff>152400</xdr:colOff>
      <xdr:row>48</xdr:row>
      <xdr:rowOff>114300</xdr:rowOff>
    </xdr:to>
    <xdr:sp>
      <xdr:nvSpPr>
        <xdr:cNvPr id="2" name="AutoShape 2"/>
        <xdr:cNvSpPr>
          <a:spLocks/>
        </xdr:cNvSpPr>
      </xdr:nvSpPr>
      <xdr:spPr>
        <a:xfrm>
          <a:off x="6943725" y="7267575"/>
          <a:ext cx="76200" cy="2095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295275</xdr:colOff>
      <xdr:row>13</xdr:row>
      <xdr:rowOff>9525</xdr:rowOff>
    </xdr:from>
    <xdr:to>
      <xdr:col>2</xdr:col>
      <xdr:colOff>371475</xdr:colOff>
      <xdr:row>14</xdr:row>
      <xdr:rowOff>123825</xdr:rowOff>
    </xdr:to>
    <xdr:sp>
      <xdr:nvSpPr>
        <xdr:cNvPr id="1" name="AutoShape 1"/>
        <xdr:cNvSpPr>
          <a:spLocks/>
        </xdr:cNvSpPr>
      </xdr:nvSpPr>
      <xdr:spPr>
        <a:xfrm>
          <a:off x="1333500" y="2171700"/>
          <a:ext cx="76200" cy="2667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117"/>
  <sheetViews>
    <sheetView tabSelected="1" workbookViewId="0" topLeftCell="A1">
      <selection activeCell="A2" sqref="A2"/>
    </sheetView>
  </sheetViews>
  <sheetFormatPr defaultColWidth="9.00390625" defaultRowHeight="13.5"/>
  <cols>
    <col min="1" max="1" width="6.75390625" style="2" customWidth="1"/>
    <col min="2" max="2" width="6.875" style="2" customWidth="1"/>
    <col min="3" max="3" width="94.625" style="2" customWidth="1"/>
    <col min="4" max="4" width="9.625" style="2" customWidth="1"/>
    <col min="5" max="6" width="10.25390625" style="2" customWidth="1"/>
    <col min="7" max="9" width="9.00390625" style="2" customWidth="1"/>
    <col min="10" max="10" width="15.625" style="2" customWidth="1"/>
    <col min="11" max="16384" width="9.00390625" style="2" customWidth="1"/>
  </cols>
  <sheetData>
    <row r="1" spans="1:6" ht="12" customHeight="1">
      <c r="A1" s="1" t="s">
        <v>1661</v>
      </c>
      <c r="B1" s="1"/>
      <c r="C1" s="1"/>
      <c r="D1" s="1"/>
      <c r="E1" s="1"/>
      <c r="F1" s="1"/>
    </row>
    <row r="2" spans="1:6" ht="12" customHeight="1">
      <c r="A2" s="1"/>
      <c r="B2" s="1"/>
      <c r="C2" s="1"/>
      <c r="D2" s="1"/>
      <c r="E2" s="1"/>
      <c r="F2" s="1"/>
    </row>
    <row r="3" spans="2:6" ht="12" customHeight="1">
      <c r="B3" s="1" t="s">
        <v>865</v>
      </c>
      <c r="C3" s="1"/>
      <c r="E3" s="1"/>
      <c r="F3" s="1"/>
    </row>
    <row r="4" spans="2:6" ht="12" customHeight="1">
      <c r="B4" s="3" t="s">
        <v>889</v>
      </c>
      <c r="C4" s="1" t="s">
        <v>1662</v>
      </c>
      <c r="E4" s="1"/>
      <c r="F4" s="1"/>
    </row>
    <row r="5" spans="2:3" ht="26.25" customHeight="1">
      <c r="B5" s="3" t="s">
        <v>890</v>
      </c>
      <c r="C5" s="5" t="s">
        <v>1633</v>
      </c>
    </row>
    <row r="6" spans="2:6" ht="12" customHeight="1">
      <c r="B6" s="3" t="s">
        <v>872</v>
      </c>
      <c r="C6" s="5" t="s">
        <v>1643</v>
      </c>
      <c r="E6" s="1"/>
      <c r="F6" s="1"/>
    </row>
    <row r="7" spans="2:6" ht="12" customHeight="1">
      <c r="B7" s="3"/>
      <c r="C7" s="5" t="s">
        <v>885</v>
      </c>
      <c r="E7" s="1"/>
      <c r="F7" s="1"/>
    </row>
    <row r="8" spans="2:6" ht="12" customHeight="1">
      <c r="B8" s="3"/>
      <c r="C8" s="5" t="s">
        <v>1634</v>
      </c>
      <c r="E8" s="1"/>
      <c r="F8" s="1"/>
    </row>
    <row r="9" spans="2:6" ht="12" customHeight="1">
      <c r="B9" s="3"/>
      <c r="C9" s="5" t="s">
        <v>886</v>
      </c>
      <c r="E9" s="1"/>
      <c r="F9" s="1"/>
    </row>
    <row r="10" spans="2:6" ht="12" customHeight="1">
      <c r="B10" s="3"/>
      <c r="C10" s="5" t="s">
        <v>887</v>
      </c>
      <c r="E10" s="1"/>
      <c r="F10" s="1"/>
    </row>
    <row r="11" spans="2:6" ht="12" customHeight="1">
      <c r="B11" s="3"/>
      <c r="C11" s="5" t="s">
        <v>888</v>
      </c>
      <c r="E11" s="1"/>
      <c r="F11" s="1"/>
    </row>
    <row r="12" spans="2:6" ht="12" customHeight="1">
      <c r="B12" s="3" t="s">
        <v>891</v>
      </c>
      <c r="C12" s="4" t="s">
        <v>1663</v>
      </c>
      <c r="E12" s="1"/>
      <c r="F12" s="1"/>
    </row>
    <row r="13" spans="2:3" ht="12" customHeight="1">
      <c r="B13" s="3" t="s">
        <v>892</v>
      </c>
      <c r="C13" s="5" t="s">
        <v>1639</v>
      </c>
    </row>
    <row r="14" spans="2:3" ht="12" customHeight="1">
      <c r="B14" s="3"/>
      <c r="C14" s="5" t="s">
        <v>935</v>
      </c>
    </row>
    <row r="15" spans="2:3" ht="12" customHeight="1">
      <c r="B15" s="3"/>
      <c r="C15" s="5" t="s">
        <v>893</v>
      </c>
    </row>
    <row r="16" spans="2:3" ht="12" customHeight="1">
      <c r="B16" s="3"/>
      <c r="C16" s="5" t="s">
        <v>1635</v>
      </c>
    </row>
    <row r="17" spans="2:3" ht="12" customHeight="1">
      <c r="B17" s="3"/>
      <c r="C17" s="5" t="s">
        <v>1644</v>
      </c>
    </row>
    <row r="18" spans="2:3" ht="24.75" customHeight="1">
      <c r="B18" s="3" t="s">
        <v>356</v>
      </c>
      <c r="C18" s="5" t="s">
        <v>1636</v>
      </c>
    </row>
    <row r="19" spans="2:3" ht="12">
      <c r="B19" s="3" t="s">
        <v>894</v>
      </c>
      <c r="C19" s="5" t="s">
        <v>1645</v>
      </c>
    </row>
    <row r="20" spans="2:3" ht="12" customHeight="1">
      <c r="B20" s="1"/>
      <c r="C20" s="5"/>
    </row>
    <row r="21" spans="2:6" ht="12" customHeight="1">
      <c r="B21" s="1"/>
      <c r="C21" s="1" t="s">
        <v>1664</v>
      </c>
      <c r="F21" s="1"/>
    </row>
    <row r="22" spans="2:6" ht="12">
      <c r="B22" s="1"/>
      <c r="C22" s="1" t="s">
        <v>921</v>
      </c>
      <c r="E22" s="1"/>
      <c r="F22" s="1"/>
    </row>
    <row r="23" spans="1:6" ht="12">
      <c r="A23" s="1"/>
      <c r="B23" s="1"/>
      <c r="C23" s="1"/>
      <c r="D23" s="1"/>
      <c r="E23" s="1"/>
      <c r="F23" s="1"/>
    </row>
    <row r="24" spans="1:4" ht="12">
      <c r="A24" s="1"/>
      <c r="B24" s="1"/>
      <c r="C24" s="1"/>
      <c r="D24" s="1"/>
    </row>
    <row r="25" spans="2:4" ht="12">
      <c r="B25" s="1" t="s">
        <v>866</v>
      </c>
      <c r="C25" s="1" t="s">
        <v>1073</v>
      </c>
      <c r="D25" s="1"/>
    </row>
    <row r="26" ht="12">
      <c r="B26" s="2" t="s">
        <v>938</v>
      </c>
    </row>
    <row r="27" spans="2:3" ht="12">
      <c r="B27" s="2">
        <v>1</v>
      </c>
      <c r="C27" s="6" t="s">
        <v>1668</v>
      </c>
    </row>
    <row r="28" ht="12">
      <c r="C28" s="6"/>
    </row>
    <row r="29" ht="12">
      <c r="B29" s="2" t="s">
        <v>876</v>
      </c>
    </row>
    <row r="30" spans="2:3" ht="12">
      <c r="B30" s="2">
        <v>2</v>
      </c>
      <c r="C30" s="6" t="s">
        <v>1074</v>
      </c>
    </row>
    <row r="31" spans="2:3" ht="12">
      <c r="B31" s="2">
        <v>3</v>
      </c>
      <c r="C31" s="2" t="s">
        <v>1672</v>
      </c>
    </row>
    <row r="32" spans="2:3" ht="12">
      <c r="B32" s="2">
        <v>4</v>
      </c>
      <c r="C32" s="2" t="s">
        <v>457</v>
      </c>
    </row>
    <row r="34" ht="12">
      <c r="B34" s="2" t="s">
        <v>877</v>
      </c>
    </row>
    <row r="35" spans="2:3" ht="12">
      <c r="B35" s="2">
        <v>5</v>
      </c>
      <c r="C35" s="2" t="s">
        <v>1632</v>
      </c>
    </row>
    <row r="37" ht="12">
      <c r="B37" s="2" t="s">
        <v>878</v>
      </c>
    </row>
    <row r="38" spans="2:3" ht="12">
      <c r="B38" s="2">
        <v>6</v>
      </c>
      <c r="C38" s="2" t="s">
        <v>1657</v>
      </c>
    </row>
    <row r="39" spans="2:3" ht="12">
      <c r="B39" s="2">
        <v>7</v>
      </c>
      <c r="C39" s="8" t="s">
        <v>1658</v>
      </c>
    </row>
    <row r="40" spans="2:3" ht="12">
      <c r="B40" s="2">
        <v>8</v>
      </c>
      <c r="C40" s="2" t="s">
        <v>465</v>
      </c>
    </row>
    <row r="41" spans="2:3" ht="12">
      <c r="B41" s="2">
        <v>9</v>
      </c>
      <c r="C41" s="2" t="s">
        <v>472</v>
      </c>
    </row>
    <row r="42" ht="12">
      <c r="C42" s="8"/>
    </row>
    <row r="43" ht="12">
      <c r="B43" s="2" t="s">
        <v>879</v>
      </c>
    </row>
    <row r="44" spans="2:3" ht="12">
      <c r="B44" s="2">
        <v>10</v>
      </c>
      <c r="C44" s="2" t="s">
        <v>358</v>
      </c>
    </row>
    <row r="45" spans="2:3" ht="12">
      <c r="B45" s="2">
        <v>11</v>
      </c>
      <c r="C45" s="6" t="s">
        <v>376</v>
      </c>
    </row>
    <row r="46" ht="12">
      <c r="C46" s="6"/>
    </row>
    <row r="47" ht="12">
      <c r="B47" s="2" t="s">
        <v>880</v>
      </c>
    </row>
    <row r="48" spans="2:3" ht="12">
      <c r="B48" s="2">
        <v>12</v>
      </c>
      <c r="C48" s="7" t="s">
        <v>493</v>
      </c>
    </row>
    <row r="49" spans="2:3" ht="12">
      <c r="B49" s="2">
        <v>13</v>
      </c>
      <c r="C49" s="2" t="s">
        <v>487</v>
      </c>
    </row>
    <row r="50" ht="12">
      <c r="C50" s="6"/>
    </row>
    <row r="51" ht="12">
      <c r="B51" s="2" t="s">
        <v>864</v>
      </c>
    </row>
    <row r="52" spans="2:3" ht="24" customHeight="1">
      <c r="B52" s="2">
        <v>14</v>
      </c>
      <c r="C52" s="7" t="s">
        <v>504</v>
      </c>
    </row>
    <row r="53" spans="2:3" ht="12">
      <c r="B53" s="2">
        <v>15</v>
      </c>
      <c r="C53" s="9" t="s">
        <v>497</v>
      </c>
    </row>
    <row r="55" ht="12">
      <c r="B55" s="2" t="s">
        <v>881</v>
      </c>
    </row>
    <row r="56" spans="2:3" ht="12">
      <c r="B56" s="2">
        <v>16</v>
      </c>
      <c r="C56" s="2" t="s">
        <v>372</v>
      </c>
    </row>
    <row r="58" ht="12">
      <c r="B58" s="2" t="s">
        <v>379</v>
      </c>
    </row>
    <row r="59" spans="2:3" ht="12">
      <c r="B59" s="2">
        <v>17</v>
      </c>
      <c r="C59" s="2" t="s">
        <v>537</v>
      </c>
    </row>
    <row r="60" ht="12">
      <c r="C60" s="2" t="s">
        <v>541</v>
      </c>
    </row>
    <row r="61" spans="2:3" ht="12">
      <c r="B61" s="2">
        <v>18</v>
      </c>
      <c r="C61" s="2" t="s">
        <v>386</v>
      </c>
    </row>
    <row r="62" spans="2:3" ht="12">
      <c r="B62" s="2">
        <v>19</v>
      </c>
      <c r="C62" s="2" t="s">
        <v>533</v>
      </c>
    </row>
    <row r="64" ht="12">
      <c r="B64" s="2" t="s">
        <v>388</v>
      </c>
    </row>
    <row r="65" ht="12">
      <c r="C65" s="2" t="s">
        <v>543</v>
      </c>
    </row>
    <row r="66" spans="2:3" ht="12">
      <c r="B66" s="2">
        <v>20</v>
      </c>
      <c r="C66" s="2" t="s">
        <v>898</v>
      </c>
    </row>
    <row r="67" ht="12">
      <c r="C67" s="2" t="s">
        <v>544</v>
      </c>
    </row>
    <row r="68" spans="2:3" ht="12">
      <c r="B68" s="2">
        <v>21</v>
      </c>
      <c r="C68" s="2" t="s">
        <v>898</v>
      </c>
    </row>
    <row r="69" ht="12">
      <c r="C69" s="2" t="s">
        <v>1629</v>
      </c>
    </row>
    <row r="70" spans="2:3" ht="12">
      <c r="B70" s="2">
        <v>22</v>
      </c>
      <c r="C70" s="2" t="s">
        <v>904</v>
      </c>
    </row>
    <row r="71" spans="2:3" ht="12">
      <c r="B71" s="2">
        <v>23</v>
      </c>
      <c r="C71" s="2" t="s">
        <v>553</v>
      </c>
    </row>
    <row r="73" ht="12">
      <c r="B73" s="2" t="s">
        <v>394</v>
      </c>
    </row>
    <row r="74" spans="2:3" ht="12">
      <c r="B74" s="2">
        <v>24</v>
      </c>
      <c r="C74" s="2" t="s">
        <v>555</v>
      </c>
    </row>
    <row r="75" spans="2:3" ht="12">
      <c r="B75" s="2">
        <v>25</v>
      </c>
      <c r="C75" s="2" t="s">
        <v>560</v>
      </c>
    </row>
    <row r="76" spans="2:3" ht="12">
      <c r="B76" s="2">
        <v>26</v>
      </c>
      <c r="C76" s="2" t="s">
        <v>561</v>
      </c>
    </row>
    <row r="78" ht="12">
      <c r="B78" s="2" t="s">
        <v>883</v>
      </c>
    </row>
    <row r="79" spans="2:3" ht="12">
      <c r="B79" s="2">
        <v>27</v>
      </c>
      <c r="C79" s="2" t="s">
        <v>1683</v>
      </c>
    </row>
    <row r="80" spans="2:3" ht="12">
      <c r="B80" s="2">
        <v>28</v>
      </c>
      <c r="C80" s="2" t="s">
        <v>970</v>
      </c>
    </row>
    <row r="82" ht="12">
      <c r="B82" s="2" t="s">
        <v>862</v>
      </c>
    </row>
    <row r="83" ht="12">
      <c r="C83" s="2" t="s">
        <v>589</v>
      </c>
    </row>
    <row r="84" spans="2:3" ht="12">
      <c r="B84" s="2">
        <v>29</v>
      </c>
      <c r="C84" s="2" t="s">
        <v>1685</v>
      </c>
    </row>
    <row r="85" spans="2:3" ht="12">
      <c r="B85" s="2">
        <v>30</v>
      </c>
      <c r="C85" s="2" t="s">
        <v>590</v>
      </c>
    </row>
    <row r="87" ht="12">
      <c r="B87" s="2" t="s">
        <v>395</v>
      </c>
    </row>
    <row r="88" spans="2:3" ht="11.25" customHeight="1">
      <c r="B88" s="2">
        <v>31</v>
      </c>
      <c r="C88" s="2" t="s">
        <v>1233</v>
      </c>
    </row>
    <row r="90" ht="12">
      <c r="B90" s="2" t="s">
        <v>513</v>
      </c>
    </row>
    <row r="91" ht="12">
      <c r="C91" s="2" t="s">
        <v>1244</v>
      </c>
    </row>
    <row r="92" spans="2:3" ht="12">
      <c r="B92" s="2">
        <v>32</v>
      </c>
      <c r="C92" s="2" t="s">
        <v>519</v>
      </c>
    </row>
    <row r="94" ht="12">
      <c r="B94" s="2" t="s">
        <v>863</v>
      </c>
    </row>
    <row r="95" ht="12">
      <c r="C95" s="2" t="s">
        <v>524</v>
      </c>
    </row>
    <row r="96" spans="2:3" ht="12">
      <c r="B96" s="2">
        <v>33</v>
      </c>
      <c r="C96" s="2" t="s">
        <v>1678</v>
      </c>
    </row>
    <row r="97" spans="2:3" ht="12">
      <c r="B97" s="2">
        <v>34</v>
      </c>
      <c r="C97" s="10" t="s">
        <v>1075</v>
      </c>
    </row>
    <row r="98" spans="2:3" ht="12">
      <c r="B98" s="2">
        <v>35</v>
      </c>
      <c r="C98" s="6" t="s">
        <v>1263</v>
      </c>
    </row>
    <row r="100" ht="12">
      <c r="B100" s="2" t="s">
        <v>1682</v>
      </c>
    </row>
    <row r="101" spans="2:3" ht="12">
      <c r="B101" s="2">
        <v>36</v>
      </c>
      <c r="C101" s="2" t="s">
        <v>1293</v>
      </c>
    </row>
    <row r="102" spans="2:3" ht="12">
      <c r="B102" s="2">
        <v>37</v>
      </c>
      <c r="C102" s="2" t="s">
        <v>1302</v>
      </c>
    </row>
    <row r="105" ht="12">
      <c r="B105" s="2" t="s">
        <v>371</v>
      </c>
    </row>
    <row r="106" spans="2:3" ht="12">
      <c r="B106" s="2">
        <v>38</v>
      </c>
      <c r="C106" s="2" t="s">
        <v>1306</v>
      </c>
    </row>
    <row r="107" spans="2:3" ht="12">
      <c r="B107" s="2">
        <v>39</v>
      </c>
      <c r="C107" s="2" t="s">
        <v>1307</v>
      </c>
    </row>
    <row r="109" ht="12">
      <c r="B109" s="2" t="s">
        <v>884</v>
      </c>
    </row>
    <row r="110" ht="12">
      <c r="C110" s="2" t="s">
        <v>511</v>
      </c>
    </row>
    <row r="111" spans="2:3" ht="12">
      <c r="B111" s="2">
        <v>40</v>
      </c>
      <c r="C111" s="2" t="s">
        <v>338</v>
      </c>
    </row>
    <row r="113" ht="12">
      <c r="B113" s="2" t="s">
        <v>945</v>
      </c>
    </row>
    <row r="114" ht="12">
      <c r="C114" s="2" t="s">
        <v>946</v>
      </c>
    </row>
    <row r="115" spans="2:3" ht="12">
      <c r="B115" s="2">
        <v>41</v>
      </c>
      <c r="C115" s="2" t="s">
        <v>347</v>
      </c>
    </row>
    <row r="116" ht="12">
      <c r="C116" s="2" t="s">
        <v>352</v>
      </c>
    </row>
    <row r="117" spans="2:3" ht="12">
      <c r="B117" s="2">
        <v>42</v>
      </c>
      <c r="C117" s="2" t="s">
        <v>952</v>
      </c>
    </row>
  </sheetData>
  <printOptions/>
  <pageMargins left="0.75" right="0.75" top="1" bottom="1" header="0.512" footer="0.512"/>
  <pageSetup horizontalDpi="600" verticalDpi="600" orientation="portrait" paperSize="9" scale="81" r:id="rId2"/>
  <drawing r:id="rId1"/>
</worksheet>
</file>

<file path=xl/worksheets/sheet10.xml><?xml version="1.0" encoding="utf-8"?>
<worksheet xmlns="http://schemas.openxmlformats.org/spreadsheetml/2006/main" xmlns:r="http://schemas.openxmlformats.org/officeDocument/2006/relationships">
  <dimension ref="B2:AI407"/>
  <sheetViews>
    <sheetView workbookViewId="0" topLeftCell="A1">
      <selection activeCell="A1" sqref="A1"/>
    </sheetView>
  </sheetViews>
  <sheetFormatPr defaultColWidth="9.00390625" defaultRowHeight="13.5"/>
  <cols>
    <col min="1" max="1" width="2.625" style="354" customWidth="1"/>
    <col min="2" max="2" width="12.75390625" style="455" customWidth="1"/>
    <col min="3" max="3" width="10.25390625" style="354" bestFit="1" customWidth="1"/>
    <col min="4" max="7" width="10.25390625" style="354" customWidth="1"/>
    <col min="8" max="10" width="9.125" style="354" bestFit="1" customWidth="1"/>
    <col min="11" max="11" width="8.125" style="354" bestFit="1" customWidth="1"/>
    <col min="12" max="12" width="9.125" style="354" bestFit="1" customWidth="1"/>
    <col min="13" max="13" width="8.125" style="354" bestFit="1" customWidth="1"/>
    <col min="14" max="14" width="9.125" style="354" customWidth="1"/>
    <col min="15" max="15" width="9.50390625" style="354" customWidth="1"/>
    <col min="16" max="16" width="6.75390625" style="354" customWidth="1"/>
    <col min="17" max="22" width="8.125" style="354" bestFit="1" customWidth="1"/>
    <col min="23" max="25" width="6.75390625" style="354" customWidth="1"/>
    <col min="26" max="27" width="8.50390625" style="354" customWidth="1"/>
    <col min="28" max="28" width="11.875" style="354" bestFit="1" customWidth="1"/>
    <col min="29" max="32" width="9.875" style="354" customWidth="1"/>
    <col min="33" max="33" width="10.125" style="354" customWidth="1"/>
    <col min="34" max="34" width="11.50390625" style="354" customWidth="1"/>
    <col min="35" max="16384" width="6.75390625" style="354" customWidth="1"/>
  </cols>
  <sheetData>
    <row r="2" spans="2:9" ht="14.25">
      <c r="B2" s="355" t="s">
        <v>647</v>
      </c>
      <c r="C2" s="356"/>
      <c r="E2" s="356"/>
      <c r="G2" s="355"/>
      <c r="H2" s="355"/>
      <c r="I2" s="355"/>
    </row>
    <row r="3" spans="2:34" ht="12.75" thickBot="1">
      <c r="B3" s="357"/>
      <c r="C3" s="356"/>
      <c r="D3" s="356"/>
      <c r="E3" s="356"/>
      <c r="F3" s="356"/>
      <c r="G3" s="356"/>
      <c r="H3" s="356"/>
      <c r="I3" s="356"/>
      <c r="AB3" s="358" t="s">
        <v>616</v>
      </c>
      <c r="AH3" s="358" t="s">
        <v>617</v>
      </c>
    </row>
    <row r="4" spans="2:34" ht="21" customHeight="1" thickTop="1">
      <c r="B4" s="359" t="s">
        <v>618</v>
      </c>
      <c r="C4" s="360" t="s">
        <v>1912</v>
      </c>
      <c r="D4" s="1306" t="s">
        <v>619</v>
      </c>
      <c r="E4" s="1307"/>
      <c r="F4" s="1307"/>
      <c r="G4" s="1307"/>
      <c r="H4" s="1307"/>
      <c r="I4" s="1307"/>
      <c r="J4" s="1307"/>
      <c r="K4" s="1307"/>
      <c r="L4" s="1307"/>
      <c r="M4" s="1307"/>
      <c r="N4" s="1307"/>
      <c r="O4" s="1307"/>
      <c r="P4" s="361"/>
      <c r="Q4" s="1301" t="s">
        <v>620</v>
      </c>
      <c r="R4" s="1302"/>
      <c r="S4" s="1302"/>
      <c r="T4" s="1302"/>
      <c r="U4" s="1302"/>
      <c r="V4" s="1302"/>
      <c r="W4" s="1302"/>
      <c r="X4" s="1302"/>
      <c r="Y4" s="1303"/>
      <c r="Z4" s="362" t="s">
        <v>621</v>
      </c>
      <c r="AA4" s="1304" t="s">
        <v>622</v>
      </c>
      <c r="AB4" s="1295"/>
      <c r="AC4" s="363" t="s">
        <v>623</v>
      </c>
      <c r="AD4" s="364"/>
      <c r="AE4" s="365" t="s">
        <v>624</v>
      </c>
      <c r="AF4" s="366"/>
      <c r="AG4" s="365" t="s">
        <v>625</v>
      </c>
      <c r="AH4" s="288"/>
    </row>
    <row r="5" spans="2:34" ht="21" customHeight="1">
      <c r="B5" s="367"/>
      <c r="C5" s="368" t="s">
        <v>1913</v>
      </c>
      <c r="D5" s="369" t="s">
        <v>1914</v>
      </c>
      <c r="E5" s="370" t="s">
        <v>1915</v>
      </c>
      <c r="F5" s="369" t="s">
        <v>626</v>
      </c>
      <c r="G5" s="371" t="s">
        <v>1916</v>
      </c>
      <c r="H5" s="1308" t="s">
        <v>627</v>
      </c>
      <c r="I5" s="1309"/>
      <c r="J5" s="1309"/>
      <c r="K5" s="1310"/>
      <c r="L5" s="371" t="s">
        <v>1917</v>
      </c>
      <c r="M5" s="371" t="s">
        <v>1918</v>
      </c>
      <c r="N5" s="371" t="s">
        <v>628</v>
      </c>
      <c r="O5" s="372" t="s">
        <v>629</v>
      </c>
      <c r="P5" s="373" t="s">
        <v>1919</v>
      </c>
      <c r="Q5" s="369" t="s">
        <v>1914</v>
      </c>
      <c r="R5" s="1311" t="s">
        <v>1920</v>
      </c>
      <c r="S5" s="1299" t="s">
        <v>1921</v>
      </c>
      <c r="T5" s="374"/>
      <c r="U5" s="375" t="s">
        <v>1922</v>
      </c>
      <c r="V5" s="374"/>
      <c r="W5" s="375" t="s">
        <v>1923</v>
      </c>
      <c r="X5" s="375"/>
      <c r="Y5" s="369" t="s">
        <v>1706</v>
      </c>
      <c r="Z5" s="1297" t="s">
        <v>1924</v>
      </c>
      <c r="AA5" s="369" t="s">
        <v>630</v>
      </c>
      <c r="AB5" s="372" t="s">
        <v>1925</v>
      </c>
      <c r="AC5" s="376" t="s">
        <v>1912</v>
      </c>
      <c r="AD5" s="369" t="s">
        <v>1926</v>
      </c>
      <c r="AE5" s="369" t="s">
        <v>1912</v>
      </c>
      <c r="AF5" s="369" t="s">
        <v>1926</v>
      </c>
      <c r="AG5" s="1297" t="s">
        <v>631</v>
      </c>
      <c r="AH5" s="1297" t="s">
        <v>622</v>
      </c>
    </row>
    <row r="6" spans="2:34" ht="21" customHeight="1">
      <c r="B6" s="377" t="s">
        <v>632</v>
      </c>
      <c r="C6" s="378" t="s">
        <v>1927</v>
      </c>
      <c r="D6" s="378" t="s">
        <v>1928</v>
      </c>
      <c r="E6" s="379"/>
      <c r="F6" s="378"/>
      <c r="G6" s="380"/>
      <c r="H6" s="381" t="s">
        <v>633</v>
      </c>
      <c r="I6" s="381" t="s">
        <v>1929</v>
      </c>
      <c r="J6" s="381" t="s">
        <v>1930</v>
      </c>
      <c r="K6" s="381" t="s">
        <v>1931</v>
      </c>
      <c r="L6" s="382"/>
      <c r="M6" s="382"/>
      <c r="N6" s="380"/>
      <c r="O6" s="383" t="s">
        <v>634</v>
      </c>
      <c r="P6" s="378" t="s">
        <v>1932</v>
      </c>
      <c r="Q6" s="378" t="s">
        <v>1933</v>
      </c>
      <c r="R6" s="1312"/>
      <c r="S6" s="1300"/>
      <c r="T6" s="384" t="s">
        <v>1934</v>
      </c>
      <c r="U6" s="385"/>
      <c r="V6" s="384" t="s">
        <v>1935</v>
      </c>
      <c r="W6" s="385"/>
      <c r="X6" s="386" t="s">
        <v>1936</v>
      </c>
      <c r="Y6" s="378" t="s">
        <v>1937</v>
      </c>
      <c r="Z6" s="1298"/>
      <c r="AA6" s="378" t="s">
        <v>635</v>
      </c>
      <c r="AB6" s="383"/>
      <c r="AC6" s="387" t="s">
        <v>1913</v>
      </c>
      <c r="AD6" s="378" t="s">
        <v>1938</v>
      </c>
      <c r="AE6" s="378" t="s">
        <v>1913</v>
      </c>
      <c r="AF6" s="378" t="s">
        <v>1938</v>
      </c>
      <c r="AG6" s="1298"/>
      <c r="AH6" s="1298"/>
    </row>
    <row r="7" spans="2:35" ht="12">
      <c r="B7" s="388" t="s">
        <v>636</v>
      </c>
      <c r="C7" s="389">
        <v>298792</v>
      </c>
      <c r="D7" s="390">
        <v>257482</v>
      </c>
      <c r="E7" s="390">
        <v>155117</v>
      </c>
      <c r="F7" s="390">
        <v>1903</v>
      </c>
      <c r="G7" s="390">
        <v>889</v>
      </c>
      <c r="H7" s="346">
        <v>35698</v>
      </c>
      <c r="I7" s="390">
        <v>22780</v>
      </c>
      <c r="J7" s="390">
        <v>9182</v>
      </c>
      <c r="K7" s="390">
        <v>3736</v>
      </c>
      <c r="L7" s="390">
        <v>55544</v>
      </c>
      <c r="M7" s="390">
        <v>2910</v>
      </c>
      <c r="N7" s="391">
        <v>3006</v>
      </c>
      <c r="O7" s="392">
        <v>2415</v>
      </c>
      <c r="P7" s="392">
        <v>529</v>
      </c>
      <c r="Q7" s="392">
        <v>40661</v>
      </c>
      <c r="R7" s="392">
        <v>11472</v>
      </c>
      <c r="S7" s="393">
        <v>11410</v>
      </c>
      <c r="T7" s="393">
        <v>10271</v>
      </c>
      <c r="U7" s="393">
        <v>14288</v>
      </c>
      <c r="V7" s="393">
        <v>13423</v>
      </c>
      <c r="W7" s="394">
        <v>3431</v>
      </c>
      <c r="X7" s="395">
        <v>2294</v>
      </c>
      <c r="Y7" s="395">
        <v>60</v>
      </c>
      <c r="Z7" s="392">
        <v>120</v>
      </c>
      <c r="AA7" s="396">
        <v>50.1</v>
      </c>
      <c r="AB7" s="397">
        <v>149732</v>
      </c>
      <c r="AC7" s="398">
        <v>3666</v>
      </c>
      <c r="AD7" s="393">
        <v>1837</v>
      </c>
      <c r="AE7" s="393">
        <v>220</v>
      </c>
      <c r="AF7" s="393">
        <v>110</v>
      </c>
      <c r="AG7" s="393">
        <v>4597</v>
      </c>
      <c r="AH7" s="393">
        <v>2304</v>
      </c>
      <c r="AI7" s="169"/>
    </row>
    <row r="8" spans="2:35" s="399" customFormat="1" ht="11.25">
      <c r="B8" s="400" t="s">
        <v>637</v>
      </c>
      <c r="C8" s="401">
        <f aca="true" t="shared" si="0" ref="C8:O8">SUM(C15:C58)</f>
        <v>274941</v>
      </c>
      <c r="D8" s="401">
        <f t="shared" si="0"/>
        <v>237764</v>
      </c>
      <c r="E8" s="401">
        <f t="shared" si="0"/>
        <v>138704</v>
      </c>
      <c r="F8" s="401">
        <f t="shared" si="0"/>
        <v>1047</v>
      </c>
      <c r="G8" s="401">
        <f t="shared" si="0"/>
        <v>999</v>
      </c>
      <c r="H8" s="401">
        <f t="shared" si="0"/>
        <v>38057</v>
      </c>
      <c r="I8" s="401">
        <f t="shared" si="0"/>
        <v>23885</v>
      </c>
      <c r="J8" s="401">
        <f t="shared" si="0"/>
        <v>10516</v>
      </c>
      <c r="K8" s="401">
        <f t="shared" si="0"/>
        <v>3656</v>
      </c>
      <c r="L8" s="401">
        <f t="shared" si="0"/>
        <v>49943</v>
      </c>
      <c r="M8" s="401">
        <f t="shared" si="0"/>
        <v>3445</v>
      </c>
      <c r="N8" s="401">
        <f t="shared" si="0"/>
        <v>2770</v>
      </c>
      <c r="O8" s="401">
        <f t="shared" si="0"/>
        <v>2800</v>
      </c>
      <c r="P8" s="401">
        <v>315</v>
      </c>
      <c r="Q8" s="401">
        <v>36683</v>
      </c>
      <c r="R8" s="401">
        <f>SUM(R15:R58)</f>
        <v>10529</v>
      </c>
      <c r="S8" s="401">
        <v>11259</v>
      </c>
      <c r="T8" s="401">
        <v>10294</v>
      </c>
      <c r="U8" s="401">
        <v>11635</v>
      </c>
      <c r="V8" s="401">
        <v>11247</v>
      </c>
      <c r="W8" s="401">
        <f>SUM(W15:W58)</f>
        <v>3200</v>
      </c>
      <c r="X8" s="401">
        <f>SUM(X15:X58)</f>
        <v>2129</v>
      </c>
      <c r="Y8" s="401">
        <f>SUM(Y15:Y58)</f>
        <v>60</v>
      </c>
      <c r="Z8" s="401">
        <f>SUM(Z15:Z58)</f>
        <v>179</v>
      </c>
      <c r="AA8" s="402">
        <v>53.9</v>
      </c>
      <c r="AB8" s="403">
        <f>SUM(AB15:AB58)</f>
        <v>148295</v>
      </c>
      <c r="AC8" s="404">
        <v>3273</v>
      </c>
      <c r="AD8" s="405">
        <v>1872</v>
      </c>
      <c r="AE8" s="405">
        <v>204</v>
      </c>
      <c r="AF8" s="405">
        <v>110</v>
      </c>
      <c r="AG8" s="405">
        <v>4364</v>
      </c>
      <c r="AH8" s="405">
        <v>2354</v>
      </c>
      <c r="AI8" s="406"/>
    </row>
    <row r="9" spans="2:35" s="399" customFormat="1" ht="11.25">
      <c r="B9" s="407"/>
      <c r="C9" s="408"/>
      <c r="D9" s="409"/>
      <c r="E9" s="410"/>
      <c r="F9" s="410"/>
      <c r="G9" s="410"/>
      <c r="H9" s="405"/>
      <c r="I9" s="410"/>
      <c r="J9" s="410"/>
      <c r="K9" s="410"/>
      <c r="L9" s="410"/>
      <c r="M9" s="410"/>
      <c r="N9" s="410"/>
      <c r="O9" s="410"/>
      <c r="P9" s="409"/>
      <c r="Q9" s="409"/>
      <c r="R9" s="410"/>
      <c r="S9" s="409"/>
      <c r="T9" s="409"/>
      <c r="U9" s="409"/>
      <c r="V9" s="409"/>
      <c r="W9" s="411"/>
      <c r="X9" s="411"/>
      <c r="Y9" s="411"/>
      <c r="Z9" s="409"/>
      <c r="AA9" s="412"/>
      <c r="AB9" s="413"/>
      <c r="AC9" s="414"/>
      <c r="AD9" s="409"/>
      <c r="AE9" s="409"/>
      <c r="AF9" s="409"/>
      <c r="AG9" s="409"/>
      <c r="AH9" s="409"/>
      <c r="AI9" s="406"/>
    </row>
    <row r="10" spans="2:34" s="399" customFormat="1" ht="11.25">
      <c r="B10" s="415" t="s">
        <v>638</v>
      </c>
      <c r="C10" s="416">
        <v>110284</v>
      </c>
      <c r="D10" s="416">
        <v>98721</v>
      </c>
      <c r="E10" s="416">
        <v>33089</v>
      </c>
      <c r="F10" s="416">
        <v>348</v>
      </c>
      <c r="G10" s="416">
        <v>249</v>
      </c>
      <c r="H10" s="405">
        <v>19330</v>
      </c>
      <c r="I10" s="416">
        <v>12410</v>
      </c>
      <c r="J10" s="416">
        <v>5465</v>
      </c>
      <c r="K10" s="416">
        <v>1455</v>
      </c>
      <c r="L10" s="416">
        <v>40314</v>
      </c>
      <c r="M10" s="416">
        <v>2120</v>
      </c>
      <c r="N10" s="416">
        <v>1620</v>
      </c>
      <c r="O10" s="416">
        <v>1651</v>
      </c>
      <c r="P10" s="416">
        <v>127</v>
      </c>
      <c r="Q10" s="416">
        <v>11257</v>
      </c>
      <c r="R10" s="416">
        <v>3370</v>
      </c>
      <c r="S10" s="416">
        <v>4890</v>
      </c>
      <c r="T10" s="416">
        <v>4462</v>
      </c>
      <c r="U10" s="416">
        <v>1878</v>
      </c>
      <c r="V10" s="416">
        <v>1823</v>
      </c>
      <c r="W10" s="417">
        <v>1078</v>
      </c>
      <c r="X10" s="417">
        <v>863</v>
      </c>
      <c r="Y10" s="417">
        <v>41</v>
      </c>
      <c r="Z10" s="416">
        <v>179</v>
      </c>
      <c r="AA10" s="418">
        <v>59.1</v>
      </c>
      <c r="AB10" s="403">
        <v>65167</v>
      </c>
      <c r="AC10" s="419">
        <v>3069</v>
      </c>
      <c r="AD10" s="416">
        <v>1813</v>
      </c>
      <c r="AE10" s="416">
        <v>264</v>
      </c>
      <c r="AF10" s="416">
        <v>156</v>
      </c>
      <c r="AG10" s="416">
        <v>2897</v>
      </c>
      <c r="AH10" s="416">
        <v>1495</v>
      </c>
    </row>
    <row r="11" spans="2:34" s="399" customFormat="1" ht="11.25">
      <c r="B11" s="415" t="s">
        <v>639</v>
      </c>
      <c r="C11" s="416">
        <v>23905</v>
      </c>
      <c r="D11" s="416">
        <v>19105</v>
      </c>
      <c r="E11" s="416">
        <v>15553</v>
      </c>
      <c r="F11" s="416">
        <v>113</v>
      </c>
      <c r="G11" s="416">
        <v>155</v>
      </c>
      <c r="H11" s="405">
        <v>2461</v>
      </c>
      <c r="I11" s="416">
        <v>1097</v>
      </c>
      <c r="J11" s="416">
        <v>1030</v>
      </c>
      <c r="K11" s="416">
        <v>334</v>
      </c>
      <c r="L11" s="416">
        <v>61</v>
      </c>
      <c r="M11" s="416">
        <v>247</v>
      </c>
      <c r="N11" s="416">
        <v>223</v>
      </c>
      <c r="O11" s="416">
        <v>292</v>
      </c>
      <c r="P11" s="416">
        <v>29</v>
      </c>
      <c r="Q11" s="416">
        <v>4771</v>
      </c>
      <c r="R11" s="416">
        <v>2805</v>
      </c>
      <c r="S11" s="416">
        <v>1278</v>
      </c>
      <c r="T11" s="416">
        <v>1154</v>
      </c>
      <c r="U11" s="416">
        <v>527</v>
      </c>
      <c r="V11" s="416">
        <v>467</v>
      </c>
      <c r="W11" s="417">
        <v>155</v>
      </c>
      <c r="X11" s="417">
        <v>31</v>
      </c>
      <c r="Y11" s="416">
        <v>6</v>
      </c>
      <c r="Z11" s="411" t="s">
        <v>640</v>
      </c>
      <c r="AA11" s="418">
        <v>49.7</v>
      </c>
      <c r="AB11" s="403">
        <v>11874</v>
      </c>
      <c r="AC11" s="419">
        <v>2510</v>
      </c>
      <c r="AD11" s="416">
        <v>1247</v>
      </c>
      <c r="AE11" s="416">
        <v>123</v>
      </c>
      <c r="AF11" s="416">
        <v>61</v>
      </c>
      <c r="AG11" s="416">
        <v>2530</v>
      </c>
      <c r="AH11" s="416">
        <v>1390</v>
      </c>
    </row>
    <row r="12" spans="2:34" s="399" customFormat="1" ht="11.25">
      <c r="B12" s="415" t="s">
        <v>641</v>
      </c>
      <c r="C12" s="416">
        <v>53219</v>
      </c>
      <c r="D12" s="416">
        <v>44346</v>
      </c>
      <c r="E12" s="416">
        <v>29861</v>
      </c>
      <c r="F12" s="416">
        <v>256</v>
      </c>
      <c r="G12" s="416">
        <v>231</v>
      </c>
      <c r="H12" s="405">
        <v>5335</v>
      </c>
      <c r="I12" s="416">
        <v>3153</v>
      </c>
      <c r="J12" s="416">
        <v>1691</v>
      </c>
      <c r="K12" s="416">
        <v>491</v>
      </c>
      <c r="L12" s="416">
        <v>7203</v>
      </c>
      <c r="M12" s="416">
        <v>301</v>
      </c>
      <c r="N12" s="416">
        <v>728</v>
      </c>
      <c r="O12" s="416">
        <v>431</v>
      </c>
      <c r="P12" s="416">
        <v>111</v>
      </c>
      <c r="Q12" s="416">
        <v>8762</v>
      </c>
      <c r="R12" s="416">
        <v>2415</v>
      </c>
      <c r="S12" s="416">
        <v>3956</v>
      </c>
      <c r="T12" s="416">
        <v>3679</v>
      </c>
      <c r="U12" s="416">
        <v>2276</v>
      </c>
      <c r="V12" s="416">
        <v>2093</v>
      </c>
      <c r="W12" s="417">
        <v>115</v>
      </c>
      <c r="X12" s="417">
        <v>54</v>
      </c>
      <c r="Y12" s="417" t="s">
        <v>642</v>
      </c>
      <c r="Z12" s="411" t="s">
        <v>642</v>
      </c>
      <c r="AA12" s="418">
        <v>52.4</v>
      </c>
      <c r="AB12" s="403">
        <v>27869</v>
      </c>
      <c r="AC12" s="419">
        <v>3022</v>
      </c>
      <c r="AD12" s="416">
        <v>1583</v>
      </c>
      <c r="AE12" s="416">
        <v>186</v>
      </c>
      <c r="AF12" s="416">
        <v>97</v>
      </c>
      <c r="AG12" s="416">
        <v>2798</v>
      </c>
      <c r="AH12" s="416">
        <v>1486</v>
      </c>
    </row>
    <row r="13" spans="2:34" s="399" customFormat="1" ht="11.25">
      <c r="B13" s="415" t="s">
        <v>643</v>
      </c>
      <c r="C13" s="416">
        <v>87533</v>
      </c>
      <c r="D13" s="416">
        <v>75592</v>
      </c>
      <c r="E13" s="416">
        <v>60200</v>
      </c>
      <c r="F13" s="416">
        <v>330</v>
      </c>
      <c r="G13" s="416">
        <v>364</v>
      </c>
      <c r="H13" s="405">
        <v>10931</v>
      </c>
      <c r="I13" s="416">
        <v>7225</v>
      </c>
      <c r="J13" s="416">
        <v>2330</v>
      </c>
      <c r="K13" s="416">
        <v>1376</v>
      </c>
      <c r="L13" s="416">
        <v>2365</v>
      </c>
      <c r="M13" s="416">
        <v>777</v>
      </c>
      <c r="N13" s="416">
        <v>199</v>
      </c>
      <c r="O13" s="416">
        <v>426</v>
      </c>
      <c r="P13" s="416">
        <v>48</v>
      </c>
      <c r="Q13" s="416">
        <v>11893</v>
      </c>
      <c r="R13" s="416">
        <v>1939</v>
      </c>
      <c r="S13" s="416">
        <v>1135</v>
      </c>
      <c r="T13" s="416">
        <v>999</v>
      </c>
      <c r="U13" s="416">
        <v>6954</v>
      </c>
      <c r="V13" s="416">
        <v>6864</v>
      </c>
      <c r="W13" s="417">
        <v>1852</v>
      </c>
      <c r="X13" s="417">
        <v>1181</v>
      </c>
      <c r="Y13" s="417">
        <v>13</v>
      </c>
      <c r="Z13" s="411" t="s">
        <v>644</v>
      </c>
      <c r="AA13" s="418">
        <v>49.6</v>
      </c>
      <c r="AB13" s="403">
        <v>43385</v>
      </c>
      <c r="AC13" s="419">
        <v>4183</v>
      </c>
      <c r="AD13" s="416">
        <v>2075</v>
      </c>
      <c r="AE13" s="416">
        <v>194</v>
      </c>
      <c r="AF13" s="416">
        <v>96</v>
      </c>
      <c r="AG13" s="416">
        <v>2838</v>
      </c>
      <c r="AH13" s="416">
        <v>1806</v>
      </c>
    </row>
    <row r="14" spans="2:34" ht="12">
      <c r="B14" s="420"/>
      <c r="C14" s="421"/>
      <c r="D14" s="422"/>
      <c r="E14" s="422"/>
      <c r="F14" s="422"/>
      <c r="G14" s="422"/>
      <c r="H14" s="423"/>
      <c r="I14" s="424"/>
      <c r="J14" s="424"/>
      <c r="K14" s="424"/>
      <c r="L14" s="422"/>
      <c r="M14" s="422"/>
      <c r="N14" s="422"/>
      <c r="O14" s="422"/>
      <c r="P14" s="422"/>
      <c r="Q14" s="421"/>
      <c r="R14" s="421"/>
      <c r="S14" s="425"/>
      <c r="T14" s="424"/>
      <c r="U14" s="422"/>
      <c r="V14" s="424"/>
      <c r="W14" s="411"/>
      <c r="X14" s="411"/>
      <c r="Y14" s="411"/>
      <c r="Z14" s="422"/>
      <c r="AA14" s="426"/>
      <c r="AB14" s="427"/>
      <c r="AC14" s="428"/>
      <c r="AD14" s="422"/>
      <c r="AE14" s="424"/>
      <c r="AF14" s="421"/>
      <c r="AG14" s="429"/>
      <c r="AH14" s="422"/>
    </row>
    <row r="15" spans="2:34" ht="12">
      <c r="B15" s="430" t="s">
        <v>1939</v>
      </c>
      <c r="C15" s="394">
        <v>23127</v>
      </c>
      <c r="D15" s="394">
        <v>21396</v>
      </c>
      <c r="E15" s="394">
        <v>7008</v>
      </c>
      <c r="F15" s="394">
        <v>50</v>
      </c>
      <c r="G15" s="394">
        <v>39</v>
      </c>
      <c r="H15" s="423">
        <v>8624</v>
      </c>
      <c r="I15" s="431">
        <v>5182</v>
      </c>
      <c r="J15" s="431">
        <v>3018</v>
      </c>
      <c r="K15" s="431">
        <v>424</v>
      </c>
      <c r="L15" s="394">
        <v>4693</v>
      </c>
      <c r="M15" s="394">
        <v>635</v>
      </c>
      <c r="N15" s="394">
        <v>115</v>
      </c>
      <c r="O15" s="394">
        <v>232</v>
      </c>
      <c r="P15" s="394">
        <v>16</v>
      </c>
      <c r="Q15" s="394">
        <v>1690</v>
      </c>
      <c r="R15" s="394">
        <v>466</v>
      </c>
      <c r="S15" s="394">
        <v>956</v>
      </c>
      <c r="T15" s="394">
        <v>867</v>
      </c>
      <c r="U15" s="394">
        <v>193</v>
      </c>
      <c r="V15" s="431">
        <v>185</v>
      </c>
      <c r="W15" s="395">
        <v>68</v>
      </c>
      <c r="X15" s="395">
        <v>35</v>
      </c>
      <c r="Y15" s="395">
        <v>7</v>
      </c>
      <c r="Z15" s="395">
        <v>25</v>
      </c>
      <c r="AA15" s="432">
        <v>62.3</v>
      </c>
      <c r="AB15" s="433">
        <v>14417</v>
      </c>
      <c r="AC15" s="434">
        <v>3217</v>
      </c>
      <c r="AD15" s="435">
        <v>2006</v>
      </c>
      <c r="AE15" s="431">
        <v>347</v>
      </c>
      <c r="AF15" s="394">
        <v>216</v>
      </c>
      <c r="AG15" s="436">
        <v>2633</v>
      </c>
      <c r="AH15" s="435">
        <v>1641</v>
      </c>
    </row>
    <row r="16" spans="2:34" ht="12">
      <c r="B16" s="430" t="s">
        <v>1940</v>
      </c>
      <c r="C16" s="394">
        <v>9071</v>
      </c>
      <c r="D16" s="394">
        <v>7924</v>
      </c>
      <c r="E16" s="394">
        <v>5552</v>
      </c>
      <c r="F16" s="394">
        <v>63</v>
      </c>
      <c r="G16" s="394">
        <v>62</v>
      </c>
      <c r="H16" s="423">
        <v>1373</v>
      </c>
      <c r="I16" s="431">
        <v>821</v>
      </c>
      <c r="J16" s="431">
        <v>426</v>
      </c>
      <c r="K16" s="431">
        <v>126</v>
      </c>
      <c r="L16" s="394">
        <v>641</v>
      </c>
      <c r="M16" s="394">
        <v>29</v>
      </c>
      <c r="N16" s="394">
        <v>142</v>
      </c>
      <c r="O16" s="394">
        <v>62</v>
      </c>
      <c r="P16" s="395" t="s">
        <v>645</v>
      </c>
      <c r="Q16" s="394">
        <v>1147</v>
      </c>
      <c r="R16" s="394">
        <v>337</v>
      </c>
      <c r="S16" s="394">
        <v>281</v>
      </c>
      <c r="T16" s="394">
        <v>263</v>
      </c>
      <c r="U16" s="394">
        <v>486</v>
      </c>
      <c r="V16" s="431">
        <v>455</v>
      </c>
      <c r="W16" s="395">
        <v>43</v>
      </c>
      <c r="X16" s="395">
        <v>7</v>
      </c>
      <c r="Y16" s="395" t="s">
        <v>644</v>
      </c>
      <c r="Z16" s="395" t="s">
        <v>644</v>
      </c>
      <c r="AA16" s="432">
        <v>52.7</v>
      </c>
      <c r="AB16" s="433">
        <v>4782</v>
      </c>
      <c r="AC16" s="434">
        <v>2938</v>
      </c>
      <c r="AD16" s="435">
        <v>1549</v>
      </c>
      <c r="AE16" s="431">
        <v>173</v>
      </c>
      <c r="AF16" s="394">
        <v>91</v>
      </c>
      <c r="AG16" s="436">
        <v>2713</v>
      </c>
      <c r="AH16" s="435">
        <v>1430</v>
      </c>
    </row>
    <row r="17" spans="2:34" ht="12">
      <c r="B17" s="430" t="s">
        <v>1941</v>
      </c>
      <c r="C17" s="394">
        <v>15350</v>
      </c>
      <c r="D17" s="394">
        <v>13924</v>
      </c>
      <c r="E17" s="394">
        <v>10764</v>
      </c>
      <c r="F17" s="394">
        <v>52</v>
      </c>
      <c r="G17" s="394">
        <v>54</v>
      </c>
      <c r="H17" s="423">
        <v>2625</v>
      </c>
      <c r="I17" s="431">
        <v>2149</v>
      </c>
      <c r="J17" s="431">
        <v>318</v>
      </c>
      <c r="K17" s="431">
        <v>158</v>
      </c>
      <c r="L17" s="394">
        <v>227</v>
      </c>
      <c r="M17" s="394">
        <v>147</v>
      </c>
      <c r="N17" s="394">
        <v>0</v>
      </c>
      <c r="O17" s="394">
        <v>55</v>
      </c>
      <c r="P17" s="395" t="s">
        <v>644</v>
      </c>
      <c r="Q17" s="394">
        <v>1426</v>
      </c>
      <c r="R17" s="394">
        <v>197</v>
      </c>
      <c r="S17" s="394">
        <v>41</v>
      </c>
      <c r="T17" s="394">
        <v>36</v>
      </c>
      <c r="U17" s="394">
        <v>805</v>
      </c>
      <c r="V17" s="431">
        <v>794</v>
      </c>
      <c r="W17" s="395">
        <v>381</v>
      </c>
      <c r="X17" s="395">
        <v>94</v>
      </c>
      <c r="Y17" s="395">
        <v>2</v>
      </c>
      <c r="Z17" s="395" t="s">
        <v>644</v>
      </c>
      <c r="AA17" s="432">
        <v>51.6</v>
      </c>
      <c r="AB17" s="433">
        <v>7914</v>
      </c>
      <c r="AC17" s="434">
        <v>5033</v>
      </c>
      <c r="AD17" s="435">
        <v>2595</v>
      </c>
      <c r="AE17" s="431">
        <v>220</v>
      </c>
      <c r="AF17" s="394">
        <v>114</v>
      </c>
      <c r="AG17" s="436">
        <v>3808</v>
      </c>
      <c r="AH17" s="435">
        <v>1963</v>
      </c>
    </row>
    <row r="18" spans="2:34" ht="12">
      <c r="B18" s="430" t="s">
        <v>1942</v>
      </c>
      <c r="C18" s="394">
        <v>19426</v>
      </c>
      <c r="D18" s="394">
        <v>16997</v>
      </c>
      <c r="E18" s="394">
        <v>12331</v>
      </c>
      <c r="F18" s="394">
        <v>94</v>
      </c>
      <c r="G18" s="394">
        <v>120</v>
      </c>
      <c r="H18" s="423">
        <v>3811</v>
      </c>
      <c r="I18" s="431">
        <v>2820</v>
      </c>
      <c r="J18" s="431">
        <v>631</v>
      </c>
      <c r="K18" s="431">
        <v>360</v>
      </c>
      <c r="L18" s="394">
        <v>386</v>
      </c>
      <c r="M18" s="394">
        <v>157</v>
      </c>
      <c r="N18" s="394">
        <v>30</v>
      </c>
      <c r="O18" s="394">
        <v>68</v>
      </c>
      <c r="P18" s="395" t="s">
        <v>645</v>
      </c>
      <c r="Q18" s="394">
        <v>2429</v>
      </c>
      <c r="R18" s="394">
        <v>232</v>
      </c>
      <c r="S18" s="394">
        <v>152</v>
      </c>
      <c r="T18" s="394">
        <v>134</v>
      </c>
      <c r="U18" s="394">
        <v>1381</v>
      </c>
      <c r="V18" s="431">
        <v>1377</v>
      </c>
      <c r="W18" s="395">
        <v>664</v>
      </c>
      <c r="X18" s="395">
        <v>633</v>
      </c>
      <c r="Y18" s="395" t="s">
        <v>644</v>
      </c>
      <c r="Z18" s="395" t="s">
        <v>644</v>
      </c>
      <c r="AA18" s="432">
        <v>51.5</v>
      </c>
      <c r="AB18" s="433">
        <v>10014</v>
      </c>
      <c r="AC18" s="434">
        <v>4720</v>
      </c>
      <c r="AD18" s="435">
        <v>2433</v>
      </c>
      <c r="AE18" s="431">
        <v>228</v>
      </c>
      <c r="AF18" s="394">
        <v>117</v>
      </c>
      <c r="AG18" s="436">
        <v>3412</v>
      </c>
      <c r="AH18" s="435">
        <v>1759</v>
      </c>
    </row>
    <row r="19" spans="2:34" ht="12">
      <c r="B19" s="430" t="s">
        <v>1943</v>
      </c>
      <c r="C19" s="394">
        <v>7639</v>
      </c>
      <c r="D19" s="394">
        <v>6220</v>
      </c>
      <c r="E19" s="394">
        <v>5350</v>
      </c>
      <c r="F19" s="394">
        <v>42</v>
      </c>
      <c r="G19" s="394">
        <v>39</v>
      </c>
      <c r="H19" s="423">
        <v>684</v>
      </c>
      <c r="I19" s="431">
        <v>256</v>
      </c>
      <c r="J19" s="431">
        <v>333</v>
      </c>
      <c r="K19" s="431">
        <v>95</v>
      </c>
      <c r="L19" s="394">
        <v>25</v>
      </c>
      <c r="M19" s="394">
        <v>12</v>
      </c>
      <c r="N19" s="394">
        <v>27</v>
      </c>
      <c r="O19" s="394">
        <v>41</v>
      </c>
      <c r="P19" s="394">
        <v>10</v>
      </c>
      <c r="Q19" s="394">
        <v>1409</v>
      </c>
      <c r="R19" s="394">
        <v>683</v>
      </c>
      <c r="S19" s="394">
        <v>651</v>
      </c>
      <c r="T19" s="394">
        <v>593</v>
      </c>
      <c r="U19" s="394">
        <v>58</v>
      </c>
      <c r="V19" s="431">
        <v>52</v>
      </c>
      <c r="W19" s="395">
        <v>17</v>
      </c>
      <c r="X19" s="395">
        <v>17</v>
      </c>
      <c r="Y19" s="395" t="s">
        <v>644</v>
      </c>
      <c r="Z19" s="395" t="s">
        <v>644</v>
      </c>
      <c r="AA19" s="432">
        <v>51.1</v>
      </c>
      <c r="AB19" s="433">
        <v>3900</v>
      </c>
      <c r="AC19" s="434">
        <v>3231</v>
      </c>
      <c r="AD19" s="435">
        <v>1650</v>
      </c>
      <c r="AE19" s="431">
        <v>135</v>
      </c>
      <c r="AF19" s="394">
        <v>69</v>
      </c>
      <c r="AG19" s="436">
        <v>2934</v>
      </c>
      <c r="AH19" s="435">
        <v>1498</v>
      </c>
    </row>
    <row r="20" spans="2:34" ht="12">
      <c r="B20" s="430" t="s">
        <v>1720</v>
      </c>
      <c r="C20" s="394">
        <v>10392</v>
      </c>
      <c r="D20" s="394">
        <v>9618</v>
      </c>
      <c r="E20" s="394">
        <v>3068</v>
      </c>
      <c r="F20" s="394">
        <v>23</v>
      </c>
      <c r="G20" s="394">
        <v>19</v>
      </c>
      <c r="H20" s="423">
        <v>944</v>
      </c>
      <c r="I20" s="431">
        <v>394</v>
      </c>
      <c r="J20" s="431">
        <v>430</v>
      </c>
      <c r="K20" s="431">
        <v>120</v>
      </c>
      <c r="L20" s="394">
        <v>4582</v>
      </c>
      <c r="M20" s="394">
        <v>741</v>
      </c>
      <c r="N20" s="394">
        <v>48</v>
      </c>
      <c r="O20" s="394">
        <v>193</v>
      </c>
      <c r="P20" s="395" t="s">
        <v>644</v>
      </c>
      <c r="Q20" s="394">
        <v>772</v>
      </c>
      <c r="R20" s="394">
        <v>140</v>
      </c>
      <c r="S20" s="394">
        <v>564</v>
      </c>
      <c r="T20" s="394">
        <v>528</v>
      </c>
      <c r="U20" s="394">
        <v>39</v>
      </c>
      <c r="V20" s="437">
        <v>39</v>
      </c>
      <c r="W20" s="395">
        <v>26</v>
      </c>
      <c r="X20" s="395">
        <v>26</v>
      </c>
      <c r="Y20" s="395">
        <v>3</v>
      </c>
      <c r="Z20" s="395">
        <v>2</v>
      </c>
      <c r="AA20" s="432">
        <v>59.4</v>
      </c>
      <c r="AB20" s="433">
        <v>6169</v>
      </c>
      <c r="AC20" s="434">
        <v>3411</v>
      </c>
      <c r="AD20" s="435">
        <v>2025</v>
      </c>
      <c r="AE20" s="431">
        <v>315</v>
      </c>
      <c r="AF20" s="394">
        <v>187</v>
      </c>
      <c r="AG20" s="436">
        <v>2785</v>
      </c>
      <c r="AH20" s="435">
        <v>1653</v>
      </c>
    </row>
    <row r="21" spans="2:34" ht="12">
      <c r="B21" s="430" t="s">
        <v>1829</v>
      </c>
      <c r="C21" s="394">
        <v>7492</v>
      </c>
      <c r="D21" s="394">
        <v>6440</v>
      </c>
      <c r="E21" s="394">
        <v>1889</v>
      </c>
      <c r="F21" s="394">
        <v>15</v>
      </c>
      <c r="G21" s="394">
        <v>13</v>
      </c>
      <c r="H21" s="423">
        <v>879</v>
      </c>
      <c r="I21" s="431">
        <v>506</v>
      </c>
      <c r="J21" s="431">
        <v>269</v>
      </c>
      <c r="K21" s="431">
        <v>104</v>
      </c>
      <c r="L21" s="394">
        <v>3206</v>
      </c>
      <c r="M21" s="394">
        <v>214</v>
      </c>
      <c r="N21" s="394">
        <v>102</v>
      </c>
      <c r="O21" s="394">
        <v>122</v>
      </c>
      <c r="P21" s="394">
        <v>28</v>
      </c>
      <c r="Q21" s="394">
        <v>889</v>
      </c>
      <c r="R21" s="394">
        <v>86</v>
      </c>
      <c r="S21" s="394">
        <v>771</v>
      </c>
      <c r="T21" s="394">
        <v>683</v>
      </c>
      <c r="U21" s="394">
        <v>18</v>
      </c>
      <c r="V21" s="395">
        <v>14</v>
      </c>
      <c r="W21" s="395">
        <v>9</v>
      </c>
      <c r="X21" s="395">
        <v>9</v>
      </c>
      <c r="Y21" s="395">
        <v>5</v>
      </c>
      <c r="Z21" s="395">
        <v>135</v>
      </c>
      <c r="AA21" s="432">
        <v>59.8</v>
      </c>
      <c r="AB21" s="433">
        <v>4481</v>
      </c>
      <c r="AC21" s="434">
        <v>2860</v>
      </c>
      <c r="AD21" s="435">
        <v>1710</v>
      </c>
      <c r="AE21" s="431">
        <v>267</v>
      </c>
      <c r="AF21" s="394">
        <v>159</v>
      </c>
      <c r="AG21" s="436">
        <v>2035</v>
      </c>
      <c r="AH21" s="435">
        <v>1217</v>
      </c>
    </row>
    <row r="22" spans="2:34" ht="12">
      <c r="B22" s="430" t="s">
        <v>1944</v>
      </c>
      <c r="C22" s="394">
        <v>9396</v>
      </c>
      <c r="D22" s="394">
        <v>8364</v>
      </c>
      <c r="E22" s="394">
        <v>4478</v>
      </c>
      <c r="F22" s="394">
        <v>42</v>
      </c>
      <c r="G22" s="394">
        <v>32</v>
      </c>
      <c r="H22" s="423">
        <v>1908</v>
      </c>
      <c r="I22" s="431">
        <v>1455</v>
      </c>
      <c r="J22" s="431">
        <v>289</v>
      </c>
      <c r="K22" s="431">
        <v>164</v>
      </c>
      <c r="L22" s="394">
        <v>1662</v>
      </c>
      <c r="M22" s="394">
        <v>22</v>
      </c>
      <c r="N22" s="394">
        <v>69</v>
      </c>
      <c r="O22" s="394">
        <v>151</v>
      </c>
      <c r="P22" s="394">
        <v>24</v>
      </c>
      <c r="Q22" s="394">
        <v>993</v>
      </c>
      <c r="R22" s="394">
        <v>435</v>
      </c>
      <c r="S22" s="394">
        <v>441</v>
      </c>
      <c r="T22" s="394">
        <v>410</v>
      </c>
      <c r="U22" s="394">
        <v>66</v>
      </c>
      <c r="V22" s="394">
        <v>66</v>
      </c>
      <c r="W22" s="395">
        <v>50</v>
      </c>
      <c r="X22" s="395">
        <v>6</v>
      </c>
      <c r="Y22" s="395">
        <v>1</v>
      </c>
      <c r="Z22" s="395">
        <v>15</v>
      </c>
      <c r="AA22" s="432">
        <v>56.9</v>
      </c>
      <c r="AB22" s="433">
        <v>5349</v>
      </c>
      <c r="AC22" s="434">
        <v>2396</v>
      </c>
      <c r="AD22" s="435">
        <v>1364</v>
      </c>
      <c r="AE22" s="431">
        <v>199</v>
      </c>
      <c r="AF22" s="394">
        <v>114</v>
      </c>
      <c r="AG22" s="436">
        <v>2400</v>
      </c>
      <c r="AH22" s="435">
        <v>1366</v>
      </c>
    </row>
    <row r="23" spans="2:34" ht="12">
      <c r="B23" s="430" t="s">
        <v>1945</v>
      </c>
      <c r="C23" s="394">
        <v>5858</v>
      </c>
      <c r="D23" s="394">
        <v>5212</v>
      </c>
      <c r="E23" s="394">
        <v>4096</v>
      </c>
      <c r="F23" s="394">
        <v>31</v>
      </c>
      <c r="G23" s="394">
        <v>24</v>
      </c>
      <c r="H23" s="423">
        <v>603</v>
      </c>
      <c r="I23" s="431">
        <v>356</v>
      </c>
      <c r="J23" s="431">
        <v>198</v>
      </c>
      <c r="K23" s="431">
        <v>49</v>
      </c>
      <c r="L23" s="394">
        <v>250</v>
      </c>
      <c r="M23" s="394">
        <v>66</v>
      </c>
      <c r="N23" s="394">
        <v>111</v>
      </c>
      <c r="O23" s="394">
        <v>31</v>
      </c>
      <c r="P23" s="394">
        <v>31</v>
      </c>
      <c r="Q23" s="394">
        <v>615</v>
      </c>
      <c r="R23" s="394">
        <v>270</v>
      </c>
      <c r="S23" s="394">
        <v>261</v>
      </c>
      <c r="T23" s="394">
        <v>243</v>
      </c>
      <c r="U23" s="394">
        <v>61</v>
      </c>
      <c r="V23" s="431">
        <v>55</v>
      </c>
      <c r="W23" s="395">
        <v>23</v>
      </c>
      <c r="X23" s="395">
        <v>23</v>
      </c>
      <c r="Y23" s="395" t="s">
        <v>644</v>
      </c>
      <c r="Z23" s="395" t="s">
        <v>644</v>
      </c>
      <c r="AA23" s="432">
        <v>53</v>
      </c>
      <c r="AB23" s="433">
        <v>3105</v>
      </c>
      <c r="AC23" s="434">
        <v>2433</v>
      </c>
      <c r="AD23" s="435">
        <v>1289</v>
      </c>
      <c r="AE23" s="431">
        <v>166</v>
      </c>
      <c r="AF23" s="394">
        <v>88</v>
      </c>
      <c r="AG23" s="436">
        <v>2707</v>
      </c>
      <c r="AH23" s="435">
        <v>1435</v>
      </c>
    </row>
    <row r="24" spans="2:34" ht="12">
      <c r="B24" s="430" t="s">
        <v>1946</v>
      </c>
      <c r="C24" s="394">
        <v>13702</v>
      </c>
      <c r="D24" s="394">
        <v>12425</v>
      </c>
      <c r="E24" s="394">
        <v>3475</v>
      </c>
      <c r="F24" s="394">
        <v>52</v>
      </c>
      <c r="G24" s="394">
        <v>17</v>
      </c>
      <c r="H24" s="423">
        <v>1170</v>
      </c>
      <c r="I24" s="431">
        <v>612</v>
      </c>
      <c r="J24" s="431">
        <v>446</v>
      </c>
      <c r="K24" s="431">
        <v>112</v>
      </c>
      <c r="L24" s="394">
        <v>7480</v>
      </c>
      <c r="M24" s="394">
        <v>29</v>
      </c>
      <c r="N24" s="394">
        <v>2</v>
      </c>
      <c r="O24" s="394">
        <v>200</v>
      </c>
      <c r="P24" s="395" t="s">
        <v>645</v>
      </c>
      <c r="Q24" s="394">
        <v>1277</v>
      </c>
      <c r="R24" s="394">
        <v>220</v>
      </c>
      <c r="S24" s="394">
        <v>655</v>
      </c>
      <c r="T24" s="394">
        <v>597</v>
      </c>
      <c r="U24" s="394">
        <v>247</v>
      </c>
      <c r="V24" s="431">
        <v>223</v>
      </c>
      <c r="W24" s="395">
        <v>148</v>
      </c>
      <c r="X24" s="395">
        <v>129</v>
      </c>
      <c r="Y24" s="395">
        <v>7</v>
      </c>
      <c r="Z24" s="395" t="s">
        <v>644</v>
      </c>
      <c r="AA24" s="432">
        <v>59.4</v>
      </c>
      <c r="AB24" s="433">
        <v>8142</v>
      </c>
      <c r="AC24" s="434">
        <v>3863</v>
      </c>
      <c r="AD24" s="435">
        <v>2295</v>
      </c>
      <c r="AE24" s="431">
        <v>342</v>
      </c>
      <c r="AF24" s="394">
        <v>203</v>
      </c>
      <c r="AG24" s="436">
        <v>2797</v>
      </c>
      <c r="AH24" s="435">
        <v>1662</v>
      </c>
    </row>
    <row r="25" spans="2:34" ht="12">
      <c r="B25" s="430" t="s">
        <v>1947</v>
      </c>
      <c r="C25" s="394">
        <v>14847</v>
      </c>
      <c r="D25" s="394">
        <v>13849</v>
      </c>
      <c r="E25" s="394">
        <v>2619</v>
      </c>
      <c r="F25" s="394">
        <v>23</v>
      </c>
      <c r="G25" s="394">
        <v>32</v>
      </c>
      <c r="H25" s="423">
        <v>683</v>
      </c>
      <c r="I25" s="431">
        <v>382</v>
      </c>
      <c r="J25" s="431">
        <v>217</v>
      </c>
      <c r="K25" s="431">
        <v>84</v>
      </c>
      <c r="L25" s="394">
        <v>9826</v>
      </c>
      <c r="M25" s="394">
        <v>32</v>
      </c>
      <c r="N25" s="394">
        <v>342</v>
      </c>
      <c r="O25" s="394">
        <v>293</v>
      </c>
      <c r="P25" s="395" t="s">
        <v>644</v>
      </c>
      <c r="Q25" s="394">
        <v>998</v>
      </c>
      <c r="R25" s="394">
        <v>344</v>
      </c>
      <c r="S25" s="394">
        <v>344</v>
      </c>
      <c r="T25" s="394">
        <v>318</v>
      </c>
      <c r="U25" s="394">
        <v>248</v>
      </c>
      <c r="V25" s="431">
        <v>234</v>
      </c>
      <c r="W25" s="395">
        <v>62</v>
      </c>
      <c r="X25" s="395">
        <v>56</v>
      </c>
      <c r="Y25" s="395" t="s">
        <v>644</v>
      </c>
      <c r="Z25" s="395" t="s">
        <v>644</v>
      </c>
      <c r="AA25" s="432">
        <v>60.6</v>
      </c>
      <c r="AB25" s="433">
        <v>8994</v>
      </c>
      <c r="AC25" s="434">
        <v>4316</v>
      </c>
      <c r="AD25" s="435">
        <v>2615</v>
      </c>
      <c r="AE25" s="431">
        <v>383</v>
      </c>
      <c r="AF25" s="394">
        <v>232</v>
      </c>
      <c r="AG25" s="436">
        <v>3104</v>
      </c>
      <c r="AH25" s="435">
        <v>1880</v>
      </c>
    </row>
    <row r="26" spans="2:34" ht="12">
      <c r="B26" s="430" t="s">
        <v>1726</v>
      </c>
      <c r="C26" s="394">
        <v>7051</v>
      </c>
      <c r="D26" s="394">
        <v>6029</v>
      </c>
      <c r="E26" s="394">
        <v>2859</v>
      </c>
      <c r="F26" s="394">
        <v>34</v>
      </c>
      <c r="G26" s="394">
        <v>27</v>
      </c>
      <c r="H26" s="423">
        <v>2475</v>
      </c>
      <c r="I26" s="431">
        <v>2166</v>
      </c>
      <c r="J26" s="431">
        <v>222</v>
      </c>
      <c r="K26" s="431">
        <v>87</v>
      </c>
      <c r="L26" s="394">
        <v>18</v>
      </c>
      <c r="M26" s="394">
        <v>47</v>
      </c>
      <c r="N26" s="394">
        <v>534</v>
      </c>
      <c r="O26" s="394">
        <v>35</v>
      </c>
      <c r="P26" s="394">
        <v>42</v>
      </c>
      <c r="Q26" s="394">
        <v>980</v>
      </c>
      <c r="R26" s="394">
        <v>752</v>
      </c>
      <c r="S26" s="394">
        <v>115</v>
      </c>
      <c r="T26" s="394">
        <v>104</v>
      </c>
      <c r="U26" s="394">
        <v>71</v>
      </c>
      <c r="V26" s="435">
        <v>71</v>
      </c>
      <c r="W26" s="395">
        <v>39</v>
      </c>
      <c r="X26" s="394">
        <v>0</v>
      </c>
      <c r="Y26" s="395">
        <v>3</v>
      </c>
      <c r="Z26" s="395" t="s">
        <v>644</v>
      </c>
      <c r="AA26" s="432">
        <v>58.2</v>
      </c>
      <c r="AB26" s="433">
        <v>4101</v>
      </c>
      <c r="AC26" s="434">
        <v>2197</v>
      </c>
      <c r="AD26" s="435">
        <v>1278</v>
      </c>
      <c r="AE26" s="431">
        <v>118</v>
      </c>
      <c r="AF26" s="394">
        <v>69</v>
      </c>
      <c r="AG26" s="436">
        <v>1688</v>
      </c>
      <c r="AH26" s="435">
        <v>982</v>
      </c>
    </row>
    <row r="27" spans="2:34" ht="12">
      <c r="B27" s="430" t="s">
        <v>1948</v>
      </c>
      <c r="C27" s="394">
        <v>9084</v>
      </c>
      <c r="D27" s="394">
        <v>7603</v>
      </c>
      <c r="E27" s="394">
        <v>3210</v>
      </c>
      <c r="F27" s="394">
        <v>16</v>
      </c>
      <c r="G27" s="394">
        <v>23</v>
      </c>
      <c r="H27" s="423">
        <v>1063</v>
      </c>
      <c r="I27" s="431">
        <v>614</v>
      </c>
      <c r="J27" s="431">
        <v>369</v>
      </c>
      <c r="K27" s="431">
        <v>80</v>
      </c>
      <c r="L27" s="394">
        <v>3046</v>
      </c>
      <c r="M27" s="394">
        <v>31</v>
      </c>
      <c r="N27" s="394">
        <v>117</v>
      </c>
      <c r="O27" s="394">
        <v>97</v>
      </c>
      <c r="P27" s="394">
        <v>8</v>
      </c>
      <c r="Q27" s="394">
        <v>1473</v>
      </c>
      <c r="R27" s="394">
        <v>140</v>
      </c>
      <c r="S27" s="394">
        <v>779</v>
      </c>
      <c r="T27" s="394">
        <v>726</v>
      </c>
      <c r="U27" s="394">
        <v>541</v>
      </c>
      <c r="V27" s="431">
        <v>501</v>
      </c>
      <c r="W27" s="395">
        <v>13</v>
      </c>
      <c r="X27" s="395">
        <v>13</v>
      </c>
      <c r="Y27" s="395" t="s">
        <v>644</v>
      </c>
      <c r="Z27" s="395" t="s">
        <v>644</v>
      </c>
      <c r="AA27" s="432">
        <v>55.3</v>
      </c>
      <c r="AB27" s="433">
        <v>5022</v>
      </c>
      <c r="AC27" s="434">
        <v>3660</v>
      </c>
      <c r="AD27" s="435">
        <v>2023</v>
      </c>
      <c r="AE27" s="431">
        <v>262</v>
      </c>
      <c r="AF27" s="394">
        <v>145</v>
      </c>
      <c r="AG27" s="436">
        <v>2648</v>
      </c>
      <c r="AH27" s="435">
        <v>1464</v>
      </c>
    </row>
    <row r="28" spans="2:34" ht="12">
      <c r="B28" s="430" t="s">
        <v>1949</v>
      </c>
      <c r="C28" s="394">
        <v>3052</v>
      </c>
      <c r="D28" s="394">
        <v>2280</v>
      </c>
      <c r="E28" s="394">
        <v>811</v>
      </c>
      <c r="F28" s="394">
        <v>6</v>
      </c>
      <c r="G28" s="394">
        <v>5</v>
      </c>
      <c r="H28" s="423">
        <v>203</v>
      </c>
      <c r="I28" s="431">
        <v>96</v>
      </c>
      <c r="J28" s="431">
        <v>83</v>
      </c>
      <c r="K28" s="431">
        <v>24</v>
      </c>
      <c r="L28" s="394">
        <v>1063</v>
      </c>
      <c r="M28" s="394">
        <v>128</v>
      </c>
      <c r="N28" s="394">
        <v>32</v>
      </c>
      <c r="O28" s="394">
        <v>32</v>
      </c>
      <c r="P28" s="394">
        <v>7</v>
      </c>
      <c r="Q28" s="394">
        <v>765</v>
      </c>
      <c r="R28" s="394">
        <v>14</v>
      </c>
      <c r="S28" s="394">
        <v>117</v>
      </c>
      <c r="T28" s="394">
        <v>104</v>
      </c>
      <c r="U28" s="395" t="s">
        <v>645</v>
      </c>
      <c r="V28" s="395" t="s">
        <v>645</v>
      </c>
      <c r="W28" s="395">
        <v>13</v>
      </c>
      <c r="X28" s="394">
        <v>0</v>
      </c>
      <c r="Y28" s="395">
        <v>8</v>
      </c>
      <c r="Z28" s="395" t="s">
        <v>644</v>
      </c>
      <c r="AA28" s="432">
        <v>49.1</v>
      </c>
      <c r="AB28" s="433">
        <v>1500</v>
      </c>
      <c r="AC28" s="434">
        <v>2877</v>
      </c>
      <c r="AD28" s="435">
        <v>1414</v>
      </c>
      <c r="AE28" s="431">
        <v>268</v>
      </c>
      <c r="AF28" s="394">
        <v>132</v>
      </c>
      <c r="AG28" s="436">
        <v>2652</v>
      </c>
      <c r="AH28" s="435">
        <v>1303</v>
      </c>
    </row>
    <row r="29" spans="2:34" ht="12">
      <c r="B29" s="430" t="s">
        <v>1950</v>
      </c>
      <c r="C29" s="394">
        <v>3367</v>
      </c>
      <c r="D29" s="394">
        <v>3025</v>
      </c>
      <c r="E29" s="394">
        <v>1192</v>
      </c>
      <c r="F29" s="394">
        <v>12</v>
      </c>
      <c r="G29" s="394">
        <v>5</v>
      </c>
      <c r="H29" s="423">
        <v>214</v>
      </c>
      <c r="I29" s="431">
        <v>114</v>
      </c>
      <c r="J29" s="431">
        <v>71</v>
      </c>
      <c r="K29" s="431">
        <v>29</v>
      </c>
      <c r="L29" s="394">
        <v>1488</v>
      </c>
      <c r="M29" s="394">
        <v>31</v>
      </c>
      <c r="N29" s="394">
        <v>15</v>
      </c>
      <c r="O29" s="394">
        <v>68</v>
      </c>
      <c r="P29" s="395" t="s">
        <v>644</v>
      </c>
      <c r="Q29" s="394">
        <v>342</v>
      </c>
      <c r="R29" s="394">
        <v>26</v>
      </c>
      <c r="S29" s="394">
        <v>198</v>
      </c>
      <c r="T29" s="394">
        <v>180</v>
      </c>
      <c r="U29" s="394">
        <v>104</v>
      </c>
      <c r="V29" s="394">
        <v>99</v>
      </c>
      <c r="W29" s="395">
        <v>14</v>
      </c>
      <c r="X29" s="395">
        <v>14</v>
      </c>
      <c r="Y29" s="395" t="s">
        <v>644</v>
      </c>
      <c r="Z29" s="395" t="s">
        <v>644</v>
      </c>
      <c r="AA29" s="432">
        <v>57.5</v>
      </c>
      <c r="AB29" s="433">
        <v>1935</v>
      </c>
      <c r="AC29" s="434">
        <v>3234</v>
      </c>
      <c r="AD29" s="435">
        <v>1859</v>
      </c>
      <c r="AE29" s="431">
        <v>290</v>
      </c>
      <c r="AF29" s="423">
        <v>167</v>
      </c>
      <c r="AG29" s="436">
        <v>2915</v>
      </c>
      <c r="AH29" s="435">
        <v>1675</v>
      </c>
    </row>
    <row r="30" spans="2:34" ht="12">
      <c r="B30" s="430" t="s">
        <v>1951</v>
      </c>
      <c r="C30" s="394">
        <v>5930</v>
      </c>
      <c r="D30" s="394">
        <v>5166</v>
      </c>
      <c r="E30" s="394">
        <v>2407</v>
      </c>
      <c r="F30" s="394">
        <v>45</v>
      </c>
      <c r="G30" s="394">
        <v>16</v>
      </c>
      <c r="H30" s="423">
        <v>556</v>
      </c>
      <c r="I30" s="431">
        <v>294</v>
      </c>
      <c r="J30" s="431">
        <v>143</v>
      </c>
      <c r="K30" s="431">
        <v>119</v>
      </c>
      <c r="L30" s="394">
        <v>1776</v>
      </c>
      <c r="M30" s="394">
        <v>209</v>
      </c>
      <c r="N30" s="394">
        <v>75</v>
      </c>
      <c r="O30" s="394">
        <v>82</v>
      </c>
      <c r="P30" s="395" t="s">
        <v>645</v>
      </c>
      <c r="Q30" s="394">
        <v>762</v>
      </c>
      <c r="R30" s="394">
        <v>315</v>
      </c>
      <c r="S30" s="394">
        <v>153</v>
      </c>
      <c r="T30" s="394">
        <v>141</v>
      </c>
      <c r="U30" s="394">
        <v>88</v>
      </c>
      <c r="V30" s="394">
        <v>88</v>
      </c>
      <c r="W30" s="395">
        <v>206</v>
      </c>
      <c r="X30" s="395">
        <v>206</v>
      </c>
      <c r="Y30" s="395" t="s">
        <v>644</v>
      </c>
      <c r="Z30" s="395">
        <v>2</v>
      </c>
      <c r="AA30" s="438">
        <v>55.1</v>
      </c>
      <c r="AB30" s="433">
        <v>3270</v>
      </c>
      <c r="AC30" s="434">
        <v>2913</v>
      </c>
      <c r="AD30" s="435">
        <v>1606</v>
      </c>
      <c r="AE30" s="431">
        <v>277</v>
      </c>
      <c r="AF30" s="394">
        <v>153</v>
      </c>
      <c r="AG30" s="436">
        <v>2879</v>
      </c>
      <c r="AH30" s="435">
        <v>1587</v>
      </c>
    </row>
    <row r="31" spans="2:34" ht="12">
      <c r="B31" s="430" t="s">
        <v>1952</v>
      </c>
      <c r="C31" s="394">
        <v>865</v>
      </c>
      <c r="D31" s="394">
        <v>747</v>
      </c>
      <c r="E31" s="394">
        <v>367</v>
      </c>
      <c r="F31" s="394">
        <v>9</v>
      </c>
      <c r="G31" s="394">
        <v>10</v>
      </c>
      <c r="H31" s="423">
        <v>156</v>
      </c>
      <c r="I31" s="431">
        <v>72</v>
      </c>
      <c r="J31" s="431">
        <v>49</v>
      </c>
      <c r="K31" s="431">
        <v>35</v>
      </c>
      <c r="L31" s="394">
        <v>143</v>
      </c>
      <c r="M31" s="394">
        <v>13</v>
      </c>
      <c r="N31" s="394">
        <v>39</v>
      </c>
      <c r="O31" s="394">
        <v>10</v>
      </c>
      <c r="P31" s="395" t="s">
        <v>644</v>
      </c>
      <c r="Q31" s="394">
        <v>118</v>
      </c>
      <c r="R31" s="394">
        <v>87</v>
      </c>
      <c r="S31" s="395" t="s">
        <v>645</v>
      </c>
      <c r="T31" s="395" t="s">
        <v>645</v>
      </c>
      <c r="U31" s="395" t="s">
        <v>645</v>
      </c>
      <c r="V31" s="395" t="s">
        <v>645</v>
      </c>
      <c r="W31" s="395">
        <v>1</v>
      </c>
      <c r="X31" s="395">
        <v>1</v>
      </c>
      <c r="Y31" s="395">
        <v>2</v>
      </c>
      <c r="Z31" s="395" t="s">
        <v>644</v>
      </c>
      <c r="AA31" s="432">
        <v>56.4</v>
      </c>
      <c r="AB31" s="433">
        <v>488</v>
      </c>
      <c r="AC31" s="434">
        <v>858</v>
      </c>
      <c r="AD31" s="435">
        <v>484</v>
      </c>
      <c r="AE31" s="431">
        <v>115</v>
      </c>
      <c r="AF31" s="394">
        <v>65</v>
      </c>
      <c r="AG31" s="436">
        <v>1550</v>
      </c>
      <c r="AH31" s="435">
        <v>875</v>
      </c>
    </row>
    <row r="32" spans="2:34" ht="12">
      <c r="B32" s="430" t="s">
        <v>1953</v>
      </c>
      <c r="C32" s="394">
        <v>4608</v>
      </c>
      <c r="D32" s="394">
        <v>4128</v>
      </c>
      <c r="E32" s="394">
        <v>696</v>
      </c>
      <c r="F32" s="394">
        <v>10</v>
      </c>
      <c r="G32" s="394">
        <v>12</v>
      </c>
      <c r="H32" s="423">
        <v>213</v>
      </c>
      <c r="I32" s="431">
        <v>108</v>
      </c>
      <c r="J32" s="431">
        <v>65</v>
      </c>
      <c r="K32" s="431">
        <v>40</v>
      </c>
      <c r="L32" s="394">
        <v>2942</v>
      </c>
      <c r="M32" s="394">
        <v>12</v>
      </c>
      <c r="N32" s="394">
        <v>125</v>
      </c>
      <c r="O32" s="394">
        <v>118</v>
      </c>
      <c r="P32" s="394">
        <v>5</v>
      </c>
      <c r="Q32" s="394">
        <v>475</v>
      </c>
      <c r="R32" s="394">
        <v>245</v>
      </c>
      <c r="S32" s="394">
        <v>109</v>
      </c>
      <c r="T32" s="394">
        <v>101</v>
      </c>
      <c r="U32" s="394">
        <v>107</v>
      </c>
      <c r="V32" s="431">
        <v>107</v>
      </c>
      <c r="W32" s="395">
        <v>11</v>
      </c>
      <c r="X32" s="395">
        <v>8</v>
      </c>
      <c r="Y32" s="395">
        <v>3</v>
      </c>
      <c r="Z32" s="395" t="s">
        <v>644</v>
      </c>
      <c r="AA32" s="432">
        <v>59.2</v>
      </c>
      <c r="AB32" s="433">
        <v>2729</v>
      </c>
      <c r="AC32" s="434">
        <v>3028</v>
      </c>
      <c r="AD32" s="435">
        <v>1793</v>
      </c>
      <c r="AE32" s="431">
        <v>256</v>
      </c>
      <c r="AF32" s="394">
        <v>152</v>
      </c>
      <c r="AG32" s="436">
        <v>2287</v>
      </c>
      <c r="AH32" s="435">
        <v>1354</v>
      </c>
    </row>
    <row r="33" spans="2:34" ht="12">
      <c r="B33" s="430" t="s">
        <v>1954</v>
      </c>
      <c r="C33" s="394">
        <v>3062</v>
      </c>
      <c r="D33" s="394">
        <v>2459</v>
      </c>
      <c r="E33" s="394">
        <v>630</v>
      </c>
      <c r="F33" s="394">
        <v>15</v>
      </c>
      <c r="G33" s="394">
        <v>8</v>
      </c>
      <c r="H33" s="423">
        <v>237</v>
      </c>
      <c r="I33" s="431">
        <v>123</v>
      </c>
      <c r="J33" s="431">
        <v>73</v>
      </c>
      <c r="K33" s="431">
        <v>41</v>
      </c>
      <c r="L33" s="394">
        <v>1386</v>
      </c>
      <c r="M33" s="394">
        <v>1</v>
      </c>
      <c r="N33" s="394">
        <v>74</v>
      </c>
      <c r="O33" s="394">
        <v>108</v>
      </c>
      <c r="P33" s="394">
        <v>0</v>
      </c>
      <c r="Q33" s="394">
        <v>603</v>
      </c>
      <c r="R33" s="394">
        <v>108</v>
      </c>
      <c r="S33" s="394">
        <v>97</v>
      </c>
      <c r="T33" s="394">
        <v>90</v>
      </c>
      <c r="U33" s="395" t="s">
        <v>645</v>
      </c>
      <c r="V33" s="395" t="s">
        <v>645</v>
      </c>
      <c r="W33" s="395">
        <v>374</v>
      </c>
      <c r="X33" s="395">
        <v>373</v>
      </c>
      <c r="Y33" s="395">
        <v>2</v>
      </c>
      <c r="Z33" s="395" t="s">
        <v>644</v>
      </c>
      <c r="AA33" s="432">
        <v>54.2</v>
      </c>
      <c r="AB33" s="433">
        <v>1661</v>
      </c>
      <c r="AC33" s="434">
        <v>2970</v>
      </c>
      <c r="AD33" s="435">
        <v>1611</v>
      </c>
      <c r="AE33" s="431">
        <v>229</v>
      </c>
      <c r="AF33" s="394">
        <v>124</v>
      </c>
      <c r="AG33" s="436">
        <v>2346</v>
      </c>
      <c r="AH33" s="435">
        <v>1273</v>
      </c>
    </row>
    <row r="34" spans="2:34" ht="12">
      <c r="B34" s="430" t="s">
        <v>1734</v>
      </c>
      <c r="C34" s="394">
        <v>3393</v>
      </c>
      <c r="D34" s="394">
        <v>2795</v>
      </c>
      <c r="E34" s="394">
        <v>1591</v>
      </c>
      <c r="F34" s="394">
        <v>12</v>
      </c>
      <c r="G34" s="394">
        <v>14</v>
      </c>
      <c r="H34" s="423">
        <v>1068</v>
      </c>
      <c r="I34" s="431">
        <v>906</v>
      </c>
      <c r="J34" s="431">
        <v>90</v>
      </c>
      <c r="K34" s="431">
        <v>72</v>
      </c>
      <c r="L34" s="394">
        <v>49</v>
      </c>
      <c r="M34" s="394">
        <v>6</v>
      </c>
      <c r="N34" s="394">
        <v>48</v>
      </c>
      <c r="O34" s="394">
        <v>7</v>
      </c>
      <c r="P34" s="394">
        <v>5</v>
      </c>
      <c r="Q34" s="394">
        <v>593</v>
      </c>
      <c r="R34" s="394">
        <v>132</v>
      </c>
      <c r="S34" s="394">
        <v>345</v>
      </c>
      <c r="T34" s="394">
        <v>317</v>
      </c>
      <c r="U34" s="394">
        <v>59</v>
      </c>
      <c r="V34" s="394">
        <v>59</v>
      </c>
      <c r="W34" s="395">
        <v>57</v>
      </c>
      <c r="X34" s="394">
        <v>0</v>
      </c>
      <c r="Y34" s="395" t="s">
        <v>644</v>
      </c>
      <c r="Z34" s="395" t="s">
        <v>644</v>
      </c>
      <c r="AA34" s="432">
        <v>56.9</v>
      </c>
      <c r="AB34" s="433">
        <v>1931</v>
      </c>
      <c r="AC34" s="434">
        <v>2676</v>
      </c>
      <c r="AD34" s="435">
        <v>1523</v>
      </c>
      <c r="AE34" s="431">
        <v>162</v>
      </c>
      <c r="AF34" s="394">
        <v>92</v>
      </c>
      <c r="AG34" s="436">
        <v>2466</v>
      </c>
      <c r="AH34" s="435">
        <v>1403</v>
      </c>
    </row>
    <row r="35" spans="2:34" ht="12">
      <c r="B35" s="430" t="s">
        <v>1955</v>
      </c>
      <c r="C35" s="394">
        <v>2443</v>
      </c>
      <c r="D35" s="394">
        <v>2144</v>
      </c>
      <c r="E35" s="394">
        <v>1699</v>
      </c>
      <c r="F35" s="394">
        <v>6</v>
      </c>
      <c r="G35" s="394">
        <v>18</v>
      </c>
      <c r="H35" s="423">
        <v>331</v>
      </c>
      <c r="I35" s="431">
        <v>128</v>
      </c>
      <c r="J35" s="431">
        <v>173</v>
      </c>
      <c r="K35" s="431">
        <v>30</v>
      </c>
      <c r="L35" s="394">
        <v>2</v>
      </c>
      <c r="M35" s="394">
        <v>40</v>
      </c>
      <c r="N35" s="394">
        <v>37</v>
      </c>
      <c r="O35" s="394">
        <v>11</v>
      </c>
      <c r="P35" s="394">
        <v>3</v>
      </c>
      <c r="Q35" s="394">
        <v>296</v>
      </c>
      <c r="R35" s="394">
        <v>246</v>
      </c>
      <c r="S35" s="394">
        <v>49</v>
      </c>
      <c r="T35" s="394">
        <v>44</v>
      </c>
      <c r="U35" s="395" t="s">
        <v>645</v>
      </c>
      <c r="V35" s="395" t="s">
        <v>645</v>
      </c>
      <c r="W35" s="394">
        <v>0</v>
      </c>
      <c r="X35" s="394">
        <v>0</v>
      </c>
      <c r="Y35" s="395" t="s">
        <v>644</v>
      </c>
      <c r="Z35" s="395" t="s">
        <v>644</v>
      </c>
      <c r="AA35" s="432">
        <v>51.5</v>
      </c>
      <c r="AB35" s="433">
        <v>1258</v>
      </c>
      <c r="AC35" s="434">
        <v>2588</v>
      </c>
      <c r="AD35" s="435">
        <v>1333</v>
      </c>
      <c r="AE35" s="431">
        <v>139</v>
      </c>
      <c r="AF35" s="394">
        <v>71</v>
      </c>
      <c r="AG35" s="436">
        <v>3342</v>
      </c>
      <c r="AH35" s="435">
        <v>1721</v>
      </c>
    </row>
    <row r="36" spans="2:34" ht="12">
      <c r="B36" s="430" t="s">
        <v>1956</v>
      </c>
      <c r="C36" s="394">
        <v>1701</v>
      </c>
      <c r="D36" s="394">
        <v>440</v>
      </c>
      <c r="E36" s="394">
        <v>153</v>
      </c>
      <c r="F36" s="394">
        <v>15</v>
      </c>
      <c r="G36" s="394">
        <v>29</v>
      </c>
      <c r="H36" s="423">
        <v>167</v>
      </c>
      <c r="I36" s="431">
        <v>63</v>
      </c>
      <c r="J36" s="431">
        <v>69</v>
      </c>
      <c r="K36" s="431">
        <v>35</v>
      </c>
      <c r="L36" s="394">
        <v>6</v>
      </c>
      <c r="M36" s="394">
        <v>19</v>
      </c>
      <c r="N36" s="394">
        <v>24</v>
      </c>
      <c r="O36" s="394">
        <v>27</v>
      </c>
      <c r="P36" s="394">
        <v>6</v>
      </c>
      <c r="Q36" s="394">
        <v>1255</v>
      </c>
      <c r="R36" s="394">
        <v>1148</v>
      </c>
      <c r="S36" s="394">
        <v>105</v>
      </c>
      <c r="T36" s="394">
        <v>94</v>
      </c>
      <c r="U36" s="395" t="s">
        <v>644</v>
      </c>
      <c r="V36" s="439" t="s">
        <v>644</v>
      </c>
      <c r="W36" s="395">
        <v>2</v>
      </c>
      <c r="X36" s="395">
        <v>2</v>
      </c>
      <c r="Y36" s="395" t="s">
        <v>644</v>
      </c>
      <c r="Z36" s="395" t="s">
        <v>644</v>
      </c>
      <c r="AA36" s="432">
        <v>36.9</v>
      </c>
      <c r="AB36" s="433">
        <v>627</v>
      </c>
      <c r="AC36" s="434">
        <v>1197</v>
      </c>
      <c r="AD36" s="435">
        <v>441</v>
      </c>
      <c r="AE36" s="431">
        <v>62</v>
      </c>
      <c r="AF36" s="394">
        <v>23</v>
      </c>
      <c r="AG36" s="436">
        <v>1403</v>
      </c>
      <c r="AH36" s="435">
        <v>517</v>
      </c>
    </row>
    <row r="37" spans="2:34" ht="12">
      <c r="B37" s="430" t="s">
        <v>1957</v>
      </c>
      <c r="C37" s="394">
        <v>2211</v>
      </c>
      <c r="D37" s="394">
        <v>2027</v>
      </c>
      <c r="E37" s="394">
        <v>1678</v>
      </c>
      <c r="F37" s="394">
        <v>11</v>
      </c>
      <c r="G37" s="394">
        <v>11</v>
      </c>
      <c r="H37" s="423">
        <v>269</v>
      </c>
      <c r="I37" s="431">
        <v>107</v>
      </c>
      <c r="J37" s="431">
        <v>118</v>
      </c>
      <c r="K37" s="431">
        <v>44</v>
      </c>
      <c r="L37" s="394">
        <v>6</v>
      </c>
      <c r="M37" s="394">
        <v>14</v>
      </c>
      <c r="N37" s="394">
        <v>13</v>
      </c>
      <c r="O37" s="394">
        <v>25</v>
      </c>
      <c r="P37" s="395" t="s">
        <v>644</v>
      </c>
      <c r="Q37" s="394">
        <v>184</v>
      </c>
      <c r="R37" s="394">
        <v>100</v>
      </c>
      <c r="S37" s="394">
        <v>78</v>
      </c>
      <c r="T37" s="394">
        <v>72</v>
      </c>
      <c r="U37" s="395" t="s">
        <v>644</v>
      </c>
      <c r="V37" s="439" t="s">
        <v>644</v>
      </c>
      <c r="W37" s="394">
        <v>0</v>
      </c>
      <c r="X37" s="394">
        <v>0</v>
      </c>
      <c r="Y37" s="395">
        <v>6</v>
      </c>
      <c r="Z37" s="395" t="s">
        <v>644</v>
      </c>
      <c r="AA37" s="432">
        <v>52.5</v>
      </c>
      <c r="AB37" s="433">
        <v>1161</v>
      </c>
      <c r="AC37" s="434">
        <v>2335</v>
      </c>
      <c r="AD37" s="435">
        <v>1226</v>
      </c>
      <c r="AE37" s="431">
        <v>132</v>
      </c>
      <c r="AF37" s="394">
        <v>70</v>
      </c>
      <c r="AG37" s="436">
        <v>2720</v>
      </c>
      <c r="AH37" s="435">
        <v>1428</v>
      </c>
    </row>
    <row r="38" spans="2:34" ht="12">
      <c r="B38" s="430" t="s">
        <v>1738</v>
      </c>
      <c r="C38" s="394">
        <v>2899</v>
      </c>
      <c r="D38" s="394">
        <v>2350</v>
      </c>
      <c r="E38" s="394">
        <v>2013</v>
      </c>
      <c r="F38" s="394">
        <v>11</v>
      </c>
      <c r="G38" s="394">
        <v>20</v>
      </c>
      <c r="H38" s="423">
        <v>243</v>
      </c>
      <c r="I38" s="431">
        <v>98</v>
      </c>
      <c r="J38" s="431">
        <v>114</v>
      </c>
      <c r="K38" s="431">
        <v>31</v>
      </c>
      <c r="L38" s="394">
        <v>10</v>
      </c>
      <c r="M38" s="394">
        <v>0</v>
      </c>
      <c r="N38" s="394">
        <v>9</v>
      </c>
      <c r="O38" s="394">
        <v>44</v>
      </c>
      <c r="P38" s="395" t="s">
        <v>645</v>
      </c>
      <c r="Q38" s="394">
        <v>549</v>
      </c>
      <c r="R38" s="394">
        <v>214</v>
      </c>
      <c r="S38" s="394">
        <v>99</v>
      </c>
      <c r="T38" s="394">
        <v>91</v>
      </c>
      <c r="U38" s="395">
        <v>236</v>
      </c>
      <c r="V38" s="395">
        <v>211</v>
      </c>
      <c r="W38" s="394">
        <v>0</v>
      </c>
      <c r="X38" s="394">
        <v>0</v>
      </c>
      <c r="Y38" s="395" t="s">
        <v>644</v>
      </c>
      <c r="Z38" s="395" t="s">
        <v>644</v>
      </c>
      <c r="AA38" s="432">
        <v>48.3</v>
      </c>
      <c r="AB38" s="433">
        <v>1400</v>
      </c>
      <c r="AC38" s="434">
        <v>2319</v>
      </c>
      <c r="AD38" s="435">
        <v>1120</v>
      </c>
      <c r="AE38" s="431">
        <v>131</v>
      </c>
      <c r="AF38" s="394">
        <v>63</v>
      </c>
      <c r="AG38" s="436">
        <v>3306</v>
      </c>
      <c r="AH38" s="435">
        <v>1596</v>
      </c>
    </row>
    <row r="39" spans="2:34" ht="12">
      <c r="B39" s="430" t="s">
        <v>1958</v>
      </c>
      <c r="C39" s="394">
        <v>1785</v>
      </c>
      <c r="D39" s="394">
        <v>1266</v>
      </c>
      <c r="E39" s="394">
        <v>911</v>
      </c>
      <c r="F39" s="394">
        <v>8</v>
      </c>
      <c r="G39" s="394">
        <v>12</v>
      </c>
      <c r="H39" s="423">
        <v>308</v>
      </c>
      <c r="I39" s="431">
        <v>169</v>
      </c>
      <c r="J39" s="431">
        <v>112</v>
      </c>
      <c r="K39" s="431">
        <v>27</v>
      </c>
      <c r="L39" s="394">
        <v>2</v>
      </c>
      <c r="M39" s="394">
        <v>8</v>
      </c>
      <c r="N39" s="394">
        <v>5</v>
      </c>
      <c r="O39" s="394">
        <v>12</v>
      </c>
      <c r="P39" s="394">
        <v>4</v>
      </c>
      <c r="Q39" s="394">
        <v>515</v>
      </c>
      <c r="R39" s="394">
        <v>187</v>
      </c>
      <c r="S39" s="394">
        <v>287</v>
      </c>
      <c r="T39" s="394">
        <v>253</v>
      </c>
      <c r="U39" s="395" t="s">
        <v>645</v>
      </c>
      <c r="V39" s="395" t="s">
        <v>645</v>
      </c>
      <c r="W39" s="395">
        <v>1</v>
      </c>
      <c r="X39" s="395">
        <v>1</v>
      </c>
      <c r="Y39" s="395" t="s">
        <v>644</v>
      </c>
      <c r="Z39" s="395" t="s">
        <v>644</v>
      </c>
      <c r="AA39" s="432">
        <v>49.6</v>
      </c>
      <c r="AB39" s="433">
        <v>886</v>
      </c>
      <c r="AC39" s="434">
        <v>2565</v>
      </c>
      <c r="AD39" s="435">
        <v>1273</v>
      </c>
      <c r="AE39" s="431">
        <v>124</v>
      </c>
      <c r="AF39" s="394">
        <v>62</v>
      </c>
      <c r="AG39" s="436">
        <v>2955</v>
      </c>
      <c r="AH39" s="435">
        <v>1467</v>
      </c>
    </row>
    <row r="40" spans="2:34" ht="12">
      <c r="B40" s="430" t="s">
        <v>1959</v>
      </c>
      <c r="C40" s="394">
        <v>3237</v>
      </c>
      <c r="D40" s="394">
        <v>2757</v>
      </c>
      <c r="E40" s="394">
        <v>2144</v>
      </c>
      <c r="F40" s="394">
        <v>9</v>
      </c>
      <c r="G40" s="394">
        <v>13</v>
      </c>
      <c r="H40" s="423">
        <v>295</v>
      </c>
      <c r="I40" s="431">
        <v>202</v>
      </c>
      <c r="J40" s="431">
        <v>55</v>
      </c>
      <c r="K40" s="431">
        <v>38</v>
      </c>
      <c r="L40" s="394">
        <v>8</v>
      </c>
      <c r="M40" s="394">
        <v>154</v>
      </c>
      <c r="N40" s="394">
        <v>48</v>
      </c>
      <c r="O40" s="394">
        <v>86</v>
      </c>
      <c r="P40" s="394">
        <v>6</v>
      </c>
      <c r="Q40" s="394">
        <v>474</v>
      </c>
      <c r="R40" s="394">
        <v>169</v>
      </c>
      <c r="S40" s="395" t="s">
        <v>645</v>
      </c>
      <c r="T40" s="395" t="s">
        <v>645</v>
      </c>
      <c r="U40" s="394">
        <v>161</v>
      </c>
      <c r="V40" s="431">
        <v>141</v>
      </c>
      <c r="W40" s="395">
        <v>135</v>
      </c>
      <c r="X40" s="395">
        <v>11</v>
      </c>
      <c r="Y40" s="395" t="s">
        <v>644</v>
      </c>
      <c r="Z40" s="395" t="s">
        <v>644</v>
      </c>
      <c r="AA40" s="432">
        <v>49</v>
      </c>
      <c r="AB40" s="433">
        <v>1585</v>
      </c>
      <c r="AC40" s="434">
        <v>3601</v>
      </c>
      <c r="AD40" s="435">
        <v>1763</v>
      </c>
      <c r="AE40" s="431">
        <v>146</v>
      </c>
      <c r="AF40" s="394">
        <v>71</v>
      </c>
      <c r="AG40" s="436">
        <v>3045</v>
      </c>
      <c r="AH40" s="435">
        <v>1491</v>
      </c>
    </row>
    <row r="41" spans="2:34" ht="12">
      <c r="B41" s="430" t="s">
        <v>1960</v>
      </c>
      <c r="C41" s="394">
        <v>1990</v>
      </c>
      <c r="D41" s="394">
        <v>1901</v>
      </c>
      <c r="E41" s="394">
        <v>1605</v>
      </c>
      <c r="F41" s="394">
        <v>11</v>
      </c>
      <c r="G41" s="394">
        <v>13</v>
      </c>
      <c r="H41" s="423">
        <v>164</v>
      </c>
      <c r="I41" s="431">
        <v>74</v>
      </c>
      <c r="J41" s="431">
        <v>56</v>
      </c>
      <c r="K41" s="431">
        <v>34</v>
      </c>
      <c r="L41" s="394">
        <v>2</v>
      </c>
      <c r="M41" s="394">
        <v>0</v>
      </c>
      <c r="N41" s="394">
        <v>60</v>
      </c>
      <c r="O41" s="394">
        <v>46</v>
      </c>
      <c r="P41" s="395" t="s">
        <v>645</v>
      </c>
      <c r="Q41" s="394">
        <v>86</v>
      </c>
      <c r="R41" s="394">
        <v>58</v>
      </c>
      <c r="S41" s="395" t="s">
        <v>644</v>
      </c>
      <c r="T41" s="395" t="s">
        <v>644</v>
      </c>
      <c r="U41" s="394">
        <v>31</v>
      </c>
      <c r="V41" s="431">
        <v>26</v>
      </c>
      <c r="W41" s="394">
        <v>0</v>
      </c>
      <c r="X41" s="394">
        <v>0</v>
      </c>
      <c r="Y41" s="395" t="s">
        <v>644</v>
      </c>
      <c r="Z41" s="395" t="s">
        <v>644</v>
      </c>
      <c r="AA41" s="432">
        <v>53.1</v>
      </c>
      <c r="AB41" s="433">
        <v>1057</v>
      </c>
      <c r="AC41" s="434">
        <v>1986</v>
      </c>
      <c r="AD41" s="435">
        <v>1055</v>
      </c>
      <c r="AE41" s="431">
        <v>118</v>
      </c>
      <c r="AF41" s="394">
        <v>63</v>
      </c>
      <c r="AG41" s="436">
        <v>3105</v>
      </c>
      <c r="AH41" s="435">
        <v>1649</v>
      </c>
    </row>
    <row r="42" spans="2:34" ht="12">
      <c r="B42" s="430" t="s">
        <v>1961</v>
      </c>
      <c r="C42" s="394">
        <v>9482</v>
      </c>
      <c r="D42" s="394">
        <v>7930</v>
      </c>
      <c r="E42" s="394">
        <v>4380</v>
      </c>
      <c r="F42" s="394">
        <v>48</v>
      </c>
      <c r="G42" s="394">
        <v>41</v>
      </c>
      <c r="H42" s="423">
        <v>682</v>
      </c>
      <c r="I42" s="431">
        <v>376</v>
      </c>
      <c r="J42" s="431">
        <v>235</v>
      </c>
      <c r="K42" s="431">
        <v>71</v>
      </c>
      <c r="L42" s="394">
        <v>2547</v>
      </c>
      <c r="M42" s="394">
        <v>15</v>
      </c>
      <c r="N42" s="394">
        <v>110</v>
      </c>
      <c r="O42" s="394">
        <v>107</v>
      </c>
      <c r="P42" s="395" t="s">
        <v>644</v>
      </c>
      <c r="Q42" s="394">
        <v>1552</v>
      </c>
      <c r="R42" s="394">
        <v>164</v>
      </c>
      <c r="S42" s="394">
        <v>1038</v>
      </c>
      <c r="T42" s="394">
        <v>960</v>
      </c>
      <c r="U42" s="394">
        <v>344</v>
      </c>
      <c r="V42" s="431">
        <v>313</v>
      </c>
      <c r="W42" s="395">
        <v>6</v>
      </c>
      <c r="X42" s="395">
        <v>6</v>
      </c>
      <c r="Y42" s="395" t="s">
        <v>644</v>
      </c>
      <c r="Z42" s="395" t="s">
        <v>644</v>
      </c>
      <c r="AA42" s="432">
        <v>54.4</v>
      </c>
      <c r="AB42" s="433">
        <v>5156</v>
      </c>
      <c r="AC42" s="434">
        <v>3636</v>
      </c>
      <c r="AD42" s="435">
        <v>1977</v>
      </c>
      <c r="AE42" s="431">
        <v>214</v>
      </c>
      <c r="AF42" s="394">
        <v>116</v>
      </c>
      <c r="AG42" s="436">
        <v>2719</v>
      </c>
      <c r="AH42" s="435">
        <v>1479</v>
      </c>
    </row>
    <row r="43" spans="2:34" ht="12">
      <c r="B43" s="430" t="s">
        <v>1962</v>
      </c>
      <c r="C43" s="394">
        <v>9578</v>
      </c>
      <c r="D43" s="394">
        <v>8092</v>
      </c>
      <c r="E43" s="394">
        <v>7148</v>
      </c>
      <c r="F43" s="394">
        <v>60</v>
      </c>
      <c r="G43" s="394">
        <v>29</v>
      </c>
      <c r="H43" s="423">
        <v>571</v>
      </c>
      <c r="I43" s="431">
        <v>351</v>
      </c>
      <c r="J43" s="431">
        <v>164</v>
      </c>
      <c r="K43" s="431">
        <v>56</v>
      </c>
      <c r="L43" s="394">
        <v>203</v>
      </c>
      <c r="M43" s="394">
        <v>15</v>
      </c>
      <c r="N43" s="394">
        <v>40</v>
      </c>
      <c r="O43" s="394">
        <v>26</v>
      </c>
      <c r="P43" s="394">
        <v>3</v>
      </c>
      <c r="Q43" s="394">
        <v>1483</v>
      </c>
      <c r="R43" s="394">
        <v>648</v>
      </c>
      <c r="S43" s="394">
        <v>204</v>
      </c>
      <c r="T43" s="394">
        <v>190</v>
      </c>
      <c r="U43" s="394">
        <v>627</v>
      </c>
      <c r="V43" s="431">
        <v>570</v>
      </c>
      <c r="W43" s="395">
        <v>4</v>
      </c>
      <c r="X43" s="395">
        <v>4</v>
      </c>
      <c r="Y43" s="395" t="s">
        <v>644</v>
      </c>
      <c r="Z43" s="395" t="s">
        <v>644</v>
      </c>
      <c r="AA43" s="432">
        <v>48.1</v>
      </c>
      <c r="AB43" s="433">
        <v>4611</v>
      </c>
      <c r="AC43" s="434">
        <v>3964</v>
      </c>
      <c r="AD43" s="435">
        <v>1909</v>
      </c>
      <c r="AE43" s="431">
        <v>173</v>
      </c>
      <c r="AF43" s="394">
        <v>83</v>
      </c>
      <c r="AG43" s="436">
        <v>3579</v>
      </c>
      <c r="AH43" s="435">
        <v>1723</v>
      </c>
    </row>
    <row r="44" spans="2:34" ht="12">
      <c r="B44" s="430" t="s">
        <v>1963</v>
      </c>
      <c r="C44" s="394">
        <v>1324</v>
      </c>
      <c r="D44" s="394">
        <v>1129</v>
      </c>
      <c r="E44" s="394">
        <v>934</v>
      </c>
      <c r="F44" s="394">
        <v>10</v>
      </c>
      <c r="G44" s="394">
        <v>24</v>
      </c>
      <c r="H44" s="423">
        <v>146</v>
      </c>
      <c r="I44" s="431">
        <v>87</v>
      </c>
      <c r="J44" s="431">
        <v>35</v>
      </c>
      <c r="K44" s="431">
        <v>24</v>
      </c>
      <c r="L44" s="394">
        <v>7</v>
      </c>
      <c r="M44" s="394">
        <v>0</v>
      </c>
      <c r="N44" s="395" t="s">
        <v>644</v>
      </c>
      <c r="O44" s="394">
        <v>8</v>
      </c>
      <c r="P44" s="395" t="s">
        <v>644</v>
      </c>
      <c r="Q44" s="394">
        <v>195</v>
      </c>
      <c r="R44" s="394">
        <v>193</v>
      </c>
      <c r="S44" s="395" t="s">
        <v>645</v>
      </c>
      <c r="T44" s="395" t="s">
        <v>645</v>
      </c>
      <c r="U44" s="395" t="s">
        <v>645</v>
      </c>
      <c r="V44" s="395" t="s">
        <v>645</v>
      </c>
      <c r="W44" s="395" t="s">
        <v>644</v>
      </c>
      <c r="X44" s="395" t="s">
        <v>644</v>
      </c>
      <c r="Y44" s="395" t="s">
        <v>644</v>
      </c>
      <c r="Z44" s="395" t="s">
        <v>644</v>
      </c>
      <c r="AA44" s="432">
        <v>51.4</v>
      </c>
      <c r="AB44" s="433">
        <v>681</v>
      </c>
      <c r="AC44" s="434">
        <v>1395</v>
      </c>
      <c r="AD44" s="435">
        <v>718</v>
      </c>
      <c r="AE44" s="431">
        <v>96</v>
      </c>
      <c r="AF44" s="394">
        <v>49</v>
      </c>
      <c r="AG44" s="436">
        <v>2653</v>
      </c>
      <c r="AH44" s="435">
        <v>1365</v>
      </c>
    </row>
    <row r="45" spans="2:34" ht="12">
      <c r="B45" s="430" t="s">
        <v>602</v>
      </c>
      <c r="C45" s="394">
        <v>5022</v>
      </c>
      <c r="D45" s="394">
        <v>3383</v>
      </c>
      <c r="E45" s="394">
        <v>1898</v>
      </c>
      <c r="F45" s="394">
        <v>18</v>
      </c>
      <c r="G45" s="394">
        <v>18</v>
      </c>
      <c r="H45" s="423">
        <v>673</v>
      </c>
      <c r="I45" s="431">
        <v>423</v>
      </c>
      <c r="J45" s="431">
        <v>189</v>
      </c>
      <c r="K45" s="431">
        <v>61</v>
      </c>
      <c r="L45" s="394">
        <v>493</v>
      </c>
      <c r="M45" s="394">
        <v>23</v>
      </c>
      <c r="N45" s="394">
        <v>176</v>
      </c>
      <c r="O45" s="394">
        <v>84</v>
      </c>
      <c r="P45" s="394">
        <v>69</v>
      </c>
      <c r="Q45" s="394">
        <v>1570</v>
      </c>
      <c r="R45" s="394">
        <v>240</v>
      </c>
      <c r="S45" s="394">
        <v>1148</v>
      </c>
      <c r="T45" s="394">
        <v>1073</v>
      </c>
      <c r="U45" s="395" t="s">
        <v>645</v>
      </c>
      <c r="V45" s="395" t="s">
        <v>645</v>
      </c>
      <c r="W45" s="395">
        <v>26</v>
      </c>
      <c r="X45" s="395">
        <v>1</v>
      </c>
      <c r="Y45" s="395" t="s">
        <v>644</v>
      </c>
      <c r="Z45" s="395" t="s">
        <v>644</v>
      </c>
      <c r="AA45" s="432">
        <v>52.3</v>
      </c>
      <c r="AB45" s="433">
        <v>2629</v>
      </c>
      <c r="AC45" s="434">
        <v>2207</v>
      </c>
      <c r="AD45" s="435">
        <v>1155</v>
      </c>
      <c r="AE45" s="431">
        <v>206</v>
      </c>
      <c r="AF45" s="394">
        <v>108</v>
      </c>
      <c r="AG45" s="436">
        <v>2451</v>
      </c>
      <c r="AH45" s="435">
        <v>1283</v>
      </c>
    </row>
    <row r="46" spans="2:34" ht="12">
      <c r="B46" s="430" t="s">
        <v>603</v>
      </c>
      <c r="C46" s="394">
        <v>3800</v>
      </c>
      <c r="D46" s="394">
        <v>3073</v>
      </c>
      <c r="E46" s="394">
        <v>2643</v>
      </c>
      <c r="F46" s="394">
        <v>10</v>
      </c>
      <c r="G46" s="394">
        <v>10</v>
      </c>
      <c r="H46" s="423">
        <v>224</v>
      </c>
      <c r="I46" s="431">
        <v>125</v>
      </c>
      <c r="J46" s="431">
        <v>75</v>
      </c>
      <c r="K46" s="431">
        <v>24</v>
      </c>
      <c r="L46" s="394">
        <v>16</v>
      </c>
      <c r="M46" s="394">
        <v>122</v>
      </c>
      <c r="N46" s="394">
        <v>32</v>
      </c>
      <c r="O46" s="394">
        <v>16</v>
      </c>
      <c r="P46" s="395" t="s">
        <v>644</v>
      </c>
      <c r="Q46" s="394">
        <v>727</v>
      </c>
      <c r="R46" s="394">
        <v>423</v>
      </c>
      <c r="S46" s="394">
        <v>243</v>
      </c>
      <c r="T46" s="394">
        <v>222</v>
      </c>
      <c r="U46" s="394">
        <v>61</v>
      </c>
      <c r="V46" s="431">
        <v>54</v>
      </c>
      <c r="W46" s="395" t="s">
        <v>644</v>
      </c>
      <c r="X46" s="395" t="s">
        <v>644</v>
      </c>
      <c r="Y46" s="395" t="s">
        <v>644</v>
      </c>
      <c r="Z46" s="395" t="s">
        <v>644</v>
      </c>
      <c r="AA46" s="432">
        <v>49.6</v>
      </c>
      <c r="AB46" s="433">
        <v>1883</v>
      </c>
      <c r="AC46" s="434">
        <v>2750</v>
      </c>
      <c r="AD46" s="435">
        <v>1363</v>
      </c>
      <c r="AE46" s="431">
        <v>145</v>
      </c>
      <c r="AF46" s="394">
        <v>72</v>
      </c>
      <c r="AG46" s="436">
        <v>3451</v>
      </c>
      <c r="AH46" s="435">
        <v>1710</v>
      </c>
    </row>
    <row r="47" spans="2:34" ht="12">
      <c r="B47" s="430" t="s">
        <v>604</v>
      </c>
      <c r="C47" s="394">
        <v>2533</v>
      </c>
      <c r="D47" s="394">
        <v>2155</v>
      </c>
      <c r="E47" s="394">
        <v>1968</v>
      </c>
      <c r="F47" s="394">
        <v>8</v>
      </c>
      <c r="G47" s="394">
        <v>3</v>
      </c>
      <c r="H47" s="423">
        <v>123</v>
      </c>
      <c r="I47" s="431">
        <v>49</v>
      </c>
      <c r="J47" s="431">
        <v>48</v>
      </c>
      <c r="K47" s="431">
        <v>26</v>
      </c>
      <c r="L47" s="394">
        <v>22</v>
      </c>
      <c r="M47" s="394">
        <v>19</v>
      </c>
      <c r="N47" s="395" t="s">
        <v>644</v>
      </c>
      <c r="O47" s="394">
        <v>12</v>
      </c>
      <c r="P47" s="394">
        <v>5</v>
      </c>
      <c r="Q47" s="394">
        <v>373</v>
      </c>
      <c r="R47" s="394">
        <v>123</v>
      </c>
      <c r="S47" s="394">
        <v>69</v>
      </c>
      <c r="T47" s="394">
        <v>63</v>
      </c>
      <c r="U47" s="394">
        <v>181</v>
      </c>
      <c r="V47" s="431">
        <v>174</v>
      </c>
      <c r="W47" s="394">
        <v>0</v>
      </c>
      <c r="X47" s="394">
        <v>0</v>
      </c>
      <c r="Y47" s="395" t="s">
        <v>644</v>
      </c>
      <c r="Z47" s="395" t="s">
        <v>644</v>
      </c>
      <c r="AA47" s="432">
        <v>47.7</v>
      </c>
      <c r="AB47" s="433">
        <v>1209</v>
      </c>
      <c r="AC47" s="434">
        <v>2840</v>
      </c>
      <c r="AD47" s="435">
        <v>1355</v>
      </c>
      <c r="AE47" s="431">
        <v>138</v>
      </c>
      <c r="AF47" s="394">
        <v>66</v>
      </c>
      <c r="AG47" s="436">
        <v>3703</v>
      </c>
      <c r="AH47" s="435">
        <v>1768</v>
      </c>
    </row>
    <row r="48" spans="2:34" ht="12">
      <c r="B48" s="430" t="s">
        <v>605</v>
      </c>
      <c r="C48" s="394">
        <v>8043</v>
      </c>
      <c r="D48" s="394">
        <v>6798</v>
      </c>
      <c r="E48" s="394">
        <v>6335</v>
      </c>
      <c r="F48" s="394">
        <v>15</v>
      </c>
      <c r="G48" s="394">
        <v>10</v>
      </c>
      <c r="H48" s="423">
        <v>250</v>
      </c>
      <c r="I48" s="431">
        <v>88</v>
      </c>
      <c r="J48" s="431">
        <v>96</v>
      </c>
      <c r="K48" s="431">
        <v>66</v>
      </c>
      <c r="L48" s="394">
        <v>14</v>
      </c>
      <c r="M48" s="394">
        <v>172</v>
      </c>
      <c r="N48" s="395" t="s">
        <v>644</v>
      </c>
      <c r="O48" s="394">
        <v>2</v>
      </c>
      <c r="P48" s="395" t="s">
        <v>644</v>
      </c>
      <c r="Q48" s="394">
        <v>1245</v>
      </c>
      <c r="R48" s="394">
        <v>19</v>
      </c>
      <c r="S48" s="394">
        <v>258</v>
      </c>
      <c r="T48" s="394">
        <v>227</v>
      </c>
      <c r="U48" s="394">
        <v>812</v>
      </c>
      <c r="V48" s="431">
        <v>779</v>
      </c>
      <c r="W48" s="395">
        <v>156</v>
      </c>
      <c r="X48" s="395">
        <v>155</v>
      </c>
      <c r="Y48" s="395" t="s">
        <v>644</v>
      </c>
      <c r="Z48" s="395" t="s">
        <v>644</v>
      </c>
      <c r="AA48" s="432">
        <v>45.8</v>
      </c>
      <c r="AB48" s="433">
        <v>3683</v>
      </c>
      <c r="AC48" s="434">
        <v>4690</v>
      </c>
      <c r="AD48" s="435">
        <v>2148</v>
      </c>
      <c r="AE48" s="431">
        <v>192</v>
      </c>
      <c r="AF48" s="394">
        <v>88</v>
      </c>
      <c r="AG48" s="436">
        <v>4202</v>
      </c>
      <c r="AH48" s="435">
        <v>1924</v>
      </c>
    </row>
    <row r="49" spans="2:34" ht="12">
      <c r="B49" s="430" t="s">
        <v>606</v>
      </c>
      <c r="C49" s="394">
        <v>7593</v>
      </c>
      <c r="D49" s="394">
        <v>6882</v>
      </c>
      <c r="E49" s="394">
        <v>6213</v>
      </c>
      <c r="F49" s="394">
        <v>19</v>
      </c>
      <c r="G49" s="394">
        <v>24</v>
      </c>
      <c r="H49" s="423">
        <v>388</v>
      </c>
      <c r="I49" s="431">
        <v>197</v>
      </c>
      <c r="J49" s="431">
        <v>115</v>
      </c>
      <c r="K49" s="431">
        <v>76</v>
      </c>
      <c r="L49" s="394">
        <v>148</v>
      </c>
      <c r="M49" s="394">
        <v>56</v>
      </c>
      <c r="N49" s="394">
        <v>9</v>
      </c>
      <c r="O49" s="394">
        <v>25</v>
      </c>
      <c r="P49" s="395" t="s">
        <v>645</v>
      </c>
      <c r="Q49" s="394">
        <v>699</v>
      </c>
      <c r="R49" s="394">
        <v>191</v>
      </c>
      <c r="S49" s="394">
        <v>112</v>
      </c>
      <c r="T49" s="394">
        <v>96</v>
      </c>
      <c r="U49" s="394">
        <v>144</v>
      </c>
      <c r="V49" s="431">
        <v>141</v>
      </c>
      <c r="W49" s="395">
        <v>252</v>
      </c>
      <c r="X49" s="395">
        <v>182</v>
      </c>
      <c r="Y49" s="395" t="s">
        <v>644</v>
      </c>
      <c r="Z49" s="395" t="s">
        <v>644</v>
      </c>
      <c r="AA49" s="432">
        <v>49</v>
      </c>
      <c r="AB49" s="433">
        <v>3717</v>
      </c>
      <c r="AC49" s="434">
        <v>5443</v>
      </c>
      <c r="AD49" s="435">
        <v>2665</v>
      </c>
      <c r="AE49" s="431">
        <v>190</v>
      </c>
      <c r="AF49" s="394">
        <v>93</v>
      </c>
      <c r="AG49" s="436">
        <v>4172</v>
      </c>
      <c r="AH49" s="435">
        <v>2042</v>
      </c>
    </row>
    <row r="50" spans="2:34" ht="12">
      <c r="B50" s="430" t="s">
        <v>607</v>
      </c>
      <c r="C50" s="394">
        <v>6385</v>
      </c>
      <c r="D50" s="394">
        <v>5403</v>
      </c>
      <c r="E50" s="394">
        <v>3905</v>
      </c>
      <c r="F50" s="394">
        <v>17</v>
      </c>
      <c r="G50" s="394">
        <v>43</v>
      </c>
      <c r="H50" s="423">
        <v>683</v>
      </c>
      <c r="I50" s="431">
        <v>280</v>
      </c>
      <c r="J50" s="431">
        <v>265</v>
      </c>
      <c r="K50" s="431">
        <v>138</v>
      </c>
      <c r="L50" s="394">
        <v>592</v>
      </c>
      <c r="M50" s="394">
        <v>17</v>
      </c>
      <c r="N50" s="394">
        <v>81</v>
      </c>
      <c r="O50" s="394">
        <v>65</v>
      </c>
      <c r="P50" s="394">
        <v>13</v>
      </c>
      <c r="Q50" s="394">
        <v>969</v>
      </c>
      <c r="R50" s="394">
        <v>271</v>
      </c>
      <c r="S50" s="395" t="s">
        <v>645</v>
      </c>
      <c r="T50" s="395" t="s">
        <v>645</v>
      </c>
      <c r="U50" s="394">
        <v>621</v>
      </c>
      <c r="V50" s="431">
        <v>619</v>
      </c>
      <c r="W50" s="395">
        <v>58</v>
      </c>
      <c r="X50" s="395">
        <v>46</v>
      </c>
      <c r="Y50" s="395">
        <v>7</v>
      </c>
      <c r="Z50" s="395" t="s">
        <v>644</v>
      </c>
      <c r="AA50" s="432">
        <v>49.6</v>
      </c>
      <c r="AB50" s="433">
        <v>3170</v>
      </c>
      <c r="AC50" s="434">
        <v>4841</v>
      </c>
      <c r="AD50" s="435">
        <v>2403</v>
      </c>
      <c r="AE50" s="431">
        <v>164</v>
      </c>
      <c r="AF50" s="394">
        <v>81</v>
      </c>
      <c r="AG50" s="436">
        <v>3896</v>
      </c>
      <c r="AH50" s="435">
        <v>1934</v>
      </c>
    </row>
    <row r="51" spans="2:34" ht="12">
      <c r="B51" s="430" t="s">
        <v>608</v>
      </c>
      <c r="C51" s="394">
        <v>4690</v>
      </c>
      <c r="D51" s="394">
        <v>4355</v>
      </c>
      <c r="E51" s="394">
        <v>3055</v>
      </c>
      <c r="F51" s="394">
        <v>16</v>
      </c>
      <c r="G51" s="394">
        <v>12</v>
      </c>
      <c r="H51" s="423">
        <v>556</v>
      </c>
      <c r="I51" s="431">
        <v>396</v>
      </c>
      <c r="J51" s="431">
        <v>113</v>
      </c>
      <c r="K51" s="431">
        <v>47</v>
      </c>
      <c r="L51" s="394">
        <v>539</v>
      </c>
      <c r="M51" s="394">
        <v>33</v>
      </c>
      <c r="N51" s="394">
        <v>73</v>
      </c>
      <c r="O51" s="394">
        <v>71</v>
      </c>
      <c r="P51" s="395">
        <v>0</v>
      </c>
      <c r="Q51" s="394">
        <v>335</v>
      </c>
      <c r="R51" s="394">
        <v>94</v>
      </c>
      <c r="S51" s="395" t="s">
        <v>644</v>
      </c>
      <c r="T51" s="395" t="s">
        <v>644</v>
      </c>
      <c r="U51" s="394">
        <v>231</v>
      </c>
      <c r="V51" s="431">
        <v>231</v>
      </c>
      <c r="W51" s="395">
        <v>10</v>
      </c>
      <c r="X51" s="394">
        <v>0</v>
      </c>
      <c r="Y51" s="395" t="s">
        <v>644</v>
      </c>
      <c r="Z51" s="395" t="s">
        <v>644</v>
      </c>
      <c r="AA51" s="432">
        <v>53</v>
      </c>
      <c r="AB51" s="433">
        <v>2484</v>
      </c>
      <c r="AC51" s="434">
        <v>4445</v>
      </c>
      <c r="AD51" s="435">
        <v>2355</v>
      </c>
      <c r="AE51" s="431">
        <v>202</v>
      </c>
      <c r="AF51" s="394">
        <v>107</v>
      </c>
      <c r="AG51" s="436">
        <v>3345</v>
      </c>
      <c r="AH51" s="435">
        <v>1772</v>
      </c>
    </row>
    <row r="52" spans="2:34" ht="12">
      <c r="B52" s="430" t="s">
        <v>609</v>
      </c>
      <c r="C52" s="394">
        <v>4431</v>
      </c>
      <c r="D52" s="394">
        <v>4053</v>
      </c>
      <c r="E52" s="394">
        <v>3697</v>
      </c>
      <c r="F52" s="394">
        <v>44</v>
      </c>
      <c r="G52" s="394">
        <v>10</v>
      </c>
      <c r="H52" s="423">
        <v>209</v>
      </c>
      <c r="I52" s="431">
        <v>113</v>
      </c>
      <c r="J52" s="431">
        <v>72</v>
      </c>
      <c r="K52" s="431">
        <v>24</v>
      </c>
      <c r="L52" s="394">
        <v>52</v>
      </c>
      <c r="M52" s="394">
        <v>37</v>
      </c>
      <c r="N52" s="394">
        <v>1</v>
      </c>
      <c r="O52" s="394">
        <v>3</v>
      </c>
      <c r="P52" s="395" t="s">
        <v>645</v>
      </c>
      <c r="Q52" s="394">
        <v>378</v>
      </c>
      <c r="R52" s="394">
        <v>131</v>
      </c>
      <c r="S52" s="394">
        <v>15</v>
      </c>
      <c r="T52" s="394">
        <v>12</v>
      </c>
      <c r="U52" s="394">
        <v>66</v>
      </c>
      <c r="V52" s="431">
        <v>66</v>
      </c>
      <c r="W52" s="395">
        <v>166</v>
      </c>
      <c r="X52" s="394">
        <v>0</v>
      </c>
      <c r="Y52" s="395" t="s">
        <v>644</v>
      </c>
      <c r="Z52" s="395" t="s">
        <v>644</v>
      </c>
      <c r="AA52" s="432">
        <v>49.8</v>
      </c>
      <c r="AB52" s="433">
        <v>2208</v>
      </c>
      <c r="AC52" s="434">
        <v>5250</v>
      </c>
      <c r="AD52" s="435">
        <v>2616</v>
      </c>
      <c r="AE52" s="431">
        <v>181</v>
      </c>
      <c r="AF52" s="394">
        <v>90</v>
      </c>
      <c r="AG52" s="436">
        <v>3988</v>
      </c>
      <c r="AH52" s="435">
        <v>1987</v>
      </c>
    </row>
    <row r="53" spans="2:34" ht="12">
      <c r="B53" s="430" t="s">
        <v>610</v>
      </c>
      <c r="C53" s="394">
        <v>1625</v>
      </c>
      <c r="D53" s="394">
        <v>1490</v>
      </c>
      <c r="E53" s="394">
        <v>1030</v>
      </c>
      <c r="F53" s="394">
        <v>6</v>
      </c>
      <c r="G53" s="394">
        <v>6</v>
      </c>
      <c r="H53" s="423">
        <v>277</v>
      </c>
      <c r="I53" s="431">
        <v>124</v>
      </c>
      <c r="J53" s="431">
        <v>123</v>
      </c>
      <c r="K53" s="431">
        <v>30</v>
      </c>
      <c r="L53" s="394">
        <v>122</v>
      </c>
      <c r="M53" s="394">
        <v>0</v>
      </c>
      <c r="N53" s="394">
        <v>2</v>
      </c>
      <c r="O53" s="394">
        <v>47</v>
      </c>
      <c r="P53" s="395" t="s">
        <v>645</v>
      </c>
      <c r="Q53" s="394">
        <v>135</v>
      </c>
      <c r="R53" s="394">
        <v>37</v>
      </c>
      <c r="S53" s="394">
        <v>42</v>
      </c>
      <c r="T53" s="394">
        <v>36</v>
      </c>
      <c r="U53" s="395" t="s">
        <v>645</v>
      </c>
      <c r="V53" s="395" t="s">
        <v>645</v>
      </c>
      <c r="W53" s="395">
        <v>51</v>
      </c>
      <c r="X53" s="394">
        <v>0</v>
      </c>
      <c r="Y53" s="395">
        <v>4</v>
      </c>
      <c r="Z53" s="395" t="s">
        <v>644</v>
      </c>
      <c r="AA53" s="432">
        <v>54.7</v>
      </c>
      <c r="AB53" s="433">
        <v>889</v>
      </c>
      <c r="AC53" s="434">
        <v>2024</v>
      </c>
      <c r="AD53" s="435">
        <v>1107</v>
      </c>
      <c r="AE53" s="431">
        <v>128</v>
      </c>
      <c r="AF53" s="394">
        <v>70</v>
      </c>
      <c r="AG53" s="436">
        <v>3846</v>
      </c>
      <c r="AH53" s="435">
        <v>1557</v>
      </c>
    </row>
    <row r="54" spans="2:34" ht="12">
      <c r="B54" s="430" t="s">
        <v>611</v>
      </c>
      <c r="C54" s="394">
        <v>1497</v>
      </c>
      <c r="D54" s="394">
        <v>891</v>
      </c>
      <c r="E54" s="394">
        <v>705</v>
      </c>
      <c r="F54" s="394">
        <v>12</v>
      </c>
      <c r="G54" s="394">
        <v>11</v>
      </c>
      <c r="H54" s="423">
        <v>142</v>
      </c>
      <c r="I54" s="431">
        <v>54</v>
      </c>
      <c r="J54" s="431">
        <v>35</v>
      </c>
      <c r="K54" s="431">
        <v>53</v>
      </c>
      <c r="L54" s="394">
        <v>9</v>
      </c>
      <c r="M54" s="394">
        <v>1</v>
      </c>
      <c r="N54" s="395" t="s">
        <v>644</v>
      </c>
      <c r="O54" s="394">
        <v>11</v>
      </c>
      <c r="P54" s="395" t="s">
        <v>645</v>
      </c>
      <c r="Q54" s="394">
        <v>606</v>
      </c>
      <c r="R54" s="394">
        <v>194</v>
      </c>
      <c r="S54" s="394">
        <v>44</v>
      </c>
      <c r="T54" s="394">
        <v>38</v>
      </c>
      <c r="U54" s="394">
        <v>348</v>
      </c>
      <c r="V54" s="431">
        <v>334</v>
      </c>
      <c r="W54" s="395">
        <v>20</v>
      </c>
      <c r="X54" s="395">
        <v>20</v>
      </c>
      <c r="Y54" s="395" t="s">
        <v>644</v>
      </c>
      <c r="Z54" s="395" t="s">
        <v>644</v>
      </c>
      <c r="AA54" s="432">
        <v>39.3</v>
      </c>
      <c r="AB54" s="433">
        <v>588</v>
      </c>
      <c r="AC54" s="434">
        <v>1517</v>
      </c>
      <c r="AD54" s="435">
        <v>596</v>
      </c>
      <c r="AE54" s="431">
        <v>151</v>
      </c>
      <c r="AF54" s="394">
        <v>59</v>
      </c>
      <c r="AG54" s="436">
        <v>2228</v>
      </c>
      <c r="AH54" s="435">
        <v>875</v>
      </c>
    </row>
    <row r="55" spans="2:34" ht="12">
      <c r="B55" s="430" t="s">
        <v>612</v>
      </c>
      <c r="C55" s="394">
        <v>8581</v>
      </c>
      <c r="D55" s="394">
        <v>6600</v>
      </c>
      <c r="E55" s="394">
        <v>4904</v>
      </c>
      <c r="F55" s="394">
        <v>15</v>
      </c>
      <c r="G55" s="394">
        <v>38</v>
      </c>
      <c r="H55" s="423">
        <v>1449</v>
      </c>
      <c r="I55" s="431">
        <v>747</v>
      </c>
      <c r="J55" s="431">
        <v>366</v>
      </c>
      <c r="K55" s="431">
        <v>336</v>
      </c>
      <c r="L55" s="394">
        <v>107</v>
      </c>
      <c r="M55" s="394">
        <v>66</v>
      </c>
      <c r="N55" s="394">
        <v>3</v>
      </c>
      <c r="O55" s="394">
        <v>18</v>
      </c>
      <c r="P55" s="394">
        <v>13</v>
      </c>
      <c r="Q55" s="394">
        <v>1968</v>
      </c>
      <c r="R55" s="394">
        <v>240</v>
      </c>
      <c r="S55" s="394">
        <v>65</v>
      </c>
      <c r="T55" s="394">
        <v>56</v>
      </c>
      <c r="U55" s="394">
        <v>1613</v>
      </c>
      <c r="V55" s="431">
        <v>1612</v>
      </c>
      <c r="W55" s="395">
        <v>50</v>
      </c>
      <c r="X55" s="395">
        <v>50</v>
      </c>
      <c r="Y55" s="395" t="s">
        <v>644</v>
      </c>
      <c r="Z55" s="395" t="s">
        <v>644</v>
      </c>
      <c r="AA55" s="432">
        <v>46.8</v>
      </c>
      <c r="AB55" s="433">
        <v>4016</v>
      </c>
      <c r="AC55" s="434">
        <v>3802</v>
      </c>
      <c r="AD55" s="435">
        <v>1779</v>
      </c>
      <c r="AE55" s="431">
        <v>220</v>
      </c>
      <c r="AF55" s="394">
        <v>103</v>
      </c>
      <c r="AG55" s="436">
        <v>3498</v>
      </c>
      <c r="AH55" s="435">
        <v>1637</v>
      </c>
    </row>
    <row r="56" spans="2:34" ht="12">
      <c r="B56" s="430" t="s">
        <v>613</v>
      </c>
      <c r="C56" s="394">
        <v>2444</v>
      </c>
      <c r="D56" s="394">
        <v>2089</v>
      </c>
      <c r="E56" s="394">
        <v>1775</v>
      </c>
      <c r="F56" s="394">
        <v>9</v>
      </c>
      <c r="G56" s="394">
        <v>13</v>
      </c>
      <c r="H56" s="423">
        <v>170</v>
      </c>
      <c r="I56" s="431">
        <v>79</v>
      </c>
      <c r="J56" s="431">
        <v>66</v>
      </c>
      <c r="K56" s="431">
        <v>25</v>
      </c>
      <c r="L56" s="394">
        <v>54</v>
      </c>
      <c r="M56" s="394">
        <v>54</v>
      </c>
      <c r="N56" s="395" t="s">
        <v>644</v>
      </c>
      <c r="O56" s="394">
        <v>14</v>
      </c>
      <c r="P56" s="395" t="s">
        <v>644</v>
      </c>
      <c r="Q56" s="394">
        <v>355</v>
      </c>
      <c r="R56" s="394">
        <v>76</v>
      </c>
      <c r="S56" s="394">
        <v>166</v>
      </c>
      <c r="T56" s="394">
        <v>150</v>
      </c>
      <c r="U56" s="395">
        <v>112</v>
      </c>
      <c r="V56" s="395">
        <v>112</v>
      </c>
      <c r="W56" s="395">
        <v>1</v>
      </c>
      <c r="X56" s="395">
        <v>1</v>
      </c>
      <c r="Y56" s="395" t="s">
        <v>644</v>
      </c>
      <c r="Z56" s="395" t="s">
        <v>644</v>
      </c>
      <c r="AA56" s="432">
        <v>50.1</v>
      </c>
      <c r="AB56" s="433">
        <v>1225</v>
      </c>
      <c r="AC56" s="434">
        <v>2938</v>
      </c>
      <c r="AD56" s="435">
        <v>1472</v>
      </c>
      <c r="AE56" s="431">
        <v>144</v>
      </c>
      <c r="AF56" s="394">
        <v>72</v>
      </c>
      <c r="AG56" s="436">
        <v>3532</v>
      </c>
      <c r="AH56" s="435">
        <v>1770</v>
      </c>
    </row>
    <row r="57" spans="2:34" ht="12">
      <c r="B57" s="430" t="s">
        <v>614</v>
      </c>
      <c r="C57" s="394">
        <v>1675</v>
      </c>
      <c r="D57" s="394">
        <v>1507</v>
      </c>
      <c r="E57" s="394">
        <v>1289</v>
      </c>
      <c r="F57" s="394">
        <v>9</v>
      </c>
      <c r="G57" s="394">
        <v>9</v>
      </c>
      <c r="H57" s="423">
        <v>109</v>
      </c>
      <c r="I57" s="431">
        <v>59</v>
      </c>
      <c r="J57" s="431">
        <v>35</v>
      </c>
      <c r="K57" s="431">
        <v>15</v>
      </c>
      <c r="L57" s="394">
        <v>54</v>
      </c>
      <c r="M57" s="394">
        <v>14</v>
      </c>
      <c r="N57" s="395" t="s">
        <v>644</v>
      </c>
      <c r="O57" s="394">
        <v>23</v>
      </c>
      <c r="P57" s="395" t="s">
        <v>645</v>
      </c>
      <c r="Q57" s="394">
        <v>163</v>
      </c>
      <c r="R57" s="394">
        <v>69</v>
      </c>
      <c r="S57" s="394">
        <v>86</v>
      </c>
      <c r="T57" s="394">
        <v>77</v>
      </c>
      <c r="U57" s="395" t="s">
        <v>645</v>
      </c>
      <c r="V57" s="395" t="s">
        <v>645</v>
      </c>
      <c r="W57" s="395" t="s">
        <v>644</v>
      </c>
      <c r="X57" s="395" t="s">
        <v>644</v>
      </c>
      <c r="Y57" s="395" t="s">
        <v>644</v>
      </c>
      <c r="Z57" s="395" t="s">
        <v>644</v>
      </c>
      <c r="AA57" s="432">
        <v>52.2</v>
      </c>
      <c r="AB57" s="433">
        <v>874</v>
      </c>
      <c r="AC57" s="434">
        <v>2523</v>
      </c>
      <c r="AD57" s="435">
        <v>1316</v>
      </c>
      <c r="AE57" s="431">
        <v>138</v>
      </c>
      <c r="AF57" s="394">
        <v>72</v>
      </c>
      <c r="AG57" s="436">
        <v>3265</v>
      </c>
      <c r="AH57" s="435">
        <v>1704</v>
      </c>
    </row>
    <row r="58" spans="2:34" ht="12.75" thickBot="1">
      <c r="B58" s="440" t="s">
        <v>615</v>
      </c>
      <c r="C58" s="441">
        <v>3260</v>
      </c>
      <c r="D58" s="441">
        <v>2448</v>
      </c>
      <c r="E58" s="441">
        <v>2229</v>
      </c>
      <c r="F58" s="441">
        <v>14</v>
      </c>
      <c r="G58" s="441">
        <v>11</v>
      </c>
      <c r="H58" s="442">
        <v>139</v>
      </c>
      <c r="I58" s="443">
        <v>70</v>
      </c>
      <c r="J58" s="443">
        <v>47</v>
      </c>
      <c r="K58" s="443">
        <v>22</v>
      </c>
      <c r="L58" s="441">
        <v>39</v>
      </c>
      <c r="M58" s="441">
        <v>4</v>
      </c>
      <c r="N58" s="444" t="s">
        <v>644</v>
      </c>
      <c r="O58" s="441">
        <v>12</v>
      </c>
      <c r="P58" s="444" t="s">
        <v>644</v>
      </c>
      <c r="Q58" s="441">
        <v>812</v>
      </c>
      <c r="R58" s="441">
        <v>65</v>
      </c>
      <c r="S58" s="441">
        <v>73</v>
      </c>
      <c r="T58" s="441">
        <v>64</v>
      </c>
      <c r="U58" s="441">
        <v>631</v>
      </c>
      <c r="V58" s="443">
        <v>618</v>
      </c>
      <c r="W58" s="444">
        <v>43</v>
      </c>
      <c r="X58" s="441">
        <v>0</v>
      </c>
      <c r="Y58" s="444" t="s">
        <v>644</v>
      </c>
      <c r="Z58" s="444" t="s">
        <v>644</v>
      </c>
      <c r="AA58" s="445">
        <v>42.8</v>
      </c>
      <c r="AB58" s="446">
        <v>1394</v>
      </c>
      <c r="AC58" s="447">
        <v>3263</v>
      </c>
      <c r="AD58" s="448">
        <v>1395</v>
      </c>
      <c r="AE58" s="443">
        <v>174</v>
      </c>
      <c r="AF58" s="441">
        <v>75</v>
      </c>
      <c r="AG58" s="449">
        <v>3937</v>
      </c>
      <c r="AH58" s="448">
        <v>1684</v>
      </c>
    </row>
    <row r="59" spans="2:34" ht="12">
      <c r="B59" s="450" t="s">
        <v>646</v>
      </c>
      <c r="D59" s="451"/>
      <c r="E59" s="451"/>
      <c r="F59" s="451"/>
      <c r="G59" s="451"/>
      <c r="H59" s="451"/>
      <c r="I59" s="452"/>
      <c r="N59" s="169"/>
      <c r="O59" s="169"/>
      <c r="P59" s="169"/>
      <c r="Q59" s="169"/>
      <c r="R59" s="169"/>
      <c r="S59" s="169"/>
      <c r="T59" s="169"/>
      <c r="U59" s="169"/>
      <c r="X59" s="453"/>
      <c r="Y59" s="454"/>
      <c r="Z59" s="453"/>
      <c r="AA59" s="453"/>
      <c r="AB59" s="453"/>
      <c r="AC59" s="453"/>
      <c r="AD59" s="453"/>
      <c r="AE59" s="453"/>
      <c r="AF59" s="453"/>
      <c r="AG59" s="453"/>
      <c r="AH59" s="453"/>
    </row>
    <row r="60" spans="3:34" ht="12">
      <c r="C60" s="169"/>
      <c r="D60" s="169"/>
      <c r="E60" s="169"/>
      <c r="F60" s="169"/>
      <c r="G60" s="169"/>
      <c r="H60" s="169"/>
      <c r="N60" s="169"/>
      <c r="O60" s="169"/>
      <c r="P60" s="169"/>
      <c r="Q60" s="169"/>
      <c r="R60" s="169"/>
      <c r="S60" s="169"/>
      <c r="T60" s="169"/>
      <c r="U60" s="169"/>
      <c r="X60" s="453"/>
      <c r="Y60" s="454"/>
      <c r="Z60" s="453"/>
      <c r="AA60" s="453"/>
      <c r="AB60" s="453"/>
      <c r="AC60" s="453"/>
      <c r="AD60" s="453"/>
      <c r="AE60" s="453"/>
      <c r="AF60" s="453"/>
      <c r="AG60" s="453"/>
      <c r="AH60" s="453"/>
    </row>
    <row r="61" spans="25:34" ht="12">
      <c r="Y61" s="456"/>
      <c r="Z61" s="453"/>
      <c r="AA61" s="453"/>
      <c r="AB61" s="453"/>
      <c r="AC61" s="453"/>
      <c r="AD61" s="453"/>
      <c r="AE61" s="453"/>
      <c r="AF61" s="453"/>
      <c r="AG61" s="453"/>
      <c r="AH61" s="453"/>
    </row>
    <row r="62" spans="25:34" ht="12">
      <c r="Y62" s="456"/>
      <c r="Z62" s="453"/>
      <c r="AA62" s="453"/>
      <c r="AB62" s="453"/>
      <c r="AC62" s="453"/>
      <c r="AD62" s="453"/>
      <c r="AE62" s="453"/>
      <c r="AF62" s="453"/>
      <c r="AG62" s="453"/>
      <c r="AH62" s="453"/>
    </row>
    <row r="63" spans="25:34" ht="12">
      <c r="Y63" s="453"/>
      <c r="Z63" s="453"/>
      <c r="AA63" s="453"/>
      <c r="AB63" s="453"/>
      <c r="AC63" s="453"/>
      <c r="AD63" s="453"/>
      <c r="AE63" s="453"/>
      <c r="AF63" s="453"/>
      <c r="AG63" s="453"/>
      <c r="AH63" s="453"/>
    </row>
    <row r="64" spans="25:34" ht="12">
      <c r="Y64" s="453"/>
      <c r="Z64" s="453"/>
      <c r="AA64" s="453"/>
      <c r="AB64" s="453"/>
      <c r="AC64" s="453"/>
      <c r="AD64" s="453"/>
      <c r="AE64" s="453"/>
      <c r="AF64" s="453"/>
      <c r="AG64" s="453"/>
      <c r="AH64" s="453"/>
    </row>
    <row r="65" spans="25:34" ht="12">
      <c r="Y65" s="453"/>
      <c r="Z65" s="453"/>
      <c r="AA65" s="453"/>
      <c r="AB65" s="453"/>
      <c r="AC65" s="453"/>
      <c r="AD65" s="453"/>
      <c r="AE65" s="453"/>
      <c r="AF65" s="453"/>
      <c r="AG65" s="453"/>
      <c r="AH65" s="453"/>
    </row>
    <row r="66" spans="25:34" ht="12">
      <c r="Y66" s="453"/>
      <c r="Z66" s="453"/>
      <c r="AA66" s="453"/>
      <c r="AB66" s="453"/>
      <c r="AC66" s="453"/>
      <c r="AD66" s="453"/>
      <c r="AE66" s="453"/>
      <c r="AF66" s="453"/>
      <c r="AG66" s="453"/>
      <c r="AH66" s="453"/>
    </row>
    <row r="67" spans="25:34" ht="12">
      <c r="Y67" s="453"/>
      <c r="Z67" s="453"/>
      <c r="AA67" s="453"/>
      <c r="AB67" s="453"/>
      <c r="AC67" s="453"/>
      <c r="AD67" s="453"/>
      <c r="AE67" s="453"/>
      <c r="AF67" s="453"/>
      <c r="AG67" s="453"/>
      <c r="AH67" s="453"/>
    </row>
    <row r="68" spans="25:34" ht="12">
      <c r="Y68" s="453"/>
      <c r="Z68" s="453"/>
      <c r="AA68" s="453"/>
      <c r="AB68" s="453"/>
      <c r="AC68" s="453"/>
      <c r="AD68" s="453"/>
      <c r="AE68" s="453"/>
      <c r="AF68" s="453"/>
      <c r="AG68" s="453"/>
      <c r="AH68" s="453"/>
    </row>
    <row r="69" spans="25:34" ht="12">
      <c r="Y69" s="453"/>
      <c r="Z69" s="453"/>
      <c r="AA69" s="453"/>
      <c r="AB69" s="453"/>
      <c r="AC69" s="453"/>
      <c r="AD69" s="453"/>
      <c r="AE69" s="453"/>
      <c r="AF69" s="453"/>
      <c r="AG69" s="453"/>
      <c r="AH69" s="453"/>
    </row>
    <row r="70" spans="25:34" ht="12">
      <c r="Y70" s="453"/>
      <c r="Z70" s="453"/>
      <c r="AA70" s="453"/>
      <c r="AB70" s="453"/>
      <c r="AC70" s="453"/>
      <c r="AD70" s="453"/>
      <c r="AE70" s="453"/>
      <c r="AF70" s="453"/>
      <c r="AG70" s="453"/>
      <c r="AH70" s="453"/>
    </row>
    <row r="71" spans="25:34" ht="12">
      <c r="Y71" s="453"/>
      <c r="Z71" s="453"/>
      <c r="AA71" s="453"/>
      <c r="AB71" s="453"/>
      <c r="AC71" s="453"/>
      <c r="AD71" s="453"/>
      <c r="AE71" s="453"/>
      <c r="AF71" s="453"/>
      <c r="AG71" s="453"/>
      <c r="AH71" s="453"/>
    </row>
    <row r="72" spans="25:34" ht="12">
      <c r="Y72" s="453"/>
      <c r="Z72" s="453"/>
      <c r="AA72" s="453"/>
      <c r="AB72" s="453"/>
      <c r="AC72" s="453"/>
      <c r="AD72" s="453"/>
      <c r="AE72" s="453"/>
      <c r="AF72" s="453"/>
      <c r="AG72" s="453"/>
      <c r="AH72" s="453"/>
    </row>
    <row r="73" spans="25:34" ht="12">
      <c r="Y73" s="453"/>
      <c r="Z73" s="453"/>
      <c r="AA73" s="453"/>
      <c r="AB73" s="453"/>
      <c r="AC73" s="453"/>
      <c r="AD73" s="453"/>
      <c r="AE73" s="453"/>
      <c r="AF73" s="453"/>
      <c r="AG73" s="453"/>
      <c r="AH73" s="453"/>
    </row>
    <row r="74" spans="25:34" ht="12">
      <c r="Y74" s="453"/>
      <c r="Z74" s="453"/>
      <c r="AA74" s="453"/>
      <c r="AB74" s="453"/>
      <c r="AC74" s="453"/>
      <c r="AD74" s="453"/>
      <c r="AE74" s="453"/>
      <c r="AF74" s="453"/>
      <c r="AG74" s="453"/>
      <c r="AH74" s="453"/>
    </row>
    <row r="75" spans="25:34" ht="12">
      <c r="Y75" s="453"/>
      <c r="Z75" s="453"/>
      <c r="AA75" s="453"/>
      <c r="AB75" s="453"/>
      <c r="AC75" s="453"/>
      <c r="AD75" s="453"/>
      <c r="AE75" s="453"/>
      <c r="AF75" s="453"/>
      <c r="AG75" s="453"/>
      <c r="AH75" s="453"/>
    </row>
    <row r="76" spans="25:34" ht="12">
      <c r="Y76" s="453"/>
      <c r="Z76" s="453"/>
      <c r="AA76" s="453"/>
      <c r="AB76" s="453"/>
      <c r="AC76" s="453"/>
      <c r="AD76" s="453"/>
      <c r="AE76" s="453"/>
      <c r="AF76" s="453"/>
      <c r="AG76" s="453"/>
      <c r="AH76" s="453"/>
    </row>
    <row r="77" spans="25:34" ht="12">
      <c r="Y77" s="453"/>
      <c r="Z77" s="453"/>
      <c r="AA77" s="453"/>
      <c r="AB77" s="453"/>
      <c r="AC77" s="453"/>
      <c r="AD77" s="453"/>
      <c r="AE77" s="453"/>
      <c r="AF77" s="453"/>
      <c r="AG77" s="453"/>
      <c r="AH77" s="453"/>
    </row>
    <row r="78" spans="25:34" ht="12">
      <c r="Y78" s="453"/>
      <c r="Z78" s="453"/>
      <c r="AA78" s="453"/>
      <c r="AB78" s="453"/>
      <c r="AC78" s="453"/>
      <c r="AD78" s="453"/>
      <c r="AE78" s="453"/>
      <c r="AF78" s="453"/>
      <c r="AG78" s="453"/>
      <c r="AH78" s="453"/>
    </row>
    <row r="79" spans="25:34" ht="12">
      <c r="Y79" s="453"/>
      <c r="Z79" s="453"/>
      <c r="AA79" s="453"/>
      <c r="AB79" s="453"/>
      <c r="AC79" s="453"/>
      <c r="AD79" s="453"/>
      <c r="AE79" s="453"/>
      <c r="AF79" s="453"/>
      <c r="AG79" s="453"/>
      <c r="AH79" s="453"/>
    </row>
    <row r="80" spans="25:34" ht="12">
      <c r="Y80" s="453"/>
      <c r="Z80" s="453"/>
      <c r="AA80" s="453"/>
      <c r="AB80" s="453"/>
      <c r="AC80" s="453"/>
      <c r="AD80" s="453"/>
      <c r="AE80" s="453"/>
      <c r="AF80" s="453"/>
      <c r="AG80" s="453"/>
      <c r="AH80" s="453"/>
    </row>
    <row r="81" spans="25:34" ht="12">
      <c r="Y81" s="453"/>
      <c r="Z81" s="453"/>
      <c r="AA81" s="453"/>
      <c r="AB81" s="453"/>
      <c r="AC81" s="453"/>
      <c r="AD81" s="453"/>
      <c r="AE81" s="453"/>
      <c r="AF81" s="453"/>
      <c r="AG81" s="453"/>
      <c r="AH81" s="453"/>
    </row>
    <row r="82" spans="25:34" ht="12">
      <c r="Y82" s="453"/>
      <c r="Z82" s="453"/>
      <c r="AA82" s="453"/>
      <c r="AB82" s="453"/>
      <c r="AC82" s="453"/>
      <c r="AD82" s="453"/>
      <c r="AE82" s="453"/>
      <c r="AF82" s="453"/>
      <c r="AG82" s="453"/>
      <c r="AH82" s="453"/>
    </row>
    <row r="83" spans="25:34" ht="12">
      <c r="Y83" s="453"/>
      <c r="Z83" s="453"/>
      <c r="AA83" s="453"/>
      <c r="AB83" s="453"/>
      <c r="AC83" s="453"/>
      <c r="AD83" s="453"/>
      <c r="AE83" s="453"/>
      <c r="AF83" s="453"/>
      <c r="AG83" s="453"/>
      <c r="AH83" s="453"/>
    </row>
    <row r="84" spans="25:34" ht="12">
      <c r="Y84" s="453"/>
      <c r="Z84" s="453"/>
      <c r="AA84" s="453"/>
      <c r="AB84" s="453"/>
      <c r="AC84" s="453"/>
      <c r="AD84" s="453"/>
      <c r="AE84" s="453"/>
      <c r="AF84" s="453"/>
      <c r="AG84" s="453"/>
      <c r="AH84" s="453"/>
    </row>
    <row r="85" spans="25:34" ht="12">
      <c r="Y85" s="453"/>
      <c r="Z85" s="453"/>
      <c r="AA85" s="453"/>
      <c r="AB85" s="453"/>
      <c r="AC85" s="453"/>
      <c r="AD85" s="453"/>
      <c r="AE85" s="453"/>
      <c r="AF85" s="453"/>
      <c r="AG85" s="453"/>
      <c r="AH85" s="453"/>
    </row>
    <row r="86" spans="25:34" ht="12">
      <c r="Y86" s="453"/>
      <c r="Z86" s="453"/>
      <c r="AA86" s="453"/>
      <c r="AB86" s="453"/>
      <c r="AC86" s="453"/>
      <c r="AD86" s="453"/>
      <c r="AE86" s="453"/>
      <c r="AF86" s="453"/>
      <c r="AG86" s="453"/>
      <c r="AH86" s="453"/>
    </row>
    <row r="87" spans="25:34" ht="12">
      <c r="Y87" s="453"/>
      <c r="Z87" s="453"/>
      <c r="AA87" s="453"/>
      <c r="AB87" s="453"/>
      <c r="AC87" s="453"/>
      <c r="AD87" s="453"/>
      <c r="AE87" s="453"/>
      <c r="AF87" s="453"/>
      <c r="AG87" s="453"/>
      <c r="AH87" s="453"/>
    </row>
    <row r="88" spans="25:34" ht="12">
      <c r="Y88" s="453"/>
      <c r="Z88" s="453"/>
      <c r="AA88" s="453"/>
      <c r="AB88" s="453"/>
      <c r="AC88" s="453"/>
      <c r="AD88" s="453"/>
      <c r="AE88" s="453"/>
      <c r="AF88" s="453"/>
      <c r="AG88" s="453"/>
      <c r="AH88" s="453"/>
    </row>
    <row r="89" spans="25:34" ht="12">
      <c r="Y89" s="453"/>
      <c r="Z89" s="453"/>
      <c r="AA89" s="453"/>
      <c r="AB89" s="453"/>
      <c r="AC89" s="453"/>
      <c r="AD89" s="453"/>
      <c r="AE89" s="453"/>
      <c r="AF89" s="453"/>
      <c r="AG89" s="453"/>
      <c r="AH89" s="453"/>
    </row>
    <row r="90" spans="25:34" ht="12">
      <c r="Y90" s="453"/>
      <c r="Z90" s="453"/>
      <c r="AA90" s="453"/>
      <c r="AB90" s="453"/>
      <c r="AC90" s="453"/>
      <c r="AD90" s="453"/>
      <c r="AE90" s="453"/>
      <c r="AF90" s="453"/>
      <c r="AG90" s="453"/>
      <c r="AH90" s="453"/>
    </row>
    <row r="91" spans="25:34" ht="12">
      <c r="Y91" s="453"/>
      <c r="Z91" s="453"/>
      <c r="AA91" s="453"/>
      <c r="AB91" s="453"/>
      <c r="AC91" s="453"/>
      <c r="AD91" s="453"/>
      <c r="AE91" s="453"/>
      <c r="AF91" s="453"/>
      <c r="AG91" s="453"/>
      <c r="AH91" s="453"/>
    </row>
    <row r="92" spans="25:34" ht="12">
      <c r="Y92" s="453"/>
      <c r="Z92" s="453"/>
      <c r="AA92" s="453"/>
      <c r="AB92" s="453"/>
      <c r="AC92" s="453"/>
      <c r="AD92" s="453"/>
      <c r="AE92" s="453"/>
      <c r="AF92" s="453"/>
      <c r="AG92" s="453"/>
      <c r="AH92" s="453"/>
    </row>
    <row r="93" spans="25:34" ht="12">
      <c r="Y93" s="453"/>
      <c r="Z93" s="453"/>
      <c r="AA93" s="453"/>
      <c r="AB93" s="453"/>
      <c r="AC93" s="453"/>
      <c r="AD93" s="453"/>
      <c r="AE93" s="453"/>
      <c r="AF93" s="453"/>
      <c r="AG93" s="453"/>
      <c r="AH93" s="453"/>
    </row>
    <row r="94" spans="25:34" ht="12">
      <c r="Y94" s="453"/>
      <c r="Z94" s="453"/>
      <c r="AA94" s="453"/>
      <c r="AB94" s="453"/>
      <c r="AC94" s="453"/>
      <c r="AD94" s="453"/>
      <c r="AE94" s="453"/>
      <c r="AF94" s="453"/>
      <c r="AG94" s="453"/>
      <c r="AH94" s="453"/>
    </row>
    <row r="95" spans="25:34" ht="12">
      <c r="Y95" s="453"/>
      <c r="Z95" s="453"/>
      <c r="AA95" s="453"/>
      <c r="AB95" s="453"/>
      <c r="AC95" s="453"/>
      <c r="AD95" s="453"/>
      <c r="AE95" s="453"/>
      <c r="AF95" s="453"/>
      <c r="AG95" s="453"/>
      <c r="AH95" s="453"/>
    </row>
    <row r="96" spans="25:34" ht="12">
      <c r="Y96" s="453"/>
      <c r="Z96" s="453"/>
      <c r="AA96" s="453"/>
      <c r="AB96" s="453"/>
      <c r="AC96" s="453"/>
      <c r="AD96" s="453"/>
      <c r="AE96" s="453"/>
      <c r="AF96" s="453"/>
      <c r="AG96" s="453"/>
      <c r="AH96" s="453"/>
    </row>
    <row r="97" spans="25:34" ht="12">
      <c r="Y97" s="453"/>
      <c r="Z97" s="453"/>
      <c r="AA97" s="453"/>
      <c r="AB97" s="453"/>
      <c r="AC97" s="453"/>
      <c r="AD97" s="453"/>
      <c r="AE97" s="453"/>
      <c r="AF97" s="453"/>
      <c r="AG97" s="453"/>
      <c r="AH97" s="453"/>
    </row>
    <row r="98" spans="25:34" ht="12">
      <c r="Y98" s="453"/>
      <c r="Z98" s="453"/>
      <c r="AA98" s="453"/>
      <c r="AB98" s="453"/>
      <c r="AC98" s="453"/>
      <c r="AD98" s="453"/>
      <c r="AE98" s="453"/>
      <c r="AF98" s="453"/>
      <c r="AG98" s="453"/>
      <c r="AH98" s="453"/>
    </row>
    <row r="99" spans="25:34" ht="12">
      <c r="Y99" s="453"/>
      <c r="Z99" s="453"/>
      <c r="AA99" s="453"/>
      <c r="AB99" s="453"/>
      <c r="AC99" s="453"/>
      <c r="AD99" s="453"/>
      <c r="AE99" s="453"/>
      <c r="AF99" s="453"/>
      <c r="AG99" s="453"/>
      <c r="AH99" s="453"/>
    </row>
    <row r="100" spans="25:34" ht="12">
      <c r="Y100" s="453"/>
      <c r="Z100" s="453"/>
      <c r="AA100" s="453"/>
      <c r="AB100" s="453"/>
      <c r="AC100" s="453"/>
      <c r="AD100" s="453"/>
      <c r="AE100" s="453"/>
      <c r="AF100" s="453"/>
      <c r="AG100" s="453"/>
      <c r="AH100" s="453"/>
    </row>
    <row r="101" spans="25:34" ht="12">
      <c r="Y101" s="453"/>
      <c r="Z101" s="453"/>
      <c r="AA101" s="453"/>
      <c r="AB101" s="453"/>
      <c r="AC101" s="453"/>
      <c r="AD101" s="453"/>
      <c r="AE101" s="453"/>
      <c r="AF101" s="453"/>
      <c r="AG101" s="453"/>
      <c r="AH101" s="453"/>
    </row>
    <row r="102" spans="25:34" ht="12">
      <c r="Y102" s="453"/>
      <c r="Z102" s="453"/>
      <c r="AA102" s="453"/>
      <c r="AB102" s="453"/>
      <c r="AC102" s="453"/>
      <c r="AD102" s="453"/>
      <c r="AE102" s="453"/>
      <c r="AF102" s="453"/>
      <c r="AG102" s="453"/>
      <c r="AH102" s="453"/>
    </row>
    <row r="103" spans="25:34" ht="12">
      <c r="Y103" s="453"/>
      <c r="Z103" s="453"/>
      <c r="AA103" s="453"/>
      <c r="AB103" s="453"/>
      <c r="AC103" s="453"/>
      <c r="AD103" s="453"/>
      <c r="AE103" s="453"/>
      <c r="AF103" s="453"/>
      <c r="AG103" s="453"/>
      <c r="AH103" s="453"/>
    </row>
    <row r="104" spans="25:34" ht="12">
      <c r="Y104" s="453"/>
      <c r="Z104" s="453"/>
      <c r="AA104" s="453"/>
      <c r="AB104" s="453"/>
      <c r="AC104" s="453"/>
      <c r="AD104" s="453"/>
      <c r="AE104" s="453"/>
      <c r="AF104" s="453"/>
      <c r="AG104" s="453"/>
      <c r="AH104" s="453"/>
    </row>
    <row r="105" spans="25:34" ht="12">
      <c r="Y105" s="453"/>
      <c r="Z105" s="453"/>
      <c r="AA105" s="453"/>
      <c r="AB105" s="453"/>
      <c r="AC105" s="453"/>
      <c r="AD105" s="453"/>
      <c r="AE105" s="453"/>
      <c r="AF105" s="453"/>
      <c r="AG105" s="453"/>
      <c r="AH105" s="453"/>
    </row>
    <row r="106" spans="25:34" ht="12">
      <c r="Y106" s="453"/>
      <c r="Z106" s="453"/>
      <c r="AA106" s="453"/>
      <c r="AB106" s="453"/>
      <c r="AC106" s="453"/>
      <c r="AD106" s="453"/>
      <c r="AE106" s="453"/>
      <c r="AF106" s="453"/>
      <c r="AG106" s="453"/>
      <c r="AH106" s="453"/>
    </row>
    <row r="107" spans="25:34" ht="12">
      <c r="Y107" s="453"/>
      <c r="Z107" s="453"/>
      <c r="AA107" s="453"/>
      <c r="AB107" s="453"/>
      <c r="AC107" s="453"/>
      <c r="AD107" s="453"/>
      <c r="AE107" s="453"/>
      <c r="AF107" s="453"/>
      <c r="AG107" s="453"/>
      <c r="AH107" s="453"/>
    </row>
    <row r="108" spans="25:34" ht="12">
      <c r="Y108" s="453"/>
      <c r="Z108" s="453"/>
      <c r="AA108" s="453"/>
      <c r="AB108" s="453"/>
      <c r="AC108" s="453"/>
      <c r="AD108" s="453"/>
      <c r="AE108" s="453"/>
      <c r="AF108" s="453"/>
      <c r="AG108" s="453"/>
      <c r="AH108" s="453"/>
    </row>
    <row r="109" spans="25:34" ht="12">
      <c r="Y109" s="453"/>
      <c r="Z109" s="453"/>
      <c r="AA109" s="453"/>
      <c r="AB109" s="453"/>
      <c r="AC109" s="453"/>
      <c r="AD109" s="453"/>
      <c r="AE109" s="453"/>
      <c r="AF109" s="453"/>
      <c r="AG109" s="453"/>
      <c r="AH109" s="453"/>
    </row>
    <row r="110" spans="25:34" ht="12">
      <c r="Y110" s="453"/>
      <c r="Z110" s="453"/>
      <c r="AA110" s="453"/>
      <c r="AB110" s="453"/>
      <c r="AC110" s="453"/>
      <c r="AD110" s="453"/>
      <c r="AE110" s="453"/>
      <c r="AF110" s="453"/>
      <c r="AG110" s="453"/>
      <c r="AH110" s="453"/>
    </row>
    <row r="111" spans="25:34" ht="12">
      <c r="Y111" s="453"/>
      <c r="Z111" s="453"/>
      <c r="AA111" s="453"/>
      <c r="AB111" s="453"/>
      <c r="AC111" s="453"/>
      <c r="AD111" s="453"/>
      <c r="AE111" s="453"/>
      <c r="AF111" s="453"/>
      <c r="AG111" s="453"/>
      <c r="AH111" s="453"/>
    </row>
    <row r="112" spans="25:34" ht="12">
      <c r="Y112" s="453"/>
      <c r="Z112" s="453"/>
      <c r="AA112" s="453"/>
      <c r="AB112" s="453"/>
      <c r="AC112" s="453"/>
      <c r="AD112" s="453"/>
      <c r="AE112" s="453"/>
      <c r="AF112" s="453"/>
      <c r="AG112" s="453"/>
      <c r="AH112" s="453"/>
    </row>
    <row r="113" spans="25:34" ht="12">
      <c r="Y113" s="453"/>
      <c r="Z113" s="453"/>
      <c r="AA113" s="453"/>
      <c r="AB113" s="453"/>
      <c r="AC113" s="453"/>
      <c r="AD113" s="453"/>
      <c r="AE113" s="453"/>
      <c r="AF113" s="453"/>
      <c r="AG113" s="453"/>
      <c r="AH113" s="453"/>
    </row>
    <row r="114" spans="25:34" ht="12">
      <c r="Y114" s="453"/>
      <c r="Z114" s="453"/>
      <c r="AA114" s="453"/>
      <c r="AB114" s="453"/>
      <c r="AC114" s="453"/>
      <c r="AD114" s="453"/>
      <c r="AE114" s="453"/>
      <c r="AF114" s="453"/>
      <c r="AG114" s="453"/>
      <c r="AH114" s="453"/>
    </row>
    <row r="115" spans="25:34" ht="12">
      <c r="Y115" s="453"/>
      <c r="Z115" s="453"/>
      <c r="AA115" s="453"/>
      <c r="AB115" s="453"/>
      <c r="AC115" s="453"/>
      <c r="AD115" s="453"/>
      <c r="AE115" s="453"/>
      <c r="AF115" s="453"/>
      <c r="AG115" s="453"/>
      <c r="AH115" s="453"/>
    </row>
    <row r="116" spans="25:34" ht="12">
      <c r="Y116" s="453"/>
      <c r="Z116" s="453"/>
      <c r="AA116" s="453"/>
      <c r="AB116" s="453"/>
      <c r="AC116" s="453"/>
      <c r="AD116" s="453"/>
      <c r="AE116" s="453"/>
      <c r="AF116" s="453"/>
      <c r="AG116" s="453"/>
      <c r="AH116" s="453"/>
    </row>
    <row r="117" spans="25:34" ht="12">
      <c r="Y117" s="453"/>
      <c r="Z117" s="453"/>
      <c r="AA117" s="453"/>
      <c r="AB117" s="453"/>
      <c r="AC117" s="453"/>
      <c r="AD117" s="453"/>
      <c r="AE117" s="453"/>
      <c r="AF117" s="453"/>
      <c r="AG117" s="453"/>
      <c r="AH117" s="453"/>
    </row>
    <row r="118" spans="25:34" ht="12">
      <c r="Y118" s="453"/>
      <c r="Z118" s="453"/>
      <c r="AA118" s="453"/>
      <c r="AB118" s="453"/>
      <c r="AC118" s="453"/>
      <c r="AD118" s="453"/>
      <c r="AE118" s="453"/>
      <c r="AF118" s="453"/>
      <c r="AG118" s="453"/>
      <c r="AH118" s="453"/>
    </row>
    <row r="119" spans="25:34" ht="12">
      <c r="Y119" s="453"/>
      <c r="Z119" s="453"/>
      <c r="AA119" s="453"/>
      <c r="AB119" s="453"/>
      <c r="AC119" s="453"/>
      <c r="AD119" s="453"/>
      <c r="AE119" s="453"/>
      <c r="AF119" s="453"/>
      <c r="AG119" s="453"/>
      <c r="AH119" s="453"/>
    </row>
    <row r="120" spans="25:34" ht="12">
      <c r="Y120" s="453"/>
      <c r="Z120" s="453"/>
      <c r="AA120" s="453"/>
      <c r="AB120" s="453"/>
      <c r="AC120" s="453"/>
      <c r="AD120" s="453"/>
      <c r="AE120" s="453"/>
      <c r="AF120" s="453"/>
      <c r="AG120" s="453"/>
      <c r="AH120" s="453"/>
    </row>
    <row r="121" spans="25:34" ht="12">
      <c r="Y121" s="453"/>
      <c r="Z121" s="453"/>
      <c r="AA121" s="453"/>
      <c r="AB121" s="453"/>
      <c r="AC121" s="453"/>
      <c r="AD121" s="453"/>
      <c r="AE121" s="453"/>
      <c r="AF121" s="453"/>
      <c r="AG121" s="453"/>
      <c r="AH121" s="453"/>
    </row>
    <row r="122" spans="25:34" ht="12">
      <c r="Y122" s="453"/>
      <c r="Z122" s="453"/>
      <c r="AA122" s="453"/>
      <c r="AB122" s="453"/>
      <c r="AC122" s="453"/>
      <c r="AD122" s="453"/>
      <c r="AE122" s="453"/>
      <c r="AF122" s="453"/>
      <c r="AG122" s="453"/>
      <c r="AH122" s="453"/>
    </row>
    <row r="123" spans="25:34" ht="12">
      <c r="Y123" s="453"/>
      <c r="Z123" s="453"/>
      <c r="AA123" s="453"/>
      <c r="AB123" s="453"/>
      <c r="AC123" s="453"/>
      <c r="AD123" s="453"/>
      <c r="AE123" s="453"/>
      <c r="AF123" s="453"/>
      <c r="AG123" s="453"/>
      <c r="AH123" s="453"/>
    </row>
    <row r="124" spans="25:34" ht="12">
      <c r="Y124" s="453"/>
      <c r="Z124" s="453"/>
      <c r="AA124" s="453"/>
      <c r="AB124" s="453"/>
      <c r="AC124" s="453"/>
      <c r="AD124" s="453"/>
      <c r="AE124" s="453"/>
      <c r="AF124" s="453"/>
      <c r="AG124" s="453"/>
      <c r="AH124" s="453"/>
    </row>
    <row r="125" spans="25:34" ht="12">
      <c r="Y125" s="453"/>
      <c r="Z125" s="453"/>
      <c r="AA125" s="453"/>
      <c r="AB125" s="453"/>
      <c r="AC125" s="453"/>
      <c r="AD125" s="453"/>
      <c r="AE125" s="453"/>
      <c r="AF125" s="453"/>
      <c r="AG125" s="453"/>
      <c r="AH125" s="453"/>
    </row>
    <row r="126" spans="25:34" ht="12">
      <c r="Y126" s="453"/>
      <c r="Z126" s="453"/>
      <c r="AA126" s="453"/>
      <c r="AB126" s="453"/>
      <c r="AC126" s="453"/>
      <c r="AD126" s="453"/>
      <c r="AE126" s="453"/>
      <c r="AF126" s="453"/>
      <c r="AG126" s="453"/>
      <c r="AH126" s="453"/>
    </row>
    <row r="127" spans="25:34" ht="12">
      <c r="Y127" s="453"/>
      <c r="Z127" s="453"/>
      <c r="AA127" s="453"/>
      <c r="AB127" s="453"/>
      <c r="AC127" s="453"/>
      <c r="AD127" s="453"/>
      <c r="AE127" s="453"/>
      <c r="AF127" s="453"/>
      <c r="AG127" s="453"/>
      <c r="AH127" s="453"/>
    </row>
    <row r="128" spans="25:34" ht="12">
      <c r="Y128" s="453"/>
      <c r="Z128" s="453"/>
      <c r="AA128" s="453"/>
      <c r="AB128" s="453"/>
      <c r="AC128" s="453"/>
      <c r="AD128" s="453"/>
      <c r="AE128" s="453"/>
      <c r="AF128" s="453"/>
      <c r="AG128" s="453"/>
      <c r="AH128" s="453"/>
    </row>
    <row r="129" spans="25:34" ht="12">
      <c r="Y129" s="453"/>
      <c r="Z129" s="453"/>
      <c r="AA129" s="453"/>
      <c r="AB129" s="453"/>
      <c r="AC129" s="453"/>
      <c r="AD129" s="453"/>
      <c r="AE129" s="453"/>
      <c r="AF129" s="453"/>
      <c r="AG129" s="453"/>
      <c r="AH129" s="453"/>
    </row>
    <row r="130" spans="25:34" ht="12">
      <c r="Y130" s="453"/>
      <c r="Z130" s="453"/>
      <c r="AA130" s="453"/>
      <c r="AB130" s="453"/>
      <c r="AC130" s="453"/>
      <c r="AD130" s="453"/>
      <c r="AE130" s="453"/>
      <c r="AF130" s="453"/>
      <c r="AG130" s="453"/>
      <c r="AH130" s="453"/>
    </row>
    <row r="131" spans="25:34" ht="12">
      <c r="Y131" s="453"/>
      <c r="Z131" s="453"/>
      <c r="AA131" s="453"/>
      <c r="AB131" s="453"/>
      <c r="AC131" s="453"/>
      <c r="AD131" s="453"/>
      <c r="AE131" s="453"/>
      <c r="AF131" s="453"/>
      <c r="AG131" s="453"/>
      <c r="AH131" s="453"/>
    </row>
    <row r="132" spans="25:34" ht="12">
      <c r="Y132" s="453"/>
      <c r="Z132" s="453"/>
      <c r="AA132" s="453"/>
      <c r="AB132" s="453"/>
      <c r="AC132" s="453"/>
      <c r="AD132" s="453"/>
      <c r="AE132" s="453"/>
      <c r="AF132" s="453"/>
      <c r="AG132" s="453"/>
      <c r="AH132" s="453"/>
    </row>
    <row r="133" spans="25:34" ht="12">
      <c r="Y133" s="453"/>
      <c r="Z133" s="453"/>
      <c r="AA133" s="453"/>
      <c r="AB133" s="453"/>
      <c r="AC133" s="453"/>
      <c r="AD133" s="453"/>
      <c r="AE133" s="453"/>
      <c r="AF133" s="453"/>
      <c r="AG133" s="453"/>
      <c r="AH133" s="453"/>
    </row>
    <row r="134" spans="25:34" ht="12">
      <c r="Y134" s="453"/>
      <c r="Z134" s="453"/>
      <c r="AA134" s="453"/>
      <c r="AB134" s="453"/>
      <c r="AC134" s="453"/>
      <c r="AD134" s="453"/>
      <c r="AE134" s="453"/>
      <c r="AF134" s="453"/>
      <c r="AG134" s="453"/>
      <c r="AH134" s="453"/>
    </row>
    <row r="135" spans="25:34" ht="12">
      <c r="Y135" s="453"/>
      <c r="Z135" s="453"/>
      <c r="AA135" s="453"/>
      <c r="AB135" s="453"/>
      <c r="AC135" s="453"/>
      <c r="AD135" s="453"/>
      <c r="AE135" s="453"/>
      <c r="AF135" s="453"/>
      <c r="AG135" s="453"/>
      <c r="AH135" s="453"/>
    </row>
    <row r="136" spans="25:34" ht="12">
      <c r="Y136" s="453"/>
      <c r="Z136" s="453"/>
      <c r="AA136" s="453"/>
      <c r="AB136" s="453"/>
      <c r="AC136" s="453"/>
      <c r="AD136" s="453"/>
      <c r="AE136" s="453"/>
      <c r="AF136" s="453"/>
      <c r="AG136" s="453"/>
      <c r="AH136" s="453"/>
    </row>
    <row r="137" spans="25:34" ht="12">
      <c r="Y137" s="453"/>
      <c r="Z137" s="453"/>
      <c r="AA137" s="453"/>
      <c r="AB137" s="453"/>
      <c r="AC137" s="453"/>
      <c r="AD137" s="453"/>
      <c r="AE137" s="453"/>
      <c r="AF137" s="453"/>
      <c r="AG137" s="453"/>
      <c r="AH137" s="453"/>
    </row>
    <row r="138" spans="25:34" ht="12">
      <c r="Y138" s="453"/>
      <c r="Z138" s="453"/>
      <c r="AA138" s="453"/>
      <c r="AB138" s="453"/>
      <c r="AC138" s="453"/>
      <c r="AD138" s="453"/>
      <c r="AE138" s="453"/>
      <c r="AF138" s="453"/>
      <c r="AG138" s="453"/>
      <c r="AH138" s="453"/>
    </row>
    <row r="139" spans="25:34" ht="12">
      <c r="Y139" s="453"/>
      <c r="Z139" s="453"/>
      <c r="AA139" s="453"/>
      <c r="AB139" s="453"/>
      <c r="AC139" s="453"/>
      <c r="AD139" s="453"/>
      <c r="AE139" s="453"/>
      <c r="AF139" s="453"/>
      <c r="AG139" s="453"/>
      <c r="AH139" s="453"/>
    </row>
    <row r="140" spans="25:34" ht="12">
      <c r="Y140" s="453"/>
      <c r="Z140" s="453"/>
      <c r="AA140" s="453"/>
      <c r="AB140" s="453"/>
      <c r="AC140" s="453"/>
      <c r="AD140" s="453"/>
      <c r="AE140" s="453"/>
      <c r="AF140" s="453"/>
      <c r="AG140" s="453"/>
      <c r="AH140" s="453"/>
    </row>
    <row r="141" spans="25:34" ht="12">
      <c r="Y141" s="453"/>
      <c r="Z141" s="453"/>
      <c r="AA141" s="453"/>
      <c r="AB141" s="453"/>
      <c r="AC141" s="453"/>
      <c r="AD141" s="453"/>
      <c r="AE141" s="453"/>
      <c r="AF141" s="453"/>
      <c r="AG141" s="453"/>
      <c r="AH141" s="453"/>
    </row>
    <row r="142" spans="25:34" ht="12">
      <c r="Y142" s="453"/>
      <c r="Z142" s="453"/>
      <c r="AA142" s="453"/>
      <c r="AB142" s="453"/>
      <c r="AC142" s="453"/>
      <c r="AD142" s="453"/>
      <c r="AE142" s="453"/>
      <c r="AF142" s="453"/>
      <c r="AG142" s="453"/>
      <c r="AH142" s="453"/>
    </row>
    <row r="143" spans="25:34" ht="12">
      <c r="Y143" s="453"/>
      <c r="Z143" s="453"/>
      <c r="AA143" s="453"/>
      <c r="AB143" s="453"/>
      <c r="AC143" s="453"/>
      <c r="AD143" s="453"/>
      <c r="AE143" s="453"/>
      <c r="AF143" s="453"/>
      <c r="AG143" s="453"/>
      <c r="AH143" s="453"/>
    </row>
    <row r="144" spans="25:34" ht="12">
      <c r="Y144" s="453"/>
      <c r="Z144" s="453"/>
      <c r="AA144" s="453"/>
      <c r="AB144" s="453"/>
      <c r="AC144" s="453"/>
      <c r="AD144" s="453"/>
      <c r="AE144" s="453"/>
      <c r="AF144" s="453"/>
      <c r="AG144" s="453"/>
      <c r="AH144" s="453"/>
    </row>
    <row r="145" spans="25:34" ht="12">
      <c r="Y145" s="453"/>
      <c r="Z145" s="453"/>
      <c r="AA145" s="453"/>
      <c r="AB145" s="453"/>
      <c r="AC145" s="453"/>
      <c r="AD145" s="453"/>
      <c r="AE145" s="453"/>
      <c r="AF145" s="453"/>
      <c r="AG145" s="453"/>
      <c r="AH145" s="453"/>
    </row>
    <row r="146" spans="25:34" ht="12">
      <c r="Y146" s="453"/>
      <c r="Z146" s="453"/>
      <c r="AA146" s="453"/>
      <c r="AB146" s="453"/>
      <c r="AC146" s="453"/>
      <c r="AD146" s="453"/>
      <c r="AE146" s="453"/>
      <c r="AF146" s="453"/>
      <c r="AG146" s="453"/>
      <c r="AH146" s="453"/>
    </row>
    <row r="147" spans="25:34" ht="12">
      <c r="Y147" s="453"/>
      <c r="Z147" s="453"/>
      <c r="AA147" s="453"/>
      <c r="AB147" s="453"/>
      <c r="AC147" s="453"/>
      <c r="AD147" s="453"/>
      <c r="AE147" s="453"/>
      <c r="AF147" s="453"/>
      <c r="AG147" s="453"/>
      <c r="AH147" s="453"/>
    </row>
    <row r="148" spans="25:34" ht="12">
      <c r="Y148" s="453"/>
      <c r="Z148" s="453"/>
      <c r="AA148" s="453"/>
      <c r="AB148" s="453"/>
      <c r="AC148" s="453"/>
      <c r="AD148" s="453"/>
      <c r="AE148" s="453"/>
      <c r="AF148" s="453"/>
      <c r="AG148" s="453"/>
      <c r="AH148" s="453"/>
    </row>
    <row r="149" spans="25:34" ht="12">
      <c r="Y149" s="453"/>
      <c r="Z149" s="453"/>
      <c r="AA149" s="453"/>
      <c r="AB149" s="453"/>
      <c r="AC149" s="453"/>
      <c r="AD149" s="453"/>
      <c r="AE149" s="453"/>
      <c r="AF149" s="453"/>
      <c r="AG149" s="453"/>
      <c r="AH149" s="453"/>
    </row>
    <row r="150" spans="25:34" ht="12">
      <c r="Y150" s="453"/>
      <c r="Z150" s="453"/>
      <c r="AA150" s="453"/>
      <c r="AB150" s="453"/>
      <c r="AC150" s="453"/>
      <c r="AD150" s="453"/>
      <c r="AE150" s="453"/>
      <c r="AF150" s="453"/>
      <c r="AG150" s="453"/>
      <c r="AH150" s="453"/>
    </row>
    <row r="151" spans="25:34" ht="12">
      <c r="Y151" s="453"/>
      <c r="Z151" s="453"/>
      <c r="AA151" s="453"/>
      <c r="AB151" s="453"/>
      <c r="AC151" s="453"/>
      <c r="AD151" s="453"/>
      <c r="AE151" s="453"/>
      <c r="AF151" s="453"/>
      <c r="AG151" s="453"/>
      <c r="AH151" s="453"/>
    </row>
    <row r="152" spans="25:34" ht="12">
      <c r="Y152" s="453"/>
      <c r="Z152" s="453"/>
      <c r="AA152" s="453"/>
      <c r="AB152" s="453"/>
      <c r="AC152" s="453"/>
      <c r="AD152" s="453"/>
      <c r="AE152" s="453"/>
      <c r="AF152" s="453"/>
      <c r="AG152" s="453"/>
      <c r="AH152" s="453"/>
    </row>
    <row r="153" spans="25:34" ht="12">
      <c r="Y153" s="453"/>
      <c r="Z153" s="453"/>
      <c r="AA153" s="453"/>
      <c r="AB153" s="453"/>
      <c r="AC153" s="453"/>
      <c r="AD153" s="453"/>
      <c r="AE153" s="453"/>
      <c r="AF153" s="453"/>
      <c r="AG153" s="453"/>
      <c r="AH153" s="453"/>
    </row>
    <row r="154" spans="25:34" ht="12">
      <c r="Y154" s="453"/>
      <c r="Z154" s="453"/>
      <c r="AA154" s="453"/>
      <c r="AB154" s="453"/>
      <c r="AC154" s="453"/>
      <c r="AD154" s="453"/>
      <c r="AE154" s="453"/>
      <c r="AF154" s="453"/>
      <c r="AG154" s="453"/>
      <c r="AH154" s="453"/>
    </row>
    <row r="155" spans="25:34" ht="12">
      <c r="Y155" s="453"/>
      <c r="Z155" s="453"/>
      <c r="AA155" s="453"/>
      <c r="AB155" s="453"/>
      <c r="AC155" s="453"/>
      <c r="AD155" s="453"/>
      <c r="AE155" s="453"/>
      <c r="AF155" s="453"/>
      <c r="AG155" s="453"/>
      <c r="AH155" s="453"/>
    </row>
    <row r="156" spans="25:34" ht="12">
      <c r="Y156" s="453"/>
      <c r="Z156" s="453"/>
      <c r="AA156" s="453"/>
      <c r="AB156" s="453"/>
      <c r="AC156" s="453"/>
      <c r="AD156" s="453"/>
      <c r="AE156" s="453"/>
      <c r="AF156" s="453"/>
      <c r="AG156" s="453"/>
      <c r="AH156" s="453"/>
    </row>
    <row r="157" spans="25:34" ht="12">
      <c r="Y157" s="453"/>
      <c r="Z157" s="453"/>
      <c r="AA157" s="453"/>
      <c r="AB157" s="453"/>
      <c r="AC157" s="453"/>
      <c r="AD157" s="453"/>
      <c r="AE157" s="453"/>
      <c r="AF157" s="453"/>
      <c r="AG157" s="453"/>
      <c r="AH157" s="453"/>
    </row>
    <row r="158" spans="25:34" ht="12">
      <c r="Y158" s="453"/>
      <c r="Z158" s="453"/>
      <c r="AA158" s="453"/>
      <c r="AB158" s="453"/>
      <c r="AC158" s="453"/>
      <c r="AD158" s="453"/>
      <c r="AE158" s="453"/>
      <c r="AF158" s="453"/>
      <c r="AG158" s="453"/>
      <c r="AH158" s="453"/>
    </row>
    <row r="159" spans="25:34" ht="12">
      <c r="Y159" s="453"/>
      <c r="Z159" s="453"/>
      <c r="AA159" s="453"/>
      <c r="AB159" s="453"/>
      <c r="AC159" s="453"/>
      <c r="AD159" s="453"/>
      <c r="AE159" s="453"/>
      <c r="AF159" s="453"/>
      <c r="AG159" s="453"/>
      <c r="AH159" s="453"/>
    </row>
    <row r="160" spans="25:34" ht="12">
      <c r="Y160" s="453"/>
      <c r="Z160" s="453"/>
      <c r="AA160" s="453"/>
      <c r="AB160" s="453"/>
      <c r="AC160" s="453"/>
      <c r="AD160" s="453"/>
      <c r="AE160" s="453"/>
      <c r="AF160" s="453"/>
      <c r="AG160" s="453"/>
      <c r="AH160" s="453"/>
    </row>
    <row r="161" spans="25:34" ht="12">
      <c r="Y161" s="453"/>
      <c r="Z161" s="453"/>
      <c r="AA161" s="453"/>
      <c r="AB161" s="453"/>
      <c r="AC161" s="453"/>
      <c r="AD161" s="453"/>
      <c r="AE161" s="453"/>
      <c r="AF161" s="453"/>
      <c r="AG161" s="453"/>
      <c r="AH161" s="453"/>
    </row>
    <row r="162" spans="25:34" ht="12">
      <c r="Y162" s="453"/>
      <c r="Z162" s="453"/>
      <c r="AA162" s="453"/>
      <c r="AB162" s="453"/>
      <c r="AC162" s="453"/>
      <c r="AD162" s="453"/>
      <c r="AE162" s="453"/>
      <c r="AF162" s="453"/>
      <c r="AG162" s="453"/>
      <c r="AH162" s="453"/>
    </row>
    <row r="163" spans="25:34" ht="12">
      <c r="Y163" s="453"/>
      <c r="Z163" s="453"/>
      <c r="AA163" s="453"/>
      <c r="AB163" s="453"/>
      <c r="AC163" s="453"/>
      <c r="AD163" s="453"/>
      <c r="AE163" s="453"/>
      <c r="AF163" s="453"/>
      <c r="AG163" s="453"/>
      <c r="AH163" s="453"/>
    </row>
    <row r="164" spans="25:34" ht="12">
      <c r="Y164" s="453"/>
      <c r="Z164" s="453"/>
      <c r="AA164" s="453"/>
      <c r="AB164" s="453"/>
      <c r="AC164" s="453"/>
      <c r="AD164" s="453"/>
      <c r="AE164" s="453"/>
      <c r="AF164" s="453"/>
      <c r="AG164" s="453"/>
      <c r="AH164" s="453"/>
    </row>
    <row r="165" spans="25:34" ht="12">
      <c r="Y165" s="453"/>
      <c r="Z165" s="453"/>
      <c r="AA165" s="453"/>
      <c r="AB165" s="453"/>
      <c r="AC165" s="453"/>
      <c r="AD165" s="453"/>
      <c r="AE165" s="453"/>
      <c r="AF165" s="453"/>
      <c r="AG165" s="453"/>
      <c r="AH165" s="453"/>
    </row>
    <row r="166" spans="25:34" ht="12">
      <c r="Y166" s="453"/>
      <c r="Z166" s="453"/>
      <c r="AA166" s="453"/>
      <c r="AB166" s="453"/>
      <c r="AC166" s="453"/>
      <c r="AD166" s="453"/>
      <c r="AE166" s="453"/>
      <c r="AF166" s="453"/>
      <c r="AG166" s="453"/>
      <c r="AH166" s="453"/>
    </row>
    <row r="167" spans="25:34" ht="12">
      <c r="Y167" s="453"/>
      <c r="Z167" s="453"/>
      <c r="AA167" s="453"/>
      <c r="AB167" s="453"/>
      <c r="AC167" s="453"/>
      <c r="AD167" s="453"/>
      <c r="AE167" s="453"/>
      <c r="AF167" s="453"/>
      <c r="AG167" s="453"/>
      <c r="AH167" s="453"/>
    </row>
    <row r="168" spans="25:34" ht="12">
      <c r="Y168" s="453"/>
      <c r="Z168" s="453"/>
      <c r="AA168" s="453"/>
      <c r="AB168" s="453"/>
      <c r="AC168" s="453"/>
      <c r="AD168" s="453"/>
      <c r="AE168" s="453"/>
      <c r="AF168" s="453"/>
      <c r="AG168" s="453"/>
      <c r="AH168" s="453"/>
    </row>
    <row r="169" spans="25:34" ht="12">
      <c r="Y169" s="453"/>
      <c r="Z169" s="453"/>
      <c r="AA169" s="453"/>
      <c r="AB169" s="453"/>
      <c r="AC169" s="453"/>
      <c r="AD169" s="453"/>
      <c r="AE169" s="453"/>
      <c r="AF169" s="453"/>
      <c r="AG169" s="453"/>
      <c r="AH169" s="453"/>
    </row>
    <row r="170" spans="25:34" ht="12">
      <c r="Y170" s="453"/>
      <c r="Z170" s="453"/>
      <c r="AA170" s="453"/>
      <c r="AB170" s="453"/>
      <c r="AC170" s="453"/>
      <c r="AD170" s="453"/>
      <c r="AE170" s="453"/>
      <c r="AF170" s="453"/>
      <c r="AG170" s="453"/>
      <c r="AH170" s="453"/>
    </row>
    <row r="171" spans="25:34" ht="12">
      <c r="Y171" s="453"/>
      <c r="Z171" s="453"/>
      <c r="AA171" s="453"/>
      <c r="AB171" s="453"/>
      <c r="AC171" s="453"/>
      <c r="AD171" s="453"/>
      <c r="AE171" s="453"/>
      <c r="AF171" s="453"/>
      <c r="AG171" s="453"/>
      <c r="AH171" s="453"/>
    </row>
    <row r="172" spans="25:34" ht="12">
      <c r="Y172" s="453"/>
      <c r="Z172" s="453"/>
      <c r="AA172" s="453"/>
      <c r="AB172" s="453"/>
      <c r="AC172" s="453"/>
      <c r="AD172" s="453"/>
      <c r="AE172" s="453"/>
      <c r="AF172" s="453"/>
      <c r="AG172" s="453"/>
      <c r="AH172" s="453"/>
    </row>
    <row r="173" spans="25:34" ht="12">
      <c r="Y173" s="453"/>
      <c r="Z173" s="453"/>
      <c r="AA173" s="453"/>
      <c r="AB173" s="453"/>
      <c r="AC173" s="453"/>
      <c r="AD173" s="453"/>
      <c r="AE173" s="453"/>
      <c r="AF173" s="453"/>
      <c r="AG173" s="453"/>
      <c r="AH173" s="453"/>
    </row>
    <row r="174" spans="25:34" ht="12">
      <c r="Y174" s="453"/>
      <c r="Z174" s="453"/>
      <c r="AA174" s="453"/>
      <c r="AB174" s="453"/>
      <c r="AC174" s="453"/>
      <c r="AD174" s="453"/>
      <c r="AE174" s="453"/>
      <c r="AF174" s="453"/>
      <c r="AG174" s="453"/>
      <c r="AH174" s="453"/>
    </row>
    <row r="175" spans="25:34" ht="12">
      <c r="Y175" s="453"/>
      <c r="Z175" s="453"/>
      <c r="AA175" s="453"/>
      <c r="AB175" s="453"/>
      <c r="AC175" s="453"/>
      <c r="AD175" s="453"/>
      <c r="AE175" s="453"/>
      <c r="AF175" s="453"/>
      <c r="AG175" s="453"/>
      <c r="AH175" s="453"/>
    </row>
    <row r="176" spans="25:34" ht="12">
      <c r="Y176" s="453"/>
      <c r="Z176" s="453"/>
      <c r="AA176" s="453"/>
      <c r="AB176" s="453"/>
      <c r="AC176" s="453"/>
      <c r="AD176" s="453"/>
      <c r="AE176" s="453"/>
      <c r="AF176" s="453"/>
      <c r="AG176" s="453"/>
      <c r="AH176" s="453"/>
    </row>
    <row r="177" spans="25:34" ht="12">
      <c r="Y177" s="453"/>
      <c r="Z177" s="453"/>
      <c r="AA177" s="453"/>
      <c r="AB177" s="453"/>
      <c r="AC177" s="453"/>
      <c r="AD177" s="453"/>
      <c r="AE177" s="453"/>
      <c r="AF177" s="453"/>
      <c r="AG177" s="453"/>
      <c r="AH177" s="453"/>
    </row>
    <row r="178" spans="25:34" ht="12">
      <c r="Y178" s="453"/>
      <c r="Z178" s="453"/>
      <c r="AA178" s="453"/>
      <c r="AB178" s="453"/>
      <c r="AC178" s="453"/>
      <c r="AD178" s="453"/>
      <c r="AE178" s="453"/>
      <c r="AF178" s="453"/>
      <c r="AG178" s="453"/>
      <c r="AH178" s="453"/>
    </row>
    <row r="179" spans="25:34" ht="12">
      <c r="Y179" s="453"/>
      <c r="Z179" s="453"/>
      <c r="AA179" s="453"/>
      <c r="AB179" s="453"/>
      <c r="AC179" s="453"/>
      <c r="AD179" s="453"/>
      <c r="AE179" s="453"/>
      <c r="AF179" s="453"/>
      <c r="AG179" s="453"/>
      <c r="AH179" s="453"/>
    </row>
    <row r="180" spans="25:34" ht="12">
      <c r="Y180" s="453"/>
      <c r="Z180" s="453"/>
      <c r="AA180" s="453"/>
      <c r="AB180" s="453"/>
      <c r="AC180" s="453"/>
      <c r="AD180" s="453"/>
      <c r="AE180" s="453"/>
      <c r="AF180" s="453"/>
      <c r="AG180" s="453"/>
      <c r="AH180" s="453"/>
    </row>
    <row r="181" spans="25:34" ht="12">
      <c r="Y181" s="453"/>
      <c r="Z181" s="453"/>
      <c r="AA181" s="453"/>
      <c r="AB181" s="453"/>
      <c r="AC181" s="453"/>
      <c r="AD181" s="453"/>
      <c r="AE181" s="453"/>
      <c r="AF181" s="453"/>
      <c r="AG181" s="453"/>
      <c r="AH181" s="453"/>
    </row>
    <row r="182" spans="25:34" ht="12">
      <c r="Y182" s="453"/>
      <c r="Z182" s="453"/>
      <c r="AA182" s="453"/>
      <c r="AB182" s="453"/>
      <c r="AC182" s="453"/>
      <c r="AD182" s="453"/>
      <c r="AE182" s="453"/>
      <c r="AF182" s="453"/>
      <c r="AG182" s="453"/>
      <c r="AH182" s="453"/>
    </row>
    <row r="183" spans="25:34" ht="12">
      <c r="Y183" s="453"/>
      <c r="Z183" s="453"/>
      <c r="AA183" s="453"/>
      <c r="AB183" s="453"/>
      <c r="AC183" s="453"/>
      <c r="AD183" s="453"/>
      <c r="AE183" s="453"/>
      <c r="AF183" s="453"/>
      <c r="AG183" s="453"/>
      <c r="AH183" s="453"/>
    </row>
    <row r="184" spans="25:34" ht="12">
      <c r="Y184" s="453"/>
      <c r="Z184" s="453"/>
      <c r="AA184" s="453"/>
      <c r="AB184" s="453"/>
      <c r="AC184" s="453"/>
      <c r="AD184" s="453"/>
      <c r="AE184" s="453"/>
      <c r="AF184" s="453"/>
      <c r="AG184" s="453"/>
      <c r="AH184" s="453"/>
    </row>
    <row r="185" spans="25:34" ht="12">
      <c r="Y185" s="453"/>
      <c r="Z185" s="453"/>
      <c r="AA185" s="453"/>
      <c r="AB185" s="453"/>
      <c r="AC185" s="453"/>
      <c r="AD185" s="453"/>
      <c r="AE185" s="453"/>
      <c r="AF185" s="453"/>
      <c r="AG185" s="453"/>
      <c r="AH185" s="453"/>
    </row>
    <row r="186" spans="25:34" ht="12">
      <c r="Y186" s="453"/>
      <c r="Z186" s="453"/>
      <c r="AA186" s="453"/>
      <c r="AB186" s="453"/>
      <c r="AC186" s="453"/>
      <c r="AD186" s="453"/>
      <c r="AE186" s="453"/>
      <c r="AF186" s="453"/>
      <c r="AG186" s="453"/>
      <c r="AH186" s="453"/>
    </row>
    <row r="187" spans="25:34" ht="12">
      <c r="Y187" s="453"/>
      <c r="Z187" s="453"/>
      <c r="AA187" s="453"/>
      <c r="AB187" s="453"/>
      <c r="AC187" s="453"/>
      <c r="AD187" s="453"/>
      <c r="AE187" s="453"/>
      <c r="AF187" s="453"/>
      <c r="AG187" s="453"/>
      <c r="AH187" s="453"/>
    </row>
    <row r="188" spans="25:34" ht="12">
      <c r="Y188" s="453"/>
      <c r="Z188" s="453"/>
      <c r="AA188" s="453"/>
      <c r="AB188" s="453"/>
      <c r="AC188" s="453"/>
      <c r="AD188" s="453"/>
      <c r="AE188" s="453"/>
      <c r="AF188" s="453"/>
      <c r="AG188" s="453"/>
      <c r="AH188" s="453"/>
    </row>
    <row r="189" spans="25:34" ht="12">
      <c r="Y189" s="453"/>
      <c r="Z189" s="453"/>
      <c r="AA189" s="453"/>
      <c r="AB189" s="453"/>
      <c r="AC189" s="453"/>
      <c r="AD189" s="453"/>
      <c r="AE189" s="453"/>
      <c r="AF189" s="453"/>
      <c r="AG189" s="453"/>
      <c r="AH189" s="453"/>
    </row>
    <row r="190" spans="25:34" ht="12">
      <c r="Y190" s="453"/>
      <c r="Z190" s="453"/>
      <c r="AA190" s="453"/>
      <c r="AB190" s="453"/>
      <c r="AC190" s="453"/>
      <c r="AD190" s="453"/>
      <c r="AE190" s="453"/>
      <c r="AF190" s="453"/>
      <c r="AG190" s="453"/>
      <c r="AH190" s="453"/>
    </row>
    <row r="191" spans="25:34" ht="12">
      <c r="Y191" s="453"/>
      <c r="Z191" s="453"/>
      <c r="AA191" s="453"/>
      <c r="AB191" s="453"/>
      <c r="AC191" s="453"/>
      <c r="AD191" s="453"/>
      <c r="AE191" s="453"/>
      <c r="AF191" s="453"/>
      <c r="AG191" s="453"/>
      <c r="AH191" s="453"/>
    </row>
    <row r="192" spans="25:34" ht="12">
      <c r="Y192" s="453"/>
      <c r="Z192" s="453"/>
      <c r="AA192" s="453"/>
      <c r="AB192" s="453"/>
      <c r="AC192" s="453"/>
      <c r="AD192" s="453"/>
      <c r="AE192" s="453"/>
      <c r="AF192" s="453"/>
      <c r="AG192" s="453"/>
      <c r="AH192" s="453"/>
    </row>
    <row r="193" spans="25:34" ht="12">
      <c r="Y193" s="453"/>
      <c r="Z193" s="453"/>
      <c r="AA193" s="453"/>
      <c r="AB193" s="453"/>
      <c r="AC193" s="453"/>
      <c r="AD193" s="453"/>
      <c r="AE193" s="453"/>
      <c r="AF193" s="453"/>
      <c r="AG193" s="453"/>
      <c r="AH193" s="453"/>
    </row>
    <row r="194" spans="25:34" ht="12">
      <c r="Y194" s="453"/>
      <c r="Z194" s="453"/>
      <c r="AA194" s="453"/>
      <c r="AB194" s="453"/>
      <c r="AC194" s="453"/>
      <c r="AD194" s="453"/>
      <c r="AE194" s="453"/>
      <c r="AF194" s="453"/>
      <c r="AG194" s="453"/>
      <c r="AH194" s="453"/>
    </row>
    <row r="195" spans="25:34" ht="12">
      <c r="Y195" s="453"/>
      <c r="Z195" s="453"/>
      <c r="AA195" s="453"/>
      <c r="AB195" s="453"/>
      <c r="AC195" s="453"/>
      <c r="AD195" s="453"/>
      <c r="AE195" s="453"/>
      <c r="AF195" s="453"/>
      <c r="AG195" s="453"/>
      <c r="AH195" s="453"/>
    </row>
    <row r="196" spans="25:34" ht="12">
      <c r="Y196" s="453"/>
      <c r="Z196" s="453"/>
      <c r="AA196" s="453"/>
      <c r="AB196" s="453"/>
      <c r="AC196" s="453"/>
      <c r="AD196" s="453"/>
      <c r="AE196" s="453"/>
      <c r="AF196" s="453"/>
      <c r="AG196" s="453"/>
      <c r="AH196" s="453"/>
    </row>
    <row r="197" spans="25:34" ht="12">
      <c r="Y197" s="453"/>
      <c r="Z197" s="453"/>
      <c r="AA197" s="453"/>
      <c r="AB197" s="453"/>
      <c r="AC197" s="453"/>
      <c r="AD197" s="453"/>
      <c r="AE197" s="453"/>
      <c r="AF197" s="453"/>
      <c r="AG197" s="453"/>
      <c r="AH197" s="453"/>
    </row>
    <row r="198" spans="25:34" ht="12">
      <c r="Y198" s="453"/>
      <c r="Z198" s="453"/>
      <c r="AA198" s="453"/>
      <c r="AB198" s="453"/>
      <c r="AC198" s="453"/>
      <c r="AD198" s="453"/>
      <c r="AE198" s="453"/>
      <c r="AF198" s="453"/>
      <c r="AG198" s="453"/>
      <c r="AH198" s="453"/>
    </row>
    <row r="199" spans="25:34" ht="12">
      <c r="Y199" s="453"/>
      <c r="Z199" s="453"/>
      <c r="AA199" s="453"/>
      <c r="AB199" s="453"/>
      <c r="AC199" s="453"/>
      <c r="AD199" s="453"/>
      <c r="AE199" s="453"/>
      <c r="AF199" s="453"/>
      <c r="AG199" s="453"/>
      <c r="AH199" s="453"/>
    </row>
    <row r="200" spans="25:34" ht="12">
      <c r="Y200" s="453"/>
      <c r="Z200" s="453"/>
      <c r="AA200" s="453"/>
      <c r="AB200" s="453"/>
      <c r="AC200" s="453"/>
      <c r="AD200" s="453"/>
      <c r="AE200" s="453"/>
      <c r="AF200" s="453"/>
      <c r="AG200" s="453"/>
      <c r="AH200" s="453"/>
    </row>
    <row r="201" spans="25:34" ht="12">
      <c r="Y201" s="453"/>
      <c r="Z201" s="453"/>
      <c r="AA201" s="453"/>
      <c r="AB201" s="453"/>
      <c r="AC201" s="453"/>
      <c r="AD201" s="453"/>
      <c r="AE201" s="453"/>
      <c r="AF201" s="453"/>
      <c r="AG201" s="453"/>
      <c r="AH201" s="453"/>
    </row>
    <row r="202" spans="25:34" ht="12">
      <c r="Y202" s="453"/>
      <c r="Z202" s="453"/>
      <c r="AA202" s="453"/>
      <c r="AB202" s="453"/>
      <c r="AC202" s="453"/>
      <c r="AD202" s="453"/>
      <c r="AE202" s="453"/>
      <c r="AF202" s="453"/>
      <c r="AG202" s="453"/>
      <c r="AH202" s="453"/>
    </row>
    <row r="203" spans="25:34" ht="12">
      <c r="Y203" s="453"/>
      <c r="Z203" s="453"/>
      <c r="AA203" s="453"/>
      <c r="AB203" s="453"/>
      <c r="AC203" s="453"/>
      <c r="AD203" s="453"/>
      <c r="AE203" s="453"/>
      <c r="AF203" s="453"/>
      <c r="AG203" s="453"/>
      <c r="AH203" s="453"/>
    </row>
    <row r="204" spans="25:34" ht="12">
      <c r="Y204" s="453"/>
      <c r="Z204" s="453"/>
      <c r="AA204" s="453"/>
      <c r="AB204" s="453"/>
      <c r="AC204" s="453"/>
      <c r="AD204" s="453"/>
      <c r="AE204" s="453"/>
      <c r="AF204" s="453"/>
      <c r="AG204" s="453"/>
      <c r="AH204" s="453"/>
    </row>
    <row r="205" spans="25:34" ht="12">
      <c r="Y205" s="453"/>
      <c r="Z205" s="453"/>
      <c r="AA205" s="453"/>
      <c r="AB205" s="453"/>
      <c r="AC205" s="453"/>
      <c r="AD205" s="453"/>
      <c r="AE205" s="453"/>
      <c r="AF205" s="453"/>
      <c r="AG205" s="453"/>
      <c r="AH205" s="453"/>
    </row>
    <row r="206" spans="25:34" ht="12">
      <c r="Y206" s="453"/>
      <c r="Z206" s="453"/>
      <c r="AA206" s="453"/>
      <c r="AB206" s="453"/>
      <c r="AC206" s="453"/>
      <c r="AD206" s="453"/>
      <c r="AE206" s="453"/>
      <c r="AF206" s="453"/>
      <c r="AG206" s="453"/>
      <c r="AH206" s="453"/>
    </row>
    <row r="207" spans="25:34" ht="12">
      <c r="Y207" s="453"/>
      <c r="Z207" s="453"/>
      <c r="AA207" s="453"/>
      <c r="AB207" s="453"/>
      <c r="AC207" s="453"/>
      <c r="AD207" s="453"/>
      <c r="AE207" s="453"/>
      <c r="AF207" s="453"/>
      <c r="AG207" s="453"/>
      <c r="AH207" s="453"/>
    </row>
    <row r="208" spans="25:34" ht="12">
      <c r="Y208" s="453"/>
      <c r="Z208" s="453"/>
      <c r="AA208" s="453"/>
      <c r="AB208" s="453"/>
      <c r="AC208" s="453"/>
      <c r="AD208" s="453"/>
      <c r="AE208" s="453"/>
      <c r="AF208" s="453"/>
      <c r="AG208" s="453"/>
      <c r="AH208" s="453"/>
    </row>
    <row r="209" spans="25:34" ht="12">
      <c r="Y209" s="453"/>
      <c r="Z209" s="453"/>
      <c r="AA209" s="453"/>
      <c r="AB209" s="453"/>
      <c r="AC209" s="453"/>
      <c r="AD209" s="453"/>
      <c r="AE209" s="453"/>
      <c r="AF209" s="453"/>
      <c r="AG209" s="453"/>
      <c r="AH209" s="453"/>
    </row>
    <row r="210" spans="25:34" ht="12">
      <c r="Y210" s="453"/>
      <c r="Z210" s="453"/>
      <c r="AA210" s="453"/>
      <c r="AB210" s="453"/>
      <c r="AC210" s="453"/>
      <c r="AD210" s="453"/>
      <c r="AE210" s="453"/>
      <c r="AF210" s="453"/>
      <c r="AG210" s="453"/>
      <c r="AH210" s="453"/>
    </row>
    <row r="211" spans="25:34" ht="12">
      <c r="Y211" s="453"/>
      <c r="Z211" s="453"/>
      <c r="AA211" s="453"/>
      <c r="AB211" s="453"/>
      <c r="AC211" s="453"/>
      <c r="AD211" s="453"/>
      <c r="AE211" s="453"/>
      <c r="AF211" s="453"/>
      <c r="AG211" s="453"/>
      <c r="AH211" s="453"/>
    </row>
    <row r="212" spans="25:34" ht="12">
      <c r="Y212" s="453"/>
      <c r="Z212" s="453"/>
      <c r="AA212" s="453"/>
      <c r="AB212" s="453"/>
      <c r="AC212" s="453"/>
      <c r="AD212" s="453"/>
      <c r="AE212" s="453"/>
      <c r="AF212" s="453"/>
      <c r="AG212" s="453"/>
      <c r="AH212" s="453"/>
    </row>
    <row r="213" spans="25:34" ht="12">
      <c r="Y213" s="453"/>
      <c r="Z213" s="453"/>
      <c r="AA213" s="453"/>
      <c r="AB213" s="453"/>
      <c r="AC213" s="453"/>
      <c r="AD213" s="453"/>
      <c r="AE213" s="453"/>
      <c r="AF213" s="453"/>
      <c r="AG213" s="453"/>
      <c r="AH213" s="453"/>
    </row>
    <row r="214" spans="25:34" ht="12">
      <c r="Y214" s="453"/>
      <c r="Z214" s="453"/>
      <c r="AA214" s="453"/>
      <c r="AB214" s="453"/>
      <c r="AC214" s="453"/>
      <c r="AD214" s="453"/>
      <c r="AE214" s="453"/>
      <c r="AF214" s="453"/>
      <c r="AG214" s="453"/>
      <c r="AH214" s="453"/>
    </row>
    <row r="215" spans="25:34" ht="12">
      <c r="Y215" s="453"/>
      <c r="Z215" s="453"/>
      <c r="AA215" s="453"/>
      <c r="AB215" s="453"/>
      <c r="AC215" s="453"/>
      <c r="AD215" s="453"/>
      <c r="AE215" s="453"/>
      <c r="AF215" s="453"/>
      <c r="AG215" s="453"/>
      <c r="AH215" s="453"/>
    </row>
    <row r="216" spans="25:34" ht="12">
      <c r="Y216" s="453"/>
      <c r="Z216" s="453"/>
      <c r="AA216" s="453"/>
      <c r="AB216" s="453"/>
      <c r="AC216" s="453"/>
      <c r="AD216" s="453"/>
      <c r="AE216" s="453"/>
      <c r="AF216" s="453"/>
      <c r="AG216" s="453"/>
      <c r="AH216" s="453"/>
    </row>
    <row r="217" spans="25:34" ht="12">
      <c r="Y217" s="453"/>
      <c r="Z217" s="453"/>
      <c r="AA217" s="453"/>
      <c r="AB217" s="453"/>
      <c r="AC217" s="453"/>
      <c r="AD217" s="453"/>
      <c r="AE217" s="453"/>
      <c r="AF217" s="453"/>
      <c r="AG217" s="453"/>
      <c r="AH217" s="453"/>
    </row>
    <row r="218" spans="25:34" ht="12">
      <c r="Y218" s="453"/>
      <c r="Z218" s="453"/>
      <c r="AA218" s="453"/>
      <c r="AB218" s="453"/>
      <c r="AC218" s="453"/>
      <c r="AD218" s="453"/>
      <c r="AE218" s="453"/>
      <c r="AF218" s="453"/>
      <c r="AG218" s="453"/>
      <c r="AH218" s="453"/>
    </row>
    <row r="219" spans="25:34" ht="12">
      <c r="Y219" s="453"/>
      <c r="Z219" s="453"/>
      <c r="AA219" s="453"/>
      <c r="AB219" s="453"/>
      <c r="AC219" s="453"/>
      <c r="AD219" s="453"/>
      <c r="AE219" s="453"/>
      <c r="AF219" s="453"/>
      <c r="AG219" s="453"/>
      <c r="AH219" s="453"/>
    </row>
    <row r="220" spans="25:34" ht="12">
      <c r="Y220" s="453"/>
      <c r="Z220" s="453"/>
      <c r="AA220" s="453"/>
      <c r="AB220" s="453"/>
      <c r="AC220" s="453"/>
      <c r="AD220" s="453"/>
      <c r="AE220" s="453"/>
      <c r="AF220" s="453"/>
      <c r="AG220" s="453"/>
      <c r="AH220" s="453"/>
    </row>
    <row r="221" spans="25:34" ht="12">
      <c r="Y221" s="453"/>
      <c r="Z221" s="453"/>
      <c r="AA221" s="453"/>
      <c r="AB221" s="453"/>
      <c r="AC221" s="453"/>
      <c r="AD221" s="453"/>
      <c r="AE221" s="453"/>
      <c r="AF221" s="453"/>
      <c r="AG221" s="453"/>
      <c r="AH221" s="453"/>
    </row>
    <row r="222" spans="25:34" ht="12">
      <c r="Y222" s="453"/>
      <c r="Z222" s="453"/>
      <c r="AA222" s="453"/>
      <c r="AB222" s="453"/>
      <c r="AC222" s="453"/>
      <c r="AD222" s="453"/>
      <c r="AE222" s="453"/>
      <c r="AF222" s="453"/>
      <c r="AG222" s="453"/>
      <c r="AH222" s="453"/>
    </row>
    <row r="223" spans="25:34" ht="12">
      <c r="Y223" s="453"/>
      <c r="Z223" s="453"/>
      <c r="AA223" s="453"/>
      <c r="AB223" s="453"/>
      <c r="AC223" s="453"/>
      <c r="AD223" s="453"/>
      <c r="AE223" s="453"/>
      <c r="AF223" s="453"/>
      <c r="AG223" s="453"/>
      <c r="AH223" s="453"/>
    </row>
    <row r="224" spans="25:34" ht="12">
      <c r="Y224" s="453"/>
      <c r="Z224" s="453"/>
      <c r="AA224" s="453"/>
      <c r="AB224" s="453"/>
      <c r="AC224" s="453"/>
      <c r="AD224" s="453"/>
      <c r="AE224" s="453"/>
      <c r="AF224" s="453"/>
      <c r="AG224" s="453"/>
      <c r="AH224" s="453"/>
    </row>
    <row r="225" spans="25:34" ht="12">
      <c r="Y225" s="453"/>
      <c r="Z225" s="453"/>
      <c r="AA225" s="453"/>
      <c r="AB225" s="453"/>
      <c r="AC225" s="453"/>
      <c r="AD225" s="453"/>
      <c r="AE225" s="453"/>
      <c r="AF225" s="453"/>
      <c r="AG225" s="453"/>
      <c r="AH225" s="453"/>
    </row>
    <row r="226" spans="25:34" ht="12">
      <c r="Y226" s="453"/>
      <c r="Z226" s="453"/>
      <c r="AA226" s="453"/>
      <c r="AB226" s="453"/>
      <c r="AC226" s="453"/>
      <c r="AD226" s="453"/>
      <c r="AE226" s="453"/>
      <c r="AF226" s="453"/>
      <c r="AG226" s="453"/>
      <c r="AH226" s="453"/>
    </row>
    <row r="227" spans="25:34" ht="12">
      <c r="Y227" s="453"/>
      <c r="Z227" s="453"/>
      <c r="AA227" s="453"/>
      <c r="AB227" s="453"/>
      <c r="AC227" s="453"/>
      <c r="AD227" s="453"/>
      <c r="AE227" s="453"/>
      <c r="AF227" s="453"/>
      <c r="AG227" s="453"/>
      <c r="AH227" s="453"/>
    </row>
    <row r="228" spans="25:34" ht="12">
      <c r="Y228" s="453"/>
      <c r="Z228" s="453"/>
      <c r="AA228" s="453"/>
      <c r="AB228" s="453"/>
      <c r="AC228" s="453"/>
      <c r="AD228" s="453"/>
      <c r="AE228" s="453"/>
      <c r="AF228" s="453"/>
      <c r="AG228" s="453"/>
      <c r="AH228" s="453"/>
    </row>
    <row r="229" spans="25:34" ht="12">
      <c r="Y229" s="453"/>
      <c r="Z229" s="453"/>
      <c r="AA229" s="453"/>
      <c r="AB229" s="453"/>
      <c r="AC229" s="453"/>
      <c r="AD229" s="453"/>
      <c r="AE229" s="453"/>
      <c r="AF229" s="453"/>
      <c r="AG229" s="453"/>
      <c r="AH229" s="453"/>
    </row>
    <row r="230" spans="25:34" ht="12">
      <c r="Y230" s="453"/>
      <c r="Z230" s="453"/>
      <c r="AA230" s="453"/>
      <c r="AB230" s="453"/>
      <c r="AC230" s="453"/>
      <c r="AD230" s="453"/>
      <c r="AE230" s="453"/>
      <c r="AF230" s="453"/>
      <c r="AG230" s="453"/>
      <c r="AH230" s="453"/>
    </row>
    <row r="231" spans="25:34" ht="12">
      <c r="Y231" s="453"/>
      <c r="Z231" s="453"/>
      <c r="AA231" s="453"/>
      <c r="AB231" s="453"/>
      <c r="AC231" s="453"/>
      <c r="AD231" s="453"/>
      <c r="AE231" s="453"/>
      <c r="AF231" s="453"/>
      <c r="AG231" s="453"/>
      <c r="AH231" s="453"/>
    </row>
    <row r="232" spans="25:34" ht="12">
      <c r="Y232" s="453"/>
      <c r="Z232" s="453"/>
      <c r="AA232" s="453"/>
      <c r="AB232" s="453"/>
      <c r="AC232" s="453"/>
      <c r="AD232" s="453"/>
      <c r="AE232" s="453"/>
      <c r="AF232" s="453"/>
      <c r="AG232" s="453"/>
      <c r="AH232" s="453"/>
    </row>
    <row r="233" spans="25:34" ht="12">
      <c r="Y233" s="453"/>
      <c r="Z233" s="453"/>
      <c r="AA233" s="453"/>
      <c r="AB233" s="453"/>
      <c r="AC233" s="453"/>
      <c r="AD233" s="453"/>
      <c r="AE233" s="453"/>
      <c r="AF233" s="453"/>
      <c r="AG233" s="453"/>
      <c r="AH233" s="453"/>
    </row>
    <row r="234" spans="25:34" ht="12">
      <c r="Y234" s="453"/>
      <c r="Z234" s="453"/>
      <c r="AA234" s="453"/>
      <c r="AB234" s="453"/>
      <c r="AC234" s="453"/>
      <c r="AD234" s="453"/>
      <c r="AE234" s="453"/>
      <c r="AF234" s="453"/>
      <c r="AG234" s="453"/>
      <c r="AH234" s="453"/>
    </row>
    <row r="235" spans="25:34" ht="12">
      <c r="Y235" s="453"/>
      <c r="Z235" s="453"/>
      <c r="AA235" s="453"/>
      <c r="AB235" s="453"/>
      <c r="AC235" s="453"/>
      <c r="AD235" s="453"/>
      <c r="AE235" s="453"/>
      <c r="AF235" s="453"/>
      <c r="AG235" s="453"/>
      <c r="AH235" s="453"/>
    </row>
    <row r="236" spans="25:34" ht="12">
      <c r="Y236" s="453"/>
      <c r="Z236" s="453"/>
      <c r="AA236" s="453"/>
      <c r="AB236" s="453"/>
      <c r="AC236" s="453"/>
      <c r="AD236" s="453"/>
      <c r="AE236" s="453"/>
      <c r="AF236" s="453"/>
      <c r="AG236" s="453"/>
      <c r="AH236" s="453"/>
    </row>
    <row r="237" spans="25:34" ht="12">
      <c r="Y237" s="453"/>
      <c r="Z237" s="453"/>
      <c r="AA237" s="453"/>
      <c r="AB237" s="453"/>
      <c r="AC237" s="453"/>
      <c r="AD237" s="453"/>
      <c r="AE237" s="453"/>
      <c r="AF237" s="453"/>
      <c r="AG237" s="453"/>
      <c r="AH237" s="453"/>
    </row>
    <row r="238" spans="25:34" ht="12">
      <c r="Y238" s="453"/>
      <c r="Z238" s="453"/>
      <c r="AA238" s="453"/>
      <c r="AB238" s="453"/>
      <c r="AC238" s="453"/>
      <c r="AD238" s="453"/>
      <c r="AE238" s="453"/>
      <c r="AF238" s="453"/>
      <c r="AG238" s="453"/>
      <c r="AH238" s="453"/>
    </row>
    <row r="239" spans="25:34" ht="12">
      <c r="Y239" s="453"/>
      <c r="Z239" s="453"/>
      <c r="AA239" s="453"/>
      <c r="AB239" s="453"/>
      <c r="AC239" s="453"/>
      <c r="AD239" s="453"/>
      <c r="AE239" s="453"/>
      <c r="AF239" s="453"/>
      <c r="AG239" s="453"/>
      <c r="AH239" s="453"/>
    </row>
    <row r="240" spans="25:34" ht="12">
      <c r="Y240" s="453"/>
      <c r="Z240" s="453"/>
      <c r="AA240" s="453"/>
      <c r="AB240" s="453"/>
      <c r="AC240" s="453"/>
      <c r="AD240" s="453"/>
      <c r="AE240" s="453"/>
      <c r="AF240" s="453"/>
      <c r="AG240" s="453"/>
      <c r="AH240" s="453"/>
    </row>
    <row r="241" spans="25:34" ht="12">
      <c r="Y241" s="453"/>
      <c r="Z241" s="453"/>
      <c r="AA241" s="453"/>
      <c r="AB241" s="453"/>
      <c r="AC241" s="453"/>
      <c r="AD241" s="453"/>
      <c r="AE241" s="453"/>
      <c r="AF241" s="453"/>
      <c r="AG241" s="453"/>
      <c r="AH241" s="453"/>
    </row>
    <row r="242" spans="25:34" ht="12">
      <c r="Y242" s="453"/>
      <c r="Z242" s="453"/>
      <c r="AA242" s="453"/>
      <c r="AB242" s="453"/>
      <c r="AC242" s="453"/>
      <c r="AD242" s="453"/>
      <c r="AE242" s="453"/>
      <c r="AF242" s="453"/>
      <c r="AG242" s="453"/>
      <c r="AH242" s="453"/>
    </row>
    <row r="243" spans="25:34" ht="12">
      <c r="Y243" s="453"/>
      <c r="Z243" s="453"/>
      <c r="AA243" s="453"/>
      <c r="AB243" s="453"/>
      <c r="AC243" s="453"/>
      <c r="AD243" s="453"/>
      <c r="AE243" s="453"/>
      <c r="AF243" s="453"/>
      <c r="AG243" s="453"/>
      <c r="AH243" s="453"/>
    </row>
    <row r="244" spans="25:34" ht="12">
      <c r="Y244" s="453"/>
      <c r="Z244" s="453"/>
      <c r="AA244" s="453"/>
      <c r="AB244" s="453"/>
      <c r="AC244" s="453"/>
      <c r="AD244" s="453"/>
      <c r="AE244" s="453"/>
      <c r="AF244" s="453"/>
      <c r="AG244" s="453"/>
      <c r="AH244" s="453"/>
    </row>
    <row r="245" spans="25:34" ht="12">
      <c r="Y245" s="453"/>
      <c r="Z245" s="453"/>
      <c r="AA245" s="453"/>
      <c r="AB245" s="453"/>
      <c r="AC245" s="453"/>
      <c r="AD245" s="453"/>
      <c r="AE245" s="453"/>
      <c r="AF245" s="453"/>
      <c r="AG245" s="453"/>
      <c r="AH245" s="453"/>
    </row>
    <row r="246" spans="25:34" ht="12">
      <c r="Y246" s="453"/>
      <c r="Z246" s="453"/>
      <c r="AA246" s="453"/>
      <c r="AB246" s="453"/>
      <c r="AC246" s="453"/>
      <c r="AD246" s="453"/>
      <c r="AE246" s="453"/>
      <c r="AF246" s="453"/>
      <c r="AG246" s="453"/>
      <c r="AH246" s="453"/>
    </row>
    <row r="247" spans="25:34" ht="12">
      <c r="Y247" s="453"/>
      <c r="Z247" s="453"/>
      <c r="AA247" s="453"/>
      <c r="AB247" s="453"/>
      <c r="AC247" s="453"/>
      <c r="AD247" s="453"/>
      <c r="AE247" s="453"/>
      <c r="AF247" s="453"/>
      <c r="AG247" s="453"/>
      <c r="AH247" s="453"/>
    </row>
    <row r="248" spans="25:34" ht="12">
      <c r="Y248" s="453"/>
      <c r="Z248" s="453"/>
      <c r="AA248" s="453"/>
      <c r="AB248" s="453"/>
      <c r="AC248" s="453"/>
      <c r="AD248" s="453"/>
      <c r="AE248" s="453"/>
      <c r="AF248" s="453"/>
      <c r="AG248" s="453"/>
      <c r="AH248" s="453"/>
    </row>
    <row r="249" spans="25:34" ht="12">
      <c r="Y249" s="453"/>
      <c r="Z249" s="453"/>
      <c r="AA249" s="453"/>
      <c r="AB249" s="453"/>
      <c r="AC249" s="453"/>
      <c r="AD249" s="453"/>
      <c r="AE249" s="453"/>
      <c r="AF249" s="453"/>
      <c r="AG249" s="453"/>
      <c r="AH249" s="453"/>
    </row>
    <row r="250" spans="25:34" ht="12">
      <c r="Y250" s="453"/>
      <c r="Z250" s="453"/>
      <c r="AA250" s="453"/>
      <c r="AB250" s="453"/>
      <c r="AC250" s="453"/>
      <c r="AD250" s="453"/>
      <c r="AE250" s="453"/>
      <c r="AF250" s="453"/>
      <c r="AG250" s="453"/>
      <c r="AH250" s="453"/>
    </row>
    <row r="251" spans="25:34" ht="12">
      <c r="Y251" s="453"/>
      <c r="Z251" s="453"/>
      <c r="AA251" s="453"/>
      <c r="AB251" s="453"/>
      <c r="AC251" s="453"/>
      <c r="AD251" s="453"/>
      <c r="AE251" s="453"/>
      <c r="AF251" s="453"/>
      <c r="AG251" s="453"/>
      <c r="AH251" s="453"/>
    </row>
    <row r="252" spans="25:34" ht="12">
      <c r="Y252" s="453"/>
      <c r="Z252" s="453"/>
      <c r="AA252" s="453"/>
      <c r="AB252" s="453"/>
      <c r="AC252" s="453"/>
      <c r="AD252" s="453"/>
      <c r="AE252" s="453"/>
      <c r="AF252" s="453"/>
      <c r="AG252" s="453"/>
      <c r="AH252" s="453"/>
    </row>
    <row r="253" spans="25:34" ht="12">
      <c r="Y253" s="453"/>
      <c r="Z253" s="453"/>
      <c r="AA253" s="453"/>
      <c r="AB253" s="453"/>
      <c r="AC253" s="453"/>
      <c r="AD253" s="453"/>
      <c r="AE253" s="453"/>
      <c r="AF253" s="453"/>
      <c r="AG253" s="453"/>
      <c r="AH253" s="453"/>
    </row>
    <row r="254" spans="25:34" ht="12">
      <c r="Y254" s="453"/>
      <c r="Z254" s="453"/>
      <c r="AA254" s="453"/>
      <c r="AB254" s="453"/>
      <c r="AC254" s="453"/>
      <c r="AD254" s="453"/>
      <c r="AE254" s="453"/>
      <c r="AF254" s="453"/>
      <c r="AG254" s="453"/>
      <c r="AH254" s="453"/>
    </row>
    <row r="255" spans="25:34" ht="12">
      <c r="Y255" s="453"/>
      <c r="Z255" s="453"/>
      <c r="AA255" s="453"/>
      <c r="AB255" s="453"/>
      <c r="AC255" s="453"/>
      <c r="AD255" s="453"/>
      <c r="AE255" s="453"/>
      <c r="AF255" s="453"/>
      <c r="AG255" s="453"/>
      <c r="AH255" s="453"/>
    </row>
    <row r="256" spans="25:34" ht="12">
      <c r="Y256" s="453"/>
      <c r="Z256" s="453"/>
      <c r="AA256" s="453"/>
      <c r="AB256" s="453"/>
      <c r="AC256" s="453"/>
      <c r="AD256" s="453"/>
      <c r="AE256" s="453"/>
      <c r="AF256" s="453"/>
      <c r="AG256" s="453"/>
      <c r="AH256" s="453"/>
    </row>
    <row r="257" spans="25:34" ht="12">
      <c r="Y257" s="453"/>
      <c r="Z257" s="453"/>
      <c r="AA257" s="453"/>
      <c r="AB257" s="453"/>
      <c r="AC257" s="453"/>
      <c r="AD257" s="453"/>
      <c r="AE257" s="453"/>
      <c r="AF257" s="453"/>
      <c r="AG257" s="453"/>
      <c r="AH257" s="453"/>
    </row>
    <row r="258" spans="25:34" ht="12">
      <c r="Y258" s="453"/>
      <c r="Z258" s="453"/>
      <c r="AA258" s="453"/>
      <c r="AB258" s="453"/>
      <c r="AC258" s="453"/>
      <c r="AD258" s="453"/>
      <c r="AE258" s="453"/>
      <c r="AF258" s="453"/>
      <c r="AG258" s="453"/>
      <c r="AH258" s="453"/>
    </row>
    <row r="259" spans="25:34" ht="12">
      <c r="Y259" s="453"/>
      <c r="Z259" s="453"/>
      <c r="AA259" s="453"/>
      <c r="AB259" s="453"/>
      <c r="AC259" s="453"/>
      <c r="AD259" s="453"/>
      <c r="AE259" s="453"/>
      <c r="AF259" s="453"/>
      <c r="AG259" s="453"/>
      <c r="AH259" s="453"/>
    </row>
    <row r="260" spans="25:34" ht="12">
      <c r="Y260" s="453"/>
      <c r="Z260" s="453"/>
      <c r="AA260" s="453"/>
      <c r="AB260" s="453"/>
      <c r="AC260" s="453"/>
      <c r="AD260" s="453"/>
      <c r="AE260" s="453"/>
      <c r="AF260" s="453"/>
      <c r="AG260" s="453"/>
      <c r="AH260" s="453"/>
    </row>
    <row r="261" spans="25:34" ht="12">
      <c r="Y261" s="453"/>
      <c r="Z261" s="453"/>
      <c r="AA261" s="453"/>
      <c r="AB261" s="453"/>
      <c r="AC261" s="453"/>
      <c r="AD261" s="453"/>
      <c r="AE261" s="453"/>
      <c r="AF261" s="453"/>
      <c r="AG261" s="453"/>
      <c r="AH261" s="453"/>
    </row>
    <row r="262" spans="25:34" ht="12">
      <c r="Y262" s="453"/>
      <c r="Z262" s="453"/>
      <c r="AA262" s="453"/>
      <c r="AB262" s="453"/>
      <c r="AC262" s="453"/>
      <c r="AD262" s="453"/>
      <c r="AE262" s="453"/>
      <c r="AF262" s="453"/>
      <c r="AG262" s="453"/>
      <c r="AH262" s="453"/>
    </row>
    <row r="263" spans="25:34" ht="12">
      <c r="Y263" s="453"/>
      <c r="Z263" s="453"/>
      <c r="AA263" s="453"/>
      <c r="AB263" s="453"/>
      <c r="AC263" s="453"/>
      <c r="AD263" s="453"/>
      <c r="AE263" s="453"/>
      <c r="AF263" s="453"/>
      <c r="AG263" s="453"/>
      <c r="AH263" s="453"/>
    </row>
    <row r="264" spans="25:34" ht="12">
      <c r="Y264" s="453"/>
      <c r="Z264" s="453"/>
      <c r="AA264" s="453"/>
      <c r="AB264" s="453"/>
      <c r="AC264" s="453"/>
      <c r="AD264" s="453"/>
      <c r="AE264" s="453"/>
      <c r="AF264" s="453"/>
      <c r="AG264" s="453"/>
      <c r="AH264" s="453"/>
    </row>
    <row r="265" spans="25:34" ht="12">
      <c r="Y265" s="453"/>
      <c r="Z265" s="453"/>
      <c r="AA265" s="453"/>
      <c r="AB265" s="453"/>
      <c r="AC265" s="453"/>
      <c r="AD265" s="453"/>
      <c r="AE265" s="453"/>
      <c r="AF265" s="453"/>
      <c r="AG265" s="453"/>
      <c r="AH265" s="453"/>
    </row>
    <row r="266" spans="25:34" ht="12">
      <c r="Y266" s="453"/>
      <c r="Z266" s="453"/>
      <c r="AA266" s="453"/>
      <c r="AB266" s="453"/>
      <c r="AC266" s="453"/>
      <c r="AD266" s="453"/>
      <c r="AE266" s="453"/>
      <c r="AF266" s="453"/>
      <c r="AG266" s="453"/>
      <c r="AH266" s="453"/>
    </row>
    <row r="267" spans="25:34" ht="12">
      <c r="Y267" s="453"/>
      <c r="Z267" s="453"/>
      <c r="AA267" s="453"/>
      <c r="AB267" s="453"/>
      <c r="AC267" s="453"/>
      <c r="AD267" s="453"/>
      <c r="AE267" s="453"/>
      <c r="AF267" s="453"/>
      <c r="AG267" s="453"/>
      <c r="AH267" s="453"/>
    </row>
    <row r="268" spans="25:34" ht="12">
      <c r="Y268" s="453"/>
      <c r="Z268" s="453"/>
      <c r="AA268" s="453"/>
      <c r="AB268" s="453"/>
      <c r="AC268" s="453"/>
      <c r="AD268" s="453"/>
      <c r="AE268" s="453"/>
      <c r="AF268" s="453"/>
      <c r="AG268" s="453"/>
      <c r="AH268" s="453"/>
    </row>
    <row r="269" spans="25:34" ht="12">
      <c r="Y269" s="453"/>
      <c r="Z269" s="453"/>
      <c r="AA269" s="453"/>
      <c r="AB269" s="453"/>
      <c r="AC269" s="453"/>
      <c r="AD269" s="453"/>
      <c r="AE269" s="453"/>
      <c r="AF269" s="453"/>
      <c r="AG269" s="453"/>
      <c r="AH269" s="453"/>
    </row>
    <row r="270" spans="25:34" ht="12">
      <c r="Y270" s="453"/>
      <c r="Z270" s="453"/>
      <c r="AA270" s="453"/>
      <c r="AB270" s="453"/>
      <c r="AC270" s="453"/>
      <c r="AD270" s="453"/>
      <c r="AE270" s="453"/>
      <c r="AF270" s="453"/>
      <c r="AG270" s="453"/>
      <c r="AH270" s="453"/>
    </row>
    <row r="271" spans="25:34" ht="12">
      <c r="Y271" s="453"/>
      <c r="Z271" s="453"/>
      <c r="AA271" s="453"/>
      <c r="AB271" s="453"/>
      <c r="AC271" s="453"/>
      <c r="AD271" s="453"/>
      <c r="AE271" s="453"/>
      <c r="AF271" s="453"/>
      <c r="AG271" s="453"/>
      <c r="AH271" s="453"/>
    </row>
    <row r="272" spans="25:34" ht="12">
      <c r="Y272" s="453"/>
      <c r="Z272" s="453"/>
      <c r="AA272" s="453"/>
      <c r="AB272" s="453"/>
      <c r="AC272" s="453"/>
      <c r="AD272" s="453"/>
      <c r="AE272" s="453"/>
      <c r="AF272" s="453"/>
      <c r="AG272" s="453"/>
      <c r="AH272" s="453"/>
    </row>
    <row r="273" spans="25:34" ht="12">
      <c r="Y273" s="453"/>
      <c r="Z273" s="453"/>
      <c r="AA273" s="453"/>
      <c r="AB273" s="453"/>
      <c r="AC273" s="453"/>
      <c r="AD273" s="453"/>
      <c r="AE273" s="453"/>
      <c r="AF273" s="453"/>
      <c r="AG273" s="453"/>
      <c r="AH273" s="453"/>
    </row>
    <row r="274" spans="25:34" ht="12">
      <c r="Y274" s="453"/>
      <c r="Z274" s="453"/>
      <c r="AA274" s="453"/>
      <c r="AB274" s="453"/>
      <c r="AC274" s="453"/>
      <c r="AD274" s="453"/>
      <c r="AE274" s="453"/>
      <c r="AF274" s="453"/>
      <c r="AG274" s="453"/>
      <c r="AH274" s="453"/>
    </row>
    <row r="275" spans="25:34" ht="12">
      <c r="Y275" s="453"/>
      <c r="Z275" s="453"/>
      <c r="AA275" s="453"/>
      <c r="AB275" s="453"/>
      <c r="AC275" s="453"/>
      <c r="AD275" s="453"/>
      <c r="AE275" s="453"/>
      <c r="AF275" s="453"/>
      <c r="AG275" s="453"/>
      <c r="AH275" s="453"/>
    </row>
    <row r="276" spans="25:34" ht="12">
      <c r="Y276" s="453"/>
      <c r="Z276" s="453"/>
      <c r="AA276" s="453"/>
      <c r="AB276" s="453"/>
      <c r="AC276" s="453"/>
      <c r="AD276" s="453"/>
      <c r="AE276" s="453"/>
      <c r="AF276" s="453"/>
      <c r="AG276" s="453"/>
      <c r="AH276" s="453"/>
    </row>
    <row r="277" spans="25:34" ht="12">
      <c r="Y277" s="453"/>
      <c r="Z277" s="453"/>
      <c r="AA277" s="453"/>
      <c r="AB277" s="453"/>
      <c r="AC277" s="453"/>
      <c r="AD277" s="453"/>
      <c r="AE277" s="453"/>
      <c r="AF277" s="453"/>
      <c r="AG277" s="453"/>
      <c r="AH277" s="453"/>
    </row>
    <row r="278" spans="25:34" ht="12">
      <c r="Y278" s="453"/>
      <c r="Z278" s="453"/>
      <c r="AA278" s="453"/>
      <c r="AB278" s="453"/>
      <c r="AC278" s="453"/>
      <c r="AD278" s="453"/>
      <c r="AE278" s="453"/>
      <c r="AF278" s="453"/>
      <c r="AG278" s="453"/>
      <c r="AH278" s="453"/>
    </row>
    <row r="279" spans="25:34" ht="12">
      <c r="Y279" s="453"/>
      <c r="Z279" s="453"/>
      <c r="AA279" s="453"/>
      <c r="AB279" s="453"/>
      <c r="AC279" s="453"/>
      <c r="AD279" s="453"/>
      <c r="AE279" s="453"/>
      <c r="AF279" s="453"/>
      <c r="AG279" s="453"/>
      <c r="AH279" s="453"/>
    </row>
    <row r="280" spans="25:34" ht="12">
      <c r="Y280" s="453"/>
      <c r="Z280" s="453"/>
      <c r="AA280" s="453"/>
      <c r="AB280" s="453"/>
      <c r="AC280" s="453"/>
      <c r="AD280" s="453"/>
      <c r="AE280" s="453"/>
      <c r="AF280" s="453"/>
      <c r="AG280" s="453"/>
      <c r="AH280" s="453"/>
    </row>
    <row r="281" spans="25:34" ht="12">
      <c r="Y281" s="453"/>
      <c r="Z281" s="453"/>
      <c r="AA281" s="453"/>
      <c r="AB281" s="453"/>
      <c r="AC281" s="453"/>
      <c r="AD281" s="453"/>
      <c r="AE281" s="453"/>
      <c r="AF281" s="453"/>
      <c r="AG281" s="453"/>
      <c r="AH281" s="453"/>
    </row>
    <row r="282" spans="25:34" ht="12">
      <c r="Y282" s="453"/>
      <c r="Z282" s="453"/>
      <c r="AA282" s="453"/>
      <c r="AB282" s="453"/>
      <c r="AC282" s="453"/>
      <c r="AD282" s="453"/>
      <c r="AE282" s="453"/>
      <c r="AF282" s="453"/>
      <c r="AG282" s="453"/>
      <c r="AH282" s="453"/>
    </row>
    <row r="283" spans="25:34" ht="12">
      <c r="Y283" s="453"/>
      <c r="Z283" s="453"/>
      <c r="AA283" s="453"/>
      <c r="AB283" s="453"/>
      <c r="AC283" s="453"/>
      <c r="AD283" s="453"/>
      <c r="AE283" s="453"/>
      <c r="AF283" s="453"/>
      <c r="AG283" s="453"/>
      <c r="AH283" s="453"/>
    </row>
    <row r="284" spans="25:34" ht="12">
      <c r="Y284" s="453"/>
      <c r="Z284" s="453"/>
      <c r="AA284" s="453"/>
      <c r="AB284" s="453"/>
      <c r="AC284" s="453"/>
      <c r="AD284" s="453"/>
      <c r="AE284" s="453"/>
      <c r="AF284" s="453"/>
      <c r="AG284" s="453"/>
      <c r="AH284" s="453"/>
    </row>
    <row r="285" spans="25:34" ht="12">
      <c r="Y285" s="453"/>
      <c r="Z285" s="453"/>
      <c r="AA285" s="453"/>
      <c r="AB285" s="453"/>
      <c r="AC285" s="453"/>
      <c r="AD285" s="453"/>
      <c r="AE285" s="453"/>
      <c r="AF285" s="453"/>
      <c r="AG285" s="453"/>
      <c r="AH285" s="453"/>
    </row>
    <row r="286" spans="25:34" ht="12">
      <c r="Y286" s="453"/>
      <c r="Z286" s="453"/>
      <c r="AA286" s="453"/>
      <c r="AB286" s="453"/>
      <c r="AC286" s="453"/>
      <c r="AD286" s="453"/>
      <c r="AE286" s="453"/>
      <c r="AF286" s="453"/>
      <c r="AG286" s="453"/>
      <c r="AH286" s="453"/>
    </row>
    <row r="287" spans="25:34" ht="12">
      <c r="Y287" s="453"/>
      <c r="Z287" s="453"/>
      <c r="AA287" s="453"/>
      <c r="AB287" s="453"/>
      <c r="AC287" s="453"/>
      <c r="AD287" s="453"/>
      <c r="AE287" s="453"/>
      <c r="AF287" s="453"/>
      <c r="AG287" s="453"/>
      <c r="AH287" s="453"/>
    </row>
    <row r="288" spans="25:34" ht="12">
      <c r="Y288" s="453"/>
      <c r="Z288" s="453"/>
      <c r="AA288" s="453"/>
      <c r="AB288" s="453"/>
      <c r="AC288" s="453"/>
      <c r="AD288" s="453"/>
      <c r="AE288" s="453"/>
      <c r="AF288" s="453"/>
      <c r="AG288" s="453"/>
      <c r="AH288" s="453"/>
    </row>
    <row r="289" spans="25:34" ht="12">
      <c r="Y289" s="453"/>
      <c r="Z289" s="453"/>
      <c r="AA289" s="453"/>
      <c r="AB289" s="453"/>
      <c r="AC289" s="453"/>
      <c r="AD289" s="453"/>
      <c r="AE289" s="453"/>
      <c r="AF289" s="453"/>
      <c r="AG289" s="453"/>
      <c r="AH289" s="453"/>
    </row>
    <row r="290" spans="25:34" ht="12">
      <c r="Y290" s="453"/>
      <c r="Z290" s="453"/>
      <c r="AA290" s="453"/>
      <c r="AB290" s="453"/>
      <c r="AC290" s="453"/>
      <c r="AD290" s="453"/>
      <c r="AE290" s="453"/>
      <c r="AF290" s="453"/>
      <c r="AG290" s="453"/>
      <c r="AH290" s="453"/>
    </row>
    <row r="291" spans="25:34" ht="12">
      <c r="Y291" s="453"/>
      <c r="Z291" s="453"/>
      <c r="AA291" s="453"/>
      <c r="AB291" s="453"/>
      <c r="AC291" s="453"/>
      <c r="AD291" s="453"/>
      <c r="AE291" s="453"/>
      <c r="AF291" s="453"/>
      <c r="AG291" s="453"/>
      <c r="AH291" s="453"/>
    </row>
    <row r="292" spans="25:34" ht="12">
      <c r="Y292" s="453"/>
      <c r="Z292" s="453"/>
      <c r="AA292" s="453"/>
      <c r="AB292" s="453"/>
      <c r="AC292" s="453"/>
      <c r="AD292" s="453"/>
      <c r="AE292" s="453"/>
      <c r="AF292" s="453"/>
      <c r="AG292" s="453"/>
      <c r="AH292" s="453"/>
    </row>
    <row r="293" spans="25:34" ht="12">
      <c r="Y293" s="453"/>
      <c r="Z293" s="453"/>
      <c r="AA293" s="453"/>
      <c r="AB293" s="453"/>
      <c r="AC293" s="453"/>
      <c r="AD293" s="453"/>
      <c r="AE293" s="453"/>
      <c r="AF293" s="453"/>
      <c r="AG293" s="453"/>
      <c r="AH293" s="453"/>
    </row>
    <row r="294" spans="25:34" ht="12">
      <c r="Y294" s="453"/>
      <c r="Z294" s="453"/>
      <c r="AA294" s="453"/>
      <c r="AB294" s="453"/>
      <c r="AC294" s="453"/>
      <c r="AD294" s="453"/>
      <c r="AE294" s="453"/>
      <c r="AF294" s="453"/>
      <c r="AG294" s="453"/>
      <c r="AH294" s="453"/>
    </row>
    <row r="295" spans="25:34" ht="12">
      <c r="Y295" s="453"/>
      <c r="Z295" s="453"/>
      <c r="AA295" s="453"/>
      <c r="AB295" s="453"/>
      <c r="AC295" s="453"/>
      <c r="AD295" s="453"/>
      <c r="AE295" s="453"/>
      <c r="AF295" s="453"/>
      <c r="AG295" s="453"/>
      <c r="AH295" s="453"/>
    </row>
    <row r="296" spans="25:34" ht="12">
      <c r="Y296" s="453"/>
      <c r="Z296" s="453"/>
      <c r="AA296" s="453"/>
      <c r="AB296" s="453"/>
      <c r="AC296" s="453"/>
      <c r="AD296" s="453"/>
      <c r="AE296" s="453"/>
      <c r="AF296" s="453"/>
      <c r="AG296" s="453"/>
      <c r="AH296" s="453"/>
    </row>
    <row r="297" spans="25:34" ht="12">
      <c r="Y297" s="453"/>
      <c r="Z297" s="453"/>
      <c r="AA297" s="453"/>
      <c r="AB297" s="453"/>
      <c r="AC297" s="453"/>
      <c r="AD297" s="453"/>
      <c r="AE297" s="453"/>
      <c r="AF297" s="453"/>
      <c r="AG297" s="453"/>
      <c r="AH297" s="453"/>
    </row>
    <row r="298" spans="25:34" ht="12">
      <c r="Y298" s="453"/>
      <c r="Z298" s="453"/>
      <c r="AA298" s="453"/>
      <c r="AB298" s="453"/>
      <c r="AC298" s="453"/>
      <c r="AD298" s="453"/>
      <c r="AE298" s="453"/>
      <c r="AF298" s="453"/>
      <c r="AG298" s="453"/>
      <c r="AH298" s="453"/>
    </row>
    <row r="299" spans="25:34" ht="12">
      <c r="Y299" s="453"/>
      <c r="Z299" s="453"/>
      <c r="AA299" s="453"/>
      <c r="AB299" s="453"/>
      <c r="AC299" s="453"/>
      <c r="AD299" s="453"/>
      <c r="AE299" s="453"/>
      <c r="AF299" s="453"/>
      <c r="AG299" s="453"/>
      <c r="AH299" s="453"/>
    </row>
    <row r="300" spans="25:34" ht="12">
      <c r="Y300" s="453"/>
      <c r="Z300" s="453"/>
      <c r="AA300" s="453"/>
      <c r="AB300" s="453"/>
      <c r="AC300" s="453"/>
      <c r="AD300" s="453"/>
      <c r="AE300" s="453"/>
      <c r="AF300" s="453"/>
      <c r="AG300" s="453"/>
      <c r="AH300" s="453"/>
    </row>
    <row r="301" spans="25:34" ht="12">
      <c r="Y301" s="453"/>
      <c r="Z301" s="453"/>
      <c r="AA301" s="453"/>
      <c r="AB301" s="453"/>
      <c r="AC301" s="453"/>
      <c r="AD301" s="453"/>
      <c r="AE301" s="453"/>
      <c r="AF301" s="453"/>
      <c r="AG301" s="453"/>
      <c r="AH301" s="453"/>
    </row>
    <row r="302" spans="25:34" ht="12">
      <c r="Y302" s="453"/>
      <c r="Z302" s="453"/>
      <c r="AA302" s="453"/>
      <c r="AB302" s="453"/>
      <c r="AC302" s="453"/>
      <c r="AD302" s="453"/>
      <c r="AE302" s="453"/>
      <c r="AF302" s="453"/>
      <c r="AG302" s="453"/>
      <c r="AH302" s="453"/>
    </row>
    <row r="303" spans="25:34" ht="12">
      <c r="Y303" s="453"/>
      <c r="Z303" s="453"/>
      <c r="AA303" s="453"/>
      <c r="AB303" s="453"/>
      <c r="AC303" s="453"/>
      <c r="AD303" s="453"/>
      <c r="AE303" s="453"/>
      <c r="AF303" s="453"/>
      <c r="AG303" s="453"/>
      <c r="AH303" s="453"/>
    </row>
    <row r="304" spans="25:34" ht="12">
      <c r="Y304" s="453"/>
      <c r="Z304" s="453"/>
      <c r="AA304" s="453"/>
      <c r="AB304" s="453"/>
      <c r="AC304" s="453"/>
      <c r="AD304" s="453"/>
      <c r="AE304" s="453"/>
      <c r="AF304" s="453"/>
      <c r="AG304" s="453"/>
      <c r="AH304" s="453"/>
    </row>
    <row r="305" spans="25:34" ht="12">
      <c r="Y305" s="453"/>
      <c r="Z305" s="453"/>
      <c r="AA305" s="453"/>
      <c r="AB305" s="453"/>
      <c r="AC305" s="453"/>
      <c r="AD305" s="453"/>
      <c r="AE305" s="453"/>
      <c r="AF305" s="453"/>
      <c r="AG305" s="453"/>
      <c r="AH305" s="453"/>
    </row>
    <row r="306" spans="25:34" ht="12">
      <c r="Y306" s="453"/>
      <c r="Z306" s="453"/>
      <c r="AA306" s="453"/>
      <c r="AB306" s="453"/>
      <c r="AC306" s="453"/>
      <c r="AD306" s="453"/>
      <c r="AE306" s="453"/>
      <c r="AF306" s="453"/>
      <c r="AG306" s="453"/>
      <c r="AH306" s="453"/>
    </row>
    <row r="307" spans="25:34" ht="12">
      <c r="Y307" s="453"/>
      <c r="Z307" s="453"/>
      <c r="AA307" s="453"/>
      <c r="AB307" s="453"/>
      <c r="AC307" s="453"/>
      <c r="AD307" s="453"/>
      <c r="AE307" s="453"/>
      <c r="AF307" s="453"/>
      <c r="AG307" s="453"/>
      <c r="AH307" s="453"/>
    </row>
    <row r="308" spans="25:34" ht="12">
      <c r="Y308" s="453"/>
      <c r="Z308" s="453"/>
      <c r="AA308" s="453"/>
      <c r="AB308" s="453"/>
      <c r="AC308" s="453"/>
      <c r="AD308" s="453"/>
      <c r="AE308" s="453"/>
      <c r="AF308" s="453"/>
      <c r="AG308" s="453"/>
      <c r="AH308" s="453"/>
    </row>
    <row r="309" spans="25:34" ht="12">
      <c r="Y309" s="453"/>
      <c r="Z309" s="453"/>
      <c r="AA309" s="453"/>
      <c r="AB309" s="453"/>
      <c r="AC309" s="453"/>
      <c r="AD309" s="453"/>
      <c r="AE309" s="453"/>
      <c r="AF309" s="453"/>
      <c r="AG309" s="453"/>
      <c r="AH309" s="453"/>
    </row>
    <row r="310" spans="25:34" ht="12">
      <c r="Y310" s="453"/>
      <c r="Z310" s="453"/>
      <c r="AA310" s="453"/>
      <c r="AB310" s="453"/>
      <c r="AC310" s="453"/>
      <c r="AD310" s="453"/>
      <c r="AE310" s="453"/>
      <c r="AF310" s="453"/>
      <c r="AG310" s="453"/>
      <c r="AH310" s="453"/>
    </row>
    <row r="311" spans="25:34" ht="12">
      <c r="Y311" s="453"/>
      <c r="Z311" s="453"/>
      <c r="AA311" s="453"/>
      <c r="AB311" s="453"/>
      <c r="AC311" s="453"/>
      <c r="AD311" s="453"/>
      <c r="AE311" s="453"/>
      <c r="AF311" s="453"/>
      <c r="AG311" s="453"/>
      <c r="AH311" s="453"/>
    </row>
    <row r="312" spans="25:34" ht="12">
      <c r="Y312" s="453"/>
      <c r="Z312" s="453"/>
      <c r="AA312" s="453"/>
      <c r="AB312" s="453"/>
      <c r="AC312" s="453"/>
      <c r="AD312" s="453"/>
      <c r="AE312" s="453"/>
      <c r="AF312" s="453"/>
      <c r="AG312" s="453"/>
      <c r="AH312" s="453"/>
    </row>
    <row r="313" spans="25:34" ht="12">
      <c r="Y313" s="453"/>
      <c r="Z313" s="453"/>
      <c r="AA313" s="453"/>
      <c r="AB313" s="453"/>
      <c r="AC313" s="453"/>
      <c r="AD313" s="453"/>
      <c r="AE313" s="453"/>
      <c r="AF313" s="453"/>
      <c r="AG313" s="453"/>
      <c r="AH313" s="453"/>
    </row>
    <row r="314" spans="25:34" ht="12">
      <c r="Y314" s="453"/>
      <c r="Z314" s="453"/>
      <c r="AA314" s="453"/>
      <c r="AB314" s="453"/>
      <c r="AC314" s="453"/>
      <c r="AD314" s="453"/>
      <c r="AE314" s="453"/>
      <c r="AF314" s="453"/>
      <c r="AG314" s="453"/>
      <c r="AH314" s="453"/>
    </row>
    <row r="315" spans="25:34" ht="12">
      <c r="Y315" s="453"/>
      <c r="Z315" s="453"/>
      <c r="AA315" s="453"/>
      <c r="AB315" s="453"/>
      <c r="AC315" s="453"/>
      <c r="AD315" s="453"/>
      <c r="AE315" s="453"/>
      <c r="AF315" s="453"/>
      <c r="AG315" s="453"/>
      <c r="AH315" s="453"/>
    </row>
    <row r="316" spans="25:34" ht="12">
      <c r="Y316" s="453"/>
      <c r="Z316" s="453"/>
      <c r="AA316" s="453"/>
      <c r="AB316" s="453"/>
      <c r="AC316" s="453"/>
      <c r="AD316" s="453"/>
      <c r="AE316" s="453"/>
      <c r="AF316" s="453"/>
      <c r="AG316" s="453"/>
      <c r="AH316" s="453"/>
    </row>
    <row r="317" spans="25:34" ht="12">
      <c r="Y317" s="453"/>
      <c r="Z317" s="453"/>
      <c r="AA317" s="453"/>
      <c r="AB317" s="453"/>
      <c r="AC317" s="453"/>
      <c r="AD317" s="453"/>
      <c r="AE317" s="453"/>
      <c r="AF317" s="453"/>
      <c r="AG317" s="453"/>
      <c r="AH317" s="453"/>
    </row>
    <row r="318" spans="25:34" ht="12">
      <c r="Y318" s="453"/>
      <c r="Z318" s="453"/>
      <c r="AA318" s="453"/>
      <c r="AB318" s="453"/>
      <c r="AC318" s="453"/>
      <c r="AD318" s="453"/>
      <c r="AE318" s="453"/>
      <c r="AF318" s="453"/>
      <c r="AG318" s="453"/>
      <c r="AH318" s="453"/>
    </row>
    <row r="319" spans="25:34" ht="12">
      <c r="Y319" s="453"/>
      <c r="Z319" s="453"/>
      <c r="AA319" s="453"/>
      <c r="AB319" s="453"/>
      <c r="AC319" s="453"/>
      <c r="AD319" s="453"/>
      <c r="AE319" s="453"/>
      <c r="AF319" s="453"/>
      <c r="AG319" s="453"/>
      <c r="AH319" s="453"/>
    </row>
    <row r="320" spans="25:34" ht="12">
      <c r="Y320" s="453"/>
      <c r="Z320" s="453"/>
      <c r="AA320" s="453"/>
      <c r="AB320" s="453"/>
      <c r="AC320" s="453"/>
      <c r="AD320" s="453"/>
      <c r="AE320" s="453"/>
      <c r="AF320" s="453"/>
      <c r="AG320" s="453"/>
      <c r="AH320" s="453"/>
    </row>
    <row r="321" spans="25:34" ht="12">
      <c r="Y321" s="453"/>
      <c r="Z321" s="453"/>
      <c r="AA321" s="453"/>
      <c r="AB321" s="453"/>
      <c r="AC321" s="453"/>
      <c r="AD321" s="453"/>
      <c r="AE321" s="453"/>
      <c r="AF321" s="453"/>
      <c r="AG321" s="453"/>
      <c r="AH321" s="453"/>
    </row>
    <row r="322" spans="25:34" ht="12">
      <c r="Y322" s="453"/>
      <c r="Z322" s="453"/>
      <c r="AA322" s="453"/>
      <c r="AB322" s="453"/>
      <c r="AC322" s="453"/>
      <c r="AD322" s="453"/>
      <c r="AE322" s="453"/>
      <c r="AF322" s="453"/>
      <c r="AG322" s="453"/>
      <c r="AH322" s="453"/>
    </row>
    <row r="323" spans="25:34" ht="12">
      <c r="Y323" s="453"/>
      <c r="Z323" s="453"/>
      <c r="AA323" s="453"/>
      <c r="AB323" s="453"/>
      <c r="AC323" s="453"/>
      <c r="AD323" s="453"/>
      <c r="AE323" s="453"/>
      <c r="AF323" s="453"/>
      <c r="AG323" s="453"/>
      <c r="AH323" s="453"/>
    </row>
    <row r="324" spans="25:34" ht="12">
      <c r="Y324" s="453"/>
      <c r="Z324" s="453"/>
      <c r="AA324" s="453"/>
      <c r="AB324" s="453"/>
      <c r="AC324" s="453"/>
      <c r="AD324" s="453"/>
      <c r="AE324" s="453"/>
      <c r="AF324" s="453"/>
      <c r="AG324" s="453"/>
      <c r="AH324" s="453"/>
    </row>
    <row r="325" spans="25:34" ht="12">
      <c r="Y325" s="453"/>
      <c r="Z325" s="453"/>
      <c r="AA325" s="453"/>
      <c r="AB325" s="453"/>
      <c r="AC325" s="453"/>
      <c r="AD325" s="453"/>
      <c r="AE325" s="453"/>
      <c r="AF325" s="453"/>
      <c r="AG325" s="453"/>
      <c r="AH325" s="453"/>
    </row>
    <row r="326" spans="25:34" ht="12">
      <c r="Y326" s="453"/>
      <c r="Z326" s="453"/>
      <c r="AA326" s="453"/>
      <c r="AB326" s="453"/>
      <c r="AC326" s="453"/>
      <c r="AD326" s="453"/>
      <c r="AE326" s="453"/>
      <c r="AF326" s="453"/>
      <c r="AG326" s="453"/>
      <c r="AH326" s="453"/>
    </row>
    <row r="327" spans="25:34" ht="12">
      <c r="Y327" s="453"/>
      <c r="Z327" s="453"/>
      <c r="AA327" s="453"/>
      <c r="AB327" s="453"/>
      <c r="AC327" s="453"/>
      <c r="AD327" s="453"/>
      <c r="AE327" s="453"/>
      <c r="AF327" s="453"/>
      <c r="AG327" s="453"/>
      <c r="AH327" s="453"/>
    </row>
    <row r="328" spans="25:34" ht="12">
      <c r="Y328" s="453"/>
      <c r="Z328" s="453"/>
      <c r="AA328" s="453"/>
      <c r="AB328" s="453"/>
      <c r="AC328" s="453"/>
      <c r="AD328" s="453"/>
      <c r="AE328" s="453"/>
      <c r="AF328" s="453"/>
      <c r="AG328" s="453"/>
      <c r="AH328" s="453"/>
    </row>
    <row r="329" spans="25:34" ht="12">
      <c r="Y329" s="453"/>
      <c r="Z329" s="453"/>
      <c r="AA329" s="453"/>
      <c r="AB329" s="453"/>
      <c r="AC329" s="453"/>
      <c r="AD329" s="453"/>
      <c r="AE329" s="453"/>
      <c r="AF329" s="453"/>
      <c r="AG329" s="453"/>
      <c r="AH329" s="453"/>
    </row>
    <row r="330" spans="25:34" ht="12">
      <c r="Y330" s="453"/>
      <c r="Z330" s="453"/>
      <c r="AA330" s="453"/>
      <c r="AB330" s="453"/>
      <c r="AC330" s="453"/>
      <c r="AD330" s="453"/>
      <c r="AE330" s="453"/>
      <c r="AF330" s="453"/>
      <c r="AG330" s="453"/>
      <c r="AH330" s="453"/>
    </row>
    <row r="331" spans="25:34" ht="12">
      <c r="Y331" s="453"/>
      <c r="Z331" s="453"/>
      <c r="AA331" s="453"/>
      <c r="AB331" s="453"/>
      <c r="AC331" s="453"/>
      <c r="AD331" s="453"/>
      <c r="AE331" s="453"/>
      <c r="AF331" s="453"/>
      <c r="AG331" s="453"/>
      <c r="AH331" s="453"/>
    </row>
    <row r="332" spans="25:34" ht="12">
      <c r="Y332" s="453"/>
      <c r="Z332" s="453"/>
      <c r="AA332" s="453"/>
      <c r="AB332" s="453"/>
      <c r="AC332" s="453"/>
      <c r="AD332" s="453"/>
      <c r="AE332" s="453"/>
      <c r="AF332" s="453"/>
      <c r="AG332" s="453"/>
      <c r="AH332" s="453"/>
    </row>
    <row r="333" spans="25:34" ht="12">
      <c r="Y333" s="453"/>
      <c r="Z333" s="453"/>
      <c r="AA333" s="453"/>
      <c r="AB333" s="453"/>
      <c r="AC333" s="453"/>
      <c r="AD333" s="453"/>
      <c r="AE333" s="453"/>
      <c r="AF333" s="453"/>
      <c r="AG333" s="453"/>
      <c r="AH333" s="453"/>
    </row>
    <row r="334" spans="25:34" ht="12">
      <c r="Y334" s="453"/>
      <c r="Z334" s="453"/>
      <c r="AA334" s="453"/>
      <c r="AB334" s="453"/>
      <c r="AC334" s="453"/>
      <c r="AD334" s="453"/>
      <c r="AE334" s="453"/>
      <c r="AF334" s="453"/>
      <c r="AG334" s="453"/>
      <c r="AH334" s="453"/>
    </row>
    <row r="335" spans="25:34" ht="12">
      <c r="Y335" s="453"/>
      <c r="Z335" s="453"/>
      <c r="AA335" s="453"/>
      <c r="AB335" s="453"/>
      <c r="AC335" s="453"/>
      <c r="AD335" s="453"/>
      <c r="AE335" s="453"/>
      <c r="AF335" s="453"/>
      <c r="AG335" s="453"/>
      <c r="AH335" s="453"/>
    </row>
    <row r="336" spans="25:34" ht="12">
      <c r="Y336" s="453"/>
      <c r="Z336" s="453"/>
      <c r="AA336" s="453"/>
      <c r="AB336" s="453"/>
      <c r="AC336" s="453"/>
      <c r="AD336" s="453"/>
      <c r="AE336" s="453"/>
      <c r="AF336" s="453"/>
      <c r="AG336" s="453"/>
      <c r="AH336" s="453"/>
    </row>
    <row r="337" spans="25:34" ht="12">
      <c r="Y337" s="453"/>
      <c r="Z337" s="453"/>
      <c r="AA337" s="453"/>
      <c r="AB337" s="453"/>
      <c r="AC337" s="453"/>
      <c r="AD337" s="453"/>
      <c r="AE337" s="453"/>
      <c r="AF337" s="453"/>
      <c r="AG337" s="453"/>
      <c r="AH337" s="453"/>
    </row>
    <row r="338" spans="25:34" ht="12">
      <c r="Y338" s="453"/>
      <c r="Z338" s="453"/>
      <c r="AA338" s="453"/>
      <c r="AB338" s="453"/>
      <c r="AC338" s="453"/>
      <c r="AD338" s="453"/>
      <c r="AE338" s="453"/>
      <c r="AF338" s="453"/>
      <c r="AG338" s="453"/>
      <c r="AH338" s="453"/>
    </row>
    <row r="339" spans="25:34" ht="12">
      <c r="Y339" s="453"/>
      <c r="Z339" s="453"/>
      <c r="AA339" s="453"/>
      <c r="AB339" s="453"/>
      <c r="AC339" s="453"/>
      <c r="AD339" s="453"/>
      <c r="AE339" s="453"/>
      <c r="AF339" s="453"/>
      <c r="AG339" s="453"/>
      <c r="AH339" s="453"/>
    </row>
    <row r="340" spans="25:34" ht="12">
      <c r="Y340" s="453"/>
      <c r="Z340" s="453"/>
      <c r="AA340" s="453"/>
      <c r="AB340" s="453"/>
      <c r="AC340" s="453"/>
      <c r="AD340" s="453"/>
      <c r="AE340" s="453"/>
      <c r="AF340" s="453"/>
      <c r="AG340" s="453"/>
      <c r="AH340" s="453"/>
    </row>
    <row r="341" spans="25:34" ht="12">
      <c r="Y341" s="453"/>
      <c r="Z341" s="453"/>
      <c r="AA341" s="453"/>
      <c r="AB341" s="453"/>
      <c r="AC341" s="453"/>
      <c r="AD341" s="453"/>
      <c r="AE341" s="453"/>
      <c r="AF341" s="453"/>
      <c r="AG341" s="453"/>
      <c r="AH341" s="453"/>
    </row>
    <row r="342" spans="25:34" ht="12">
      <c r="Y342" s="453"/>
      <c r="Z342" s="453"/>
      <c r="AA342" s="453"/>
      <c r="AB342" s="453"/>
      <c r="AC342" s="453"/>
      <c r="AD342" s="453"/>
      <c r="AE342" s="453"/>
      <c r="AF342" s="453"/>
      <c r="AG342" s="453"/>
      <c r="AH342" s="453"/>
    </row>
    <row r="343" spans="25:34" ht="12">
      <c r="Y343" s="453"/>
      <c r="Z343" s="453"/>
      <c r="AA343" s="453"/>
      <c r="AB343" s="453"/>
      <c r="AC343" s="453"/>
      <c r="AD343" s="453"/>
      <c r="AE343" s="453"/>
      <c r="AF343" s="453"/>
      <c r="AG343" s="453"/>
      <c r="AH343" s="453"/>
    </row>
    <row r="344" spans="25:34" ht="12">
      <c r="Y344" s="453"/>
      <c r="Z344" s="453"/>
      <c r="AA344" s="453"/>
      <c r="AB344" s="453"/>
      <c r="AC344" s="453"/>
      <c r="AD344" s="453"/>
      <c r="AE344" s="453"/>
      <c r="AF344" s="453"/>
      <c r="AG344" s="453"/>
      <c r="AH344" s="453"/>
    </row>
    <row r="345" spans="25:34" ht="12">
      <c r="Y345" s="453"/>
      <c r="Z345" s="453"/>
      <c r="AA345" s="453"/>
      <c r="AB345" s="453"/>
      <c r="AC345" s="453"/>
      <c r="AD345" s="453"/>
      <c r="AE345" s="453"/>
      <c r="AF345" s="453"/>
      <c r="AG345" s="453"/>
      <c r="AH345" s="453"/>
    </row>
    <row r="346" spans="25:34" ht="12">
      <c r="Y346" s="453"/>
      <c r="Z346" s="453"/>
      <c r="AA346" s="453"/>
      <c r="AB346" s="453"/>
      <c r="AC346" s="453"/>
      <c r="AD346" s="453"/>
      <c r="AE346" s="453"/>
      <c r="AF346" s="453"/>
      <c r="AG346" s="453"/>
      <c r="AH346" s="453"/>
    </row>
    <row r="347" spans="25:34" ht="12">
      <c r="Y347" s="453"/>
      <c r="Z347" s="453"/>
      <c r="AA347" s="453"/>
      <c r="AB347" s="453"/>
      <c r="AC347" s="453"/>
      <c r="AD347" s="453"/>
      <c r="AE347" s="453"/>
      <c r="AF347" s="453"/>
      <c r="AG347" s="453"/>
      <c r="AH347" s="453"/>
    </row>
    <row r="348" spans="25:34" ht="12">
      <c r="Y348" s="453"/>
      <c r="Z348" s="453"/>
      <c r="AA348" s="453"/>
      <c r="AB348" s="453"/>
      <c r="AC348" s="453"/>
      <c r="AD348" s="453"/>
      <c r="AE348" s="453"/>
      <c r="AF348" s="453"/>
      <c r="AG348" s="453"/>
      <c r="AH348" s="453"/>
    </row>
    <row r="349" spans="25:34" ht="12">
      <c r="Y349" s="453"/>
      <c r="Z349" s="453"/>
      <c r="AA349" s="453"/>
      <c r="AB349" s="453"/>
      <c r="AC349" s="453"/>
      <c r="AD349" s="453"/>
      <c r="AE349" s="453"/>
      <c r="AF349" s="453"/>
      <c r="AG349" s="453"/>
      <c r="AH349" s="453"/>
    </row>
    <row r="350" spans="25:34" ht="12">
      <c r="Y350" s="453"/>
      <c r="Z350" s="453"/>
      <c r="AA350" s="453"/>
      <c r="AB350" s="453"/>
      <c r="AC350" s="453"/>
      <c r="AD350" s="453"/>
      <c r="AE350" s="453"/>
      <c r="AF350" s="453"/>
      <c r="AG350" s="453"/>
      <c r="AH350" s="453"/>
    </row>
    <row r="351" spans="25:34" ht="12">
      <c r="Y351" s="453"/>
      <c r="Z351" s="453"/>
      <c r="AA351" s="453"/>
      <c r="AB351" s="453"/>
      <c r="AC351" s="453"/>
      <c r="AD351" s="453"/>
      <c r="AE351" s="453"/>
      <c r="AF351" s="453"/>
      <c r="AG351" s="453"/>
      <c r="AH351" s="453"/>
    </row>
    <row r="352" spans="25:34" ht="12">
      <c r="Y352" s="453"/>
      <c r="Z352" s="453"/>
      <c r="AA352" s="453"/>
      <c r="AB352" s="453"/>
      <c r="AC352" s="453"/>
      <c r="AD352" s="453"/>
      <c r="AE352" s="453"/>
      <c r="AF352" s="453"/>
      <c r="AG352" s="453"/>
      <c r="AH352" s="453"/>
    </row>
    <row r="353" spans="25:34" ht="12">
      <c r="Y353" s="453"/>
      <c r="Z353" s="453"/>
      <c r="AA353" s="453"/>
      <c r="AB353" s="453"/>
      <c r="AC353" s="453"/>
      <c r="AD353" s="453"/>
      <c r="AE353" s="453"/>
      <c r="AF353" s="453"/>
      <c r="AG353" s="453"/>
      <c r="AH353" s="453"/>
    </row>
    <row r="354" spans="25:34" ht="12">
      <c r="Y354" s="453"/>
      <c r="Z354" s="453"/>
      <c r="AA354" s="453"/>
      <c r="AB354" s="453"/>
      <c r="AC354" s="453"/>
      <c r="AD354" s="453"/>
      <c r="AE354" s="453"/>
      <c r="AF354" s="453"/>
      <c r="AG354" s="453"/>
      <c r="AH354" s="453"/>
    </row>
    <row r="355" spans="25:34" ht="12">
      <c r="Y355" s="453"/>
      <c r="Z355" s="453"/>
      <c r="AA355" s="453"/>
      <c r="AB355" s="453"/>
      <c r="AC355" s="453"/>
      <c r="AD355" s="453"/>
      <c r="AE355" s="453"/>
      <c r="AF355" s="453"/>
      <c r="AG355" s="453"/>
      <c r="AH355" s="453"/>
    </row>
    <row r="356" spans="25:34" ht="12">
      <c r="Y356" s="453"/>
      <c r="Z356" s="453"/>
      <c r="AA356" s="453"/>
      <c r="AB356" s="453"/>
      <c r="AC356" s="453"/>
      <c r="AD356" s="453"/>
      <c r="AE356" s="453"/>
      <c r="AF356" s="453"/>
      <c r="AG356" s="453"/>
      <c r="AH356" s="453"/>
    </row>
    <row r="357" spans="25:34" ht="12">
      <c r="Y357" s="453"/>
      <c r="Z357" s="453"/>
      <c r="AA357" s="453"/>
      <c r="AB357" s="453"/>
      <c r="AC357" s="453"/>
      <c r="AD357" s="453"/>
      <c r="AE357" s="453"/>
      <c r="AF357" s="453"/>
      <c r="AG357" s="453"/>
      <c r="AH357" s="453"/>
    </row>
    <row r="358" spans="25:34" ht="12">
      <c r="Y358" s="453"/>
      <c r="Z358" s="453"/>
      <c r="AA358" s="453"/>
      <c r="AB358" s="453"/>
      <c r="AC358" s="453"/>
      <c r="AD358" s="453"/>
      <c r="AE358" s="453"/>
      <c r="AF358" s="453"/>
      <c r="AG358" s="453"/>
      <c r="AH358" s="453"/>
    </row>
    <row r="359" spans="25:34" ht="12">
      <c r="Y359" s="453"/>
      <c r="Z359" s="453"/>
      <c r="AA359" s="453"/>
      <c r="AB359" s="453"/>
      <c r="AC359" s="453"/>
      <c r="AD359" s="453"/>
      <c r="AE359" s="453"/>
      <c r="AF359" s="453"/>
      <c r="AG359" s="453"/>
      <c r="AH359" s="453"/>
    </row>
    <row r="360" spans="25:34" ht="12">
      <c r="Y360" s="453"/>
      <c r="Z360" s="453"/>
      <c r="AA360" s="453"/>
      <c r="AB360" s="453"/>
      <c r="AC360" s="453"/>
      <c r="AD360" s="453"/>
      <c r="AE360" s="453"/>
      <c r="AF360" s="453"/>
      <c r="AG360" s="453"/>
      <c r="AH360" s="453"/>
    </row>
    <row r="361" spans="25:34" ht="12">
      <c r="Y361" s="453"/>
      <c r="Z361" s="453"/>
      <c r="AA361" s="453"/>
      <c r="AB361" s="453"/>
      <c r="AC361" s="453"/>
      <c r="AD361" s="453"/>
      <c r="AE361" s="453"/>
      <c r="AF361" s="453"/>
      <c r="AG361" s="453"/>
      <c r="AH361" s="453"/>
    </row>
    <row r="362" spans="25:34" ht="12">
      <c r="Y362" s="453"/>
      <c r="Z362" s="453"/>
      <c r="AA362" s="453"/>
      <c r="AB362" s="453"/>
      <c r="AC362" s="453"/>
      <c r="AD362" s="453"/>
      <c r="AE362" s="453"/>
      <c r="AF362" s="453"/>
      <c r="AG362" s="453"/>
      <c r="AH362" s="453"/>
    </row>
    <row r="363" spans="25:34" ht="12">
      <c r="Y363" s="453"/>
      <c r="Z363" s="453"/>
      <c r="AA363" s="453"/>
      <c r="AB363" s="453"/>
      <c r="AC363" s="453"/>
      <c r="AD363" s="453"/>
      <c r="AE363" s="453"/>
      <c r="AF363" s="453"/>
      <c r="AG363" s="453"/>
      <c r="AH363" s="453"/>
    </row>
    <row r="364" spans="25:34" ht="12">
      <c r="Y364" s="453"/>
      <c r="Z364" s="453"/>
      <c r="AA364" s="453"/>
      <c r="AB364" s="453"/>
      <c r="AC364" s="453"/>
      <c r="AD364" s="453"/>
      <c r="AE364" s="453"/>
      <c r="AF364" s="453"/>
      <c r="AG364" s="453"/>
      <c r="AH364" s="453"/>
    </row>
    <row r="365" spans="25:34" ht="12">
      <c r="Y365" s="453"/>
      <c r="Z365" s="453"/>
      <c r="AA365" s="453"/>
      <c r="AB365" s="453"/>
      <c r="AC365" s="453"/>
      <c r="AD365" s="453"/>
      <c r="AE365" s="453"/>
      <c r="AF365" s="453"/>
      <c r="AG365" s="453"/>
      <c r="AH365" s="453"/>
    </row>
    <row r="366" spans="25:34" ht="12">
      <c r="Y366" s="453"/>
      <c r="Z366" s="453"/>
      <c r="AA366" s="453"/>
      <c r="AB366" s="453"/>
      <c r="AC366" s="453"/>
      <c r="AD366" s="453"/>
      <c r="AE366" s="453"/>
      <c r="AF366" s="453"/>
      <c r="AG366" s="453"/>
      <c r="AH366" s="453"/>
    </row>
    <row r="367" spans="25:34" ht="12">
      <c r="Y367" s="453"/>
      <c r="Z367" s="453"/>
      <c r="AA367" s="453"/>
      <c r="AB367" s="453"/>
      <c r="AC367" s="453"/>
      <c r="AD367" s="453"/>
      <c r="AE367" s="453"/>
      <c r="AF367" s="453"/>
      <c r="AG367" s="453"/>
      <c r="AH367" s="453"/>
    </row>
    <row r="368" spans="25:34" ht="12">
      <c r="Y368" s="453"/>
      <c r="Z368" s="453"/>
      <c r="AA368" s="453"/>
      <c r="AB368" s="453"/>
      <c r="AC368" s="453"/>
      <c r="AD368" s="453"/>
      <c r="AE368" s="453"/>
      <c r="AF368" s="453"/>
      <c r="AG368" s="453"/>
      <c r="AH368" s="453"/>
    </row>
    <row r="369" spans="25:34" ht="12">
      <c r="Y369" s="453"/>
      <c r="Z369" s="453"/>
      <c r="AA369" s="453"/>
      <c r="AB369" s="453"/>
      <c r="AC369" s="453"/>
      <c r="AD369" s="453"/>
      <c r="AE369" s="453"/>
      <c r="AF369" s="453"/>
      <c r="AG369" s="453"/>
      <c r="AH369" s="453"/>
    </row>
    <row r="370" spans="25:34" ht="12">
      <c r="Y370" s="453"/>
      <c r="Z370" s="453"/>
      <c r="AA370" s="453"/>
      <c r="AB370" s="453"/>
      <c r="AC370" s="453"/>
      <c r="AD370" s="453"/>
      <c r="AE370" s="453"/>
      <c r="AF370" s="453"/>
      <c r="AG370" s="453"/>
      <c r="AH370" s="453"/>
    </row>
    <row r="371" spans="25:34" ht="12">
      <c r="Y371" s="453"/>
      <c r="Z371" s="453"/>
      <c r="AA371" s="453"/>
      <c r="AB371" s="453"/>
      <c r="AC371" s="453"/>
      <c r="AD371" s="453"/>
      <c r="AE371" s="453"/>
      <c r="AF371" s="453"/>
      <c r="AG371" s="453"/>
      <c r="AH371" s="453"/>
    </row>
    <row r="372" spans="25:34" ht="12">
      <c r="Y372" s="453"/>
      <c r="Z372" s="453"/>
      <c r="AA372" s="453"/>
      <c r="AB372" s="453"/>
      <c r="AC372" s="453"/>
      <c r="AD372" s="453"/>
      <c r="AE372" s="453"/>
      <c r="AF372" s="453"/>
      <c r="AG372" s="453"/>
      <c r="AH372" s="453"/>
    </row>
    <row r="373" spans="25:34" ht="12">
      <c r="Y373" s="453"/>
      <c r="Z373" s="453"/>
      <c r="AA373" s="453"/>
      <c r="AB373" s="453"/>
      <c r="AC373" s="453"/>
      <c r="AD373" s="453"/>
      <c r="AE373" s="453"/>
      <c r="AF373" s="453"/>
      <c r="AG373" s="453"/>
      <c r="AH373" s="453"/>
    </row>
    <row r="374" spans="25:34" ht="12">
      <c r="Y374" s="453"/>
      <c r="Z374" s="453"/>
      <c r="AA374" s="453"/>
      <c r="AB374" s="453"/>
      <c r="AC374" s="453"/>
      <c r="AD374" s="453"/>
      <c r="AE374" s="453"/>
      <c r="AF374" s="453"/>
      <c r="AG374" s="453"/>
      <c r="AH374" s="453"/>
    </row>
    <row r="375" spans="25:34" ht="12">
      <c r="Y375" s="453"/>
      <c r="Z375" s="453"/>
      <c r="AA375" s="453"/>
      <c r="AB375" s="453"/>
      <c r="AC375" s="453"/>
      <c r="AD375" s="453"/>
      <c r="AE375" s="453"/>
      <c r="AF375" s="453"/>
      <c r="AG375" s="453"/>
      <c r="AH375" s="453"/>
    </row>
    <row r="376" spans="25:34" ht="12">
      <c r="Y376" s="453"/>
      <c r="Z376" s="453"/>
      <c r="AA376" s="453"/>
      <c r="AB376" s="453"/>
      <c r="AC376" s="453"/>
      <c r="AD376" s="453"/>
      <c r="AE376" s="453"/>
      <c r="AF376" s="453"/>
      <c r="AG376" s="453"/>
      <c r="AH376" s="453"/>
    </row>
    <row r="377" spans="25:34" ht="12">
      <c r="Y377" s="453"/>
      <c r="Z377" s="453"/>
      <c r="AA377" s="453"/>
      <c r="AB377" s="453"/>
      <c r="AC377" s="453"/>
      <c r="AD377" s="453"/>
      <c r="AE377" s="453"/>
      <c r="AF377" s="453"/>
      <c r="AG377" s="453"/>
      <c r="AH377" s="453"/>
    </row>
    <row r="378" spans="25:34" ht="12">
      <c r="Y378" s="453"/>
      <c r="Z378" s="453"/>
      <c r="AA378" s="453"/>
      <c r="AB378" s="453"/>
      <c r="AC378" s="453"/>
      <c r="AD378" s="453"/>
      <c r="AE378" s="453"/>
      <c r="AF378" s="453"/>
      <c r="AG378" s="453"/>
      <c r="AH378" s="453"/>
    </row>
    <row r="379" spans="25:34" ht="12">
      <c r="Y379" s="453"/>
      <c r="Z379" s="453"/>
      <c r="AA379" s="453"/>
      <c r="AB379" s="453"/>
      <c r="AC379" s="453"/>
      <c r="AD379" s="453"/>
      <c r="AE379" s="453"/>
      <c r="AF379" s="453"/>
      <c r="AG379" s="453"/>
      <c r="AH379" s="453"/>
    </row>
    <row r="380" spans="25:34" ht="12">
      <c r="Y380" s="453"/>
      <c r="Z380" s="453"/>
      <c r="AA380" s="453"/>
      <c r="AB380" s="453"/>
      <c r="AC380" s="453"/>
      <c r="AD380" s="453"/>
      <c r="AE380" s="453"/>
      <c r="AF380" s="453"/>
      <c r="AG380" s="453"/>
      <c r="AH380" s="453"/>
    </row>
    <row r="381" spans="25:34" ht="12">
      <c r="Y381" s="453"/>
      <c r="Z381" s="453"/>
      <c r="AA381" s="453"/>
      <c r="AB381" s="453"/>
      <c r="AC381" s="453"/>
      <c r="AD381" s="453"/>
      <c r="AE381" s="453"/>
      <c r="AF381" s="453"/>
      <c r="AG381" s="453"/>
      <c r="AH381" s="453"/>
    </row>
    <row r="382" spans="25:34" ht="12">
      <c r="Y382" s="453"/>
      <c r="Z382" s="453"/>
      <c r="AA382" s="453"/>
      <c r="AB382" s="453"/>
      <c r="AC382" s="453"/>
      <c r="AD382" s="453"/>
      <c r="AE382" s="453"/>
      <c r="AF382" s="453"/>
      <c r="AG382" s="453"/>
      <c r="AH382" s="453"/>
    </row>
    <row r="383" spans="25:34" ht="12">
      <c r="Y383" s="453"/>
      <c r="Z383" s="453"/>
      <c r="AA383" s="453"/>
      <c r="AB383" s="453"/>
      <c r="AC383" s="453"/>
      <c r="AD383" s="453"/>
      <c r="AE383" s="453"/>
      <c r="AF383" s="453"/>
      <c r="AG383" s="453"/>
      <c r="AH383" s="453"/>
    </row>
    <row r="384" spans="25:34" ht="12">
      <c r="Y384" s="453"/>
      <c r="Z384" s="453"/>
      <c r="AA384" s="453"/>
      <c r="AB384" s="453"/>
      <c r="AC384" s="453"/>
      <c r="AD384" s="453"/>
      <c r="AE384" s="453"/>
      <c r="AF384" s="453"/>
      <c r="AG384" s="453"/>
      <c r="AH384" s="453"/>
    </row>
    <row r="385" spans="25:34" ht="12">
      <c r="Y385" s="453"/>
      <c r="Z385" s="453"/>
      <c r="AA385" s="453"/>
      <c r="AB385" s="453"/>
      <c r="AC385" s="453"/>
      <c r="AD385" s="453"/>
      <c r="AE385" s="453"/>
      <c r="AF385" s="453"/>
      <c r="AG385" s="453"/>
      <c r="AH385" s="453"/>
    </row>
    <row r="386" spans="25:34" ht="12">
      <c r="Y386" s="453"/>
      <c r="Z386" s="453"/>
      <c r="AA386" s="453"/>
      <c r="AB386" s="453"/>
      <c r="AC386" s="453"/>
      <c r="AD386" s="453"/>
      <c r="AE386" s="453"/>
      <c r="AF386" s="453"/>
      <c r="AG386" s="453"/>
      <c r="AH386" s="453"/>
    </row>
    <row r="387" spans="25:34" ht="12">
      <c r="Y387" s="453"/>
      <c r="Z387" s="453"/>
      <c r="AA387" s="453"/>
      <c r="AB387" s="453"/>
      <c r="AC387" s="453"/>
      <c r="AD387" s="453"/>
      <c r="AE387" s="453"/>
      <c r="AF387" s="453"/>
      <c r="AG387" s="453"/>
      <c r="AH387" s="453"/>
    </row>
    <row r="388" spans="25:34" ht="12">
      <c r="Y388" s="453"/>
      <c r="Z388" s="453"/>
      <c r="AA388" s="453"/>
      <c r="AB388" s="453"/>
      <c r="AC388" s="453"/>
      <c r="AD388" s="453"/>
      <c r="AE388" s="453"/>
      <c r="AF388" s="453"/>
      <c r="AG388" s="453"/>
      <c r="AH388" s="453"/>
    </row>
    <row r="389" spans="25:34" ht="12">
      <c r="Y389" s="453"/>
      <c r="Z389" s="453"/>
      <c r="AA389" s="453"/>
      <c r="AB389" s="453"/>
      <c r="AC389" s="453"/>
      <c r="AD389" s="453"/>
      <c r="AE389" s="453"/>
      <c r="AF389" s="453"/>
      <c r="AG389" s="453"/>
      <c r="AH389" s="453"/>
    </row>
    <row r="390" spans="25:34" ht="12">
      <c r="Y390" s="453"/>
      <c r="Z390" s="453"/>
      <c r="AA390" s="453"/>
      <c r="AB390" s="453"/>
      <c r="AC390" s="453"/>
      <c r="AD390" s="453"/>
      <c r="AE390" s="453"/>
      <c r="AF390" s="453"/>
      <c r="AG390" s="453"/>
      <c r="AH390" s="453"/>
    </row>
    <row r="391" spans="25:34" ht="12">
      <c r="Y391" s="453"/>
      <c r="Z391" s="453"/>
      <c r="AA391" s="453"/>
      <c r="AB391" s="453"/>
      <c r="AC391" s="453"/>
      <c r="AD391" s="453"/>
      <c r="AE391" s="453"/>
      <c r="AF391" s="453"/>
      <c r="AG391" s="453"/>
      <c r="AH391" s="453"/>
    </row>
    <row r="392" spans="25:34" ht="12">
      <c r="Y392" s="453"/>
      <c r="Z392" s="453"/>
      <c r="AA392" s="453"/>
      <c r="AB392" s="453"/>
      <c r="AC392" s="453"/>
      <c r="AD392" s="453"/>
      <c r="AE392" s="453"/>
      <c r="AF392" s="453"/>
      <c r="AG392" s="453"/>
      <c r="AH392" s="453"/>
    </row>
    <row r="393" spans="25:34" ht="12">
      <c r="Y393" s="453"/>
      <c r="Z393" s="453"/>
      <c r="AA393" s="453"/>
      <c r="AB393" s="453"/>
      <c r="AC393" s="453"/>
      <c r="AD393" s="453"/>
      <c r="AE393" s="453"/>
      <c r="AF393" s="453"/>
      <c r="AG393" s="453"/>
      <c r="AH393" s="453"/>
    </row>
    <row r="394" spans="25:34" ht="12">
      <c r="Y394" s="453"/>
      <c r="Z394" s="453"/>
      <c r="AA394" s="453"/>
      <c r="AB394" s="453"/>
      <c r="AC394" s="453"/>
      <c r="AD394" s="453"/>
      <c r="AE394" s="453"/>
      <c r="AF394" s="453"/>
      <c r="AG394" s="453"/>
      <c r="AH394" s="453"/>
    </row>
    <row r="395" spans="25:34" ht="12">
      <c r="Y395" s="453"/>
      <c r="Z395" s="453"/>
      <c r="AA395" s="453"/>
      <c r="AB395" s="453"/>
      <c r="AC395" s="453"/>
      <c r="AD395" s="453"/>
      <c r="AE395" s="453"/>
      <c r="AF395" s="453"/>
      <c r="AG395" s="453"/>
      <c r="AH395" s="453"/>
    </row>
    <row r="396" spans="25:34" ht="12">
      <c r="Y396" s="453"/>
      <c r="Z396" s="453"/>
      <c r="AA396" s="453"/>
      <c r="AB396" s="453"/>
      <c r="AC396" s="453"/>
      <c r="AD396" s="453"/>
      <c r="AE396" s="453"/>
      <c r="AF396" s="453"/>
      <c r="AG396" s="453"/>
      <c r="AH396" s="453"/>
    </row>
    <row r="397" spans="25:34" ht="12">
      <c r="Y397" s="453"/>
      <c r="Z397" s="453"/>
      <c r="AA397" s="453"/>
      <c r="AB397" s="453"/>
      <c r="AC397" s="453"/>
      <c r="AD397" s="453"/>
      <c r="AE397" s="453"/>
      <c r="AF397" s="453"/>
      <c r="AG397" s="453"/>
      <c r="AH397" s="453"/>
    </row>
    <row r="398" spans="25:34" ht="12">
      <c r="Y398" s="453"/>
      <c r="Z398" s="453"/>
      <c r="AA398" s="453"/>
      <c r="AB398" s="453"/>
      <c r="AC398" s="453"/>
      <c r="AD398" s="453"/>
      <c r="AE398" s="453"/>
      <c r="AF398" s="453"/>
      <c r="AG398" s="453"/>
      <c r="AH398" s="453"/>
    </row>
    <row r="399" spans="25:34" ht="12">
      <c r="Y399" s="453"/>
      <c r="Z399" s="453"/>
      <c r="AA399" s="453"/>
      <c r="AB399" s="453"/>
      <c r="AC399" s="453"/>
      <c r="AD399" s="453"/>
      <c r="AE399" s="453"/>
      <c r="AF399" s="453"/>
      <c r="AG399" s="453"/>
      <c r="AH399" s="453"/>
    </row>
    <row r="400" spans="25:34" ht="12">
      <c r="Y400" s="453"/>
      <c r="Z400" s="453"/>
      <c r="AA400" s="453"/>
      <c r="AB400" s="453"/>
      <c r="AC400" s="453"/>
      <c r="AD400" s="453"/>
      <c r="AE400" s="453"/>
      <c r="AF400" s="453"/>
      <c r="AG400" s="453"/>
      <c r="AH400" s="453"/>
    </row>
    <row r="401" spans="25:34" ht="12">
      <c r="Y401" s="453"/>
      <c r="Z401" s="453"/>
      <c r="AA401" s="453"/>
      <c r="AB401" s="453"/>
      <c r="AC401" s="453"/>
      <c r="AD401" s="453"/>
      <c r="AE401" s="453"/>
      <c r="AF401" s="453"/>
      <c r="AG401" s="453"/>
      <c r="AH401" s="453"/>
    </row>
    <row r="402" spans="25:34" ht="12">
      <c r="Y402" s="453"/>
      <c r="Z402" s="453"/>
      <c r="AA402" s="453"/>
      <c r="AB402" s="453"/>
      <c r="AC402" s="453"/>
      <c r="AD402" s="453"/>
      <c r="AE402" s="453"/>
      <c r="AF402" s="453"/>
      <c r="AG402" s="453"/>
      <c r="AH402" s="453"/>
    </row>
    <row r="403" spans="25:34" ht="12">
      <c r="Y403" s="453"/>
      <c r="Z403" s="453"/>
      <c r="AA403" s="453"/>
      <c r="AB403" s="453"/>
      <c r="AC403" s="453"/>
      <c r="AD403" s="453"/>
      <c r="AE403" s="453"/>
      <c r="AF403" s="453"/>
      <c r="AG403" s="453"/>
      <c r="AH403" s="453"/>
    </row>
    <row r="404" spans="25:34" ht="12">
      <c r="Y404" s="453"/>
      <c r="Z404" s="453"/>
      <c r="AA404" s="453"/>
      <c r="AB404" s="453"/>
      <c r="AC404" s="453"/>
      <c r="AD404" s="453"/>
      <c r="AE404" s="453"/>
      <c r="AF404" s="453"/>
      <c r="AG404" s="453"/>
      <c r="AH404" s="453"/>
    </row>
    <row r="405" spans="25:34" ht="12">
      <c r="Y405" s="453"/>
      <c r="Z405" s="453"/>
      <c r="AA405" s="453"/>
      <c r="AB405" s="453"/>
      <c r="AC405" s="453"/>
      <c r="AD405" s="453"/>
      <c r="AE405" s="453"/>
      <c r="AF405" s="453"/>
      <c r="AG405" s="453"/>
      <c r="AH405" s="453"/>
    </row>
    <row r="406" spans="25:34" ht="12">
      <c r="Y406" s="453"/>
      <c r="Z406" s="453"/>
      <c r="AA406" s="453"/>
      <c r="AB406" s="453"/>
      <c r="AC406" s="453"/>
      <c r="AD406" s="453"/>
      <c r="AE406" s="453"/>
      <c r="AF406" s="453"/>
      <c r="AG406" s="453"/>
      <c r="AH406" s="453"/>
    </row>
    <row r="407" spans="25:34" ht="12">
      <c r="Y407" s="453"/>
      <c r="Z407" s="453"/>
      <c r="AA407" s="453"/>
      <c r="AB407" s="453"/>
      <c r="AC407" s="453"/>
      <c r="AD407" s="453"/>
      <c r="AE407" s="453"/>
      <c r="AF407" s="453"/>
      <c r="AG407" s="453"/>
      <c r="AH407" s="453"/>
    </row>
  </sheetData>
  <mergeCells count="9">
    <mergeCell ref="AG5:AG6"/>
    <mergeCell ref="AH5:AH6"/>
    <mergeCell ref="Q4:Y4"/>
    <mergeCell ref="AA4:AB4"/>
    <mergeCell ref="D4:O4"/>
    <mergeCell ref="H5:K5"/>
    <mergeCell ref="R5:R6"/>
    <mergeCell ref="Z5:Z6"/>
    <mergeCell ref="S5:S6"/>
  </mergeCells>
  <printOptions/>
  <pageMargins left="0.75" right="0.75" top="1" bottom="1" header="0.512" footer="0.512"/>
  <pageSetup orientation="portrait" paperSize="9"/>
</worksheet>
</file>

<file path=xl/worksheets/sheet11.xml><?xml version="1.0" encoding="utf-8"?>
<worksheet xmlns="http://schemas.openxmlformats.org/spreadsheetml/2006/main" xmlns:r="http://schemas.openxmlformats.org/officeDocument/2006/relationships">
  <dimension ref="B2:O126"/>
  <sheetViews>
    <sheetView workbookViewId="0" topLeftCell="A1">
      <selection activeCell="A1" sqref="A1"/>
    </sheetView>
  </sheetViews>
  <sheetFormatPr defaultColWidth="9.00390625" defaultRowHeight="13.5"/>
  <cols>
    <col min="1" max="1" width="2.625" style="457" customWidth="1"/>
    <col min="2" max="2" width="11.125" style="457" customWidth="1"/>
    <col min="3" max="12" width="8.125" style="457" customWidth="1"/>
    <col min="13" max="13" width="8.75390625" style="457" customWidth="1"/>
    <col min="14" max="14" width="8.50390625" style="457" customWidth="1"/>
    <col min="15" max="15" width="7.875" style="457" customWidth="1"/>
    <col min="16" max="16384" width="9.00390625" style="457" customWidth="1"/>
  </cols>
  <sheetData>
    <row r="2" ht="14.25">
      <c r="B2" s="458" t="s">
        <v>672</v>
      </c>
    </row>
    <row r="3" spans="11:15" ht="12">
      <c r="K3" s="459"/>
      <c r="O3" s="459" t="s">
        <v>648</v>
      </c>
    </row>
    <row r="4" spans="2:15" ht="13.5">
      <c r="B4" s="1296" t="s">
        <v>1770</v>
      </c>
      <c r="C4" s="1294" t="s">
        <v>649</v>
      </c>
      <c r="D4" s="1381"/>
      <c r="E4" s="1294" t="s">
        <v>650</v>
      </c>
      <c r="F4" s="1381"/>
      <c r="G4" s="1294" t="s">
        <v>651</v>
      </c>
      <c r="H4" s="1381"/>
      <c r="I4" s="1382" t="s">
        <v>652</v>
      </c>
      <c r="J4" s="1383"/>
      <c r="K4" s="1383"/>
      <c r="L4" s="1383"/>
      <c r="M4" s="1383"/>
      <c r="N4" s="1383"/>
      <c r="O4" s="1384"/>
    </row>
    <row r="5" spans="2:15" ht="13.5">
      <c r="B5" s="1292"/>
      <c r="C5" s="1296" t="s">
        <v>653</v>
      </c>
      <c r="D5" s="1296" t="s">
        <v>654</v>
      </c>
      <c r="E5" s="1296" t="s">
        <v>653</v>
      </c>
      <c r="F5" s="1296" t="s">
        <v>654</v>
      </c>
      <c r="G5" s="1296" t="s">
        <v>653</v>
      </c>
      <c r="H5" s="1296" t="s">
        <v>654</v>
      </c>
      <c r="I5" s="1296" t="s">
        <v>653</v>
      </c>
      <c r="J5" s="1296" t="s">
        <v>654</v>
      </c>
      <c r="K5" s="1385" t="s">
        <v>655</v>
      </c>
      <c r="L5" s="1386"/>
      <c r="M5" s="1386"/>
      <c r="N5" s="1386"/>
      <c r="O5" s="1387"/>
    </row>
    <row r="6" spans="2:15" ht="12">
      <c r="B6" s="1292"/>
      <c r="C6" s="1290"/>
      <c r="D6" s="1290"/>
      <c r="E6" s="1290"/>
      <c r="F6" s="1290"/>
      <c r="G6" s="1290"/>
      <c r="H6" s="1290"/>
      <c r="I6" s="1290"/>
      <c r="J6" s="1290"/>
      <c r="K6" s="460" t="s">
        <v>653</v>
      </c>
      <c r="L6" s="460" t="s">
        <v>654</v>
      </c>
      <c r="M6" s="1388" t="s">
        <v>656</v>
      </c>
      <c r="N6" s="1389"/>
      <c r="O6" s="1390"/>
    </row>
    <row r="7" spans="2:15" ht="12">
      <c r="B7" s="1293"/>
      <c r="C7" s="1291"/>
      <c r="D7" s="1291"/>
      <c r="E7" s="1291"/>
      <c r="F7" s="1291"/>
      <c r="G7" s="1291"/>
      <c r="H7" s="1291"/>
      <c r="I7" s="1291"/>
      <c r="J7" s="1291"/>
      <c r="K7" s="461"/>
      <c r="L7" s="461"/>
      <c r="M7" s="462" t="s">
        <v>657</v>
      </c>
      <c r="N7" s="462" t="s">
        <v>658</v>
      </c>
      <c r="O7" s="462" t="s">
        <v>1762</v>
      </c>
    </row>
    <row r="8" spans="2:15" s="463" customFormat="1" ht="11.25">
      <c r="B8" s="464" t="s">
        <v>1797</v>
      </c>
      <c r="C8" s="465">
        <f aca="true" t="shared" si="0" ref="C8:O8">SUM(C20:C23)</f>
        <v>33391</v>
      </c>
      <c r="D8" s="465">
        <f t="shared" si="0"/>
        <v>84157</v>
      </c>
      <c r="E8" s="465">
        <f t="shared" si="0"/>
        <v>379</v>
      </c>
      <c r="F8" s="465">
        <f t="shared" si="0"/>
        <v>1601</v>
      </c>
      <c r="G8" s="465">
        <f t="shared" si="0"/>
        <v>1592</v>
      </c>
      <c r="H8" s="465">
        <f t="shared" si="0"/>
        <v>1826</v>
      </c>
      <c r="I8" s="465">
        <f t="shared" si="0"/>
        <v>34008</v>
      </c>
      <c r="J8" s="465">
        <f t="shared" si="0"/>
        <v>84382</v>
      </c>
      <c r="K8" s="465">
        <f t="shared" si="0"/>
        <v>1137</v>
      </c>
      <c r="L8" s="465">
        <f t="shared" si="0"/>
        <v>2548</v>
      </c>
      <c r="M8" s="465">
        <f t="shared" si="0"/>
        <v>858</v>
      </c>
      <c r="N8" s="465">
        <f t="shared" si="0"/>
        <v>153</v>
      </c>
      <c r="O8" s="465">
        <f t="shared" si="0"/>
        <v>126</v>
      </c>
    </row>
    <row r="9" spans="2:15" s="463" customFormat="1" ht="7.5" customHeight="1">
      <c r="B9" s="466"/>
      <c r="C9" s="467"/>
      <c r="D9" s="468"/>
      <c r="E9" s="467"/>
      <c r="F9" s="468"/>
      <c r="G9" s="467"/>
      <c r="H9" s="468"/>
      <c r="I9" s="467"/>
      <c r="J9" s="468"/>
      <c r="K9" s="467"/>
      <c r="L9" s="468"/>
      <c r="M9" s="467"/>
      <c r="N9" s="468"/>
      <c r="O9" s="467"/>
    </row>
    <row r="10" spans="2:15" ht="12" customHeight="1">
      <c r="B10" s="182" t="s">
        <v>659</v>
      </c>
      <c r="C10" s="469">
        <v>16165</v>
      </c>
      <c r="D10" s="470">
        <v>6628</v>
      </c>
      <c r="E10" s="469">
        <v>65</v>
      </c>
      <c r="F10" s="470">
        <v>72</v>
      </c>
      <c r="G10" s="469">
        <v>698</v>
      </c>
      <c r="H10" s="470">
        <v>290</v>
      </c>
      <c r="I10" s="469">
        <v>16606</v>
      </c>
      <c r="J10" s="470">
        <v>6847</v>
      </c>
      <c r="K10" s="469">
        <v>414</v>
      </c>
      <c r="L10" s="470">
        <v>164</v>
      </c>
      <c r="M10" s="469">
        <v>332</v>
      </c>
      <c r="N10" s="470">
        <v>38</v>
      </c>
      <c r="O10" s="469">
        <v>44</v>
      </c>
    </row>
    <row r="11" spans="2:15" ht="12" customHeight="1">
      <c r="B11" s="182" t="s">
        <v>660</v>
      </c>
      <c r="C11" s="469">
        <v>13294</v>
      </c>
      <c r="D11" s="470">
        <v>27316</v>
      </c>
      <c r="E11" s="469">
        <v>147</v>
      </c>
      <c r="F11" s="470">
        <v>226</v>
      </c>
      <c r="G11" s="469">
        <v>676</v>
      </c>
      <c r="H11" s="470">
        <v>737</v>
      </c>
      <c r="I11" s="469">
        <v>13455</v>
      </c>
      <c r="J11" s="470">
        <v>27827</v>
      </c>
      <c r="K11" s="469">
        <v>423</v>
      </c>
      <c r="L11" s="470">
        <v>512</v>
      </c>
      <c r="M11" s="469">
        <v>307</v>
      </c>
      <c r="N11" s="470">
        <v>64</v>
      </c>
      <c r="O11" s="469">
        <v>52</v>
      </c>
    </row>
    <row r="12" spans="2:15" ht="12" customHeight="1">
      <c r="B12" s="182" t="s">
        <v>661</v>
      </c>
      <c r="C12" s="469">
        <v>2256</v>
      </c>
      <c r="D12" s="470">
        <v>14386</v>
      </c>
      <c r="E12" s="469">
        <v>75</v>
      </c>
      <c r="F12" s="470">
        <v>281</v>
      </c>
      <c r="G12" s="469">
        <v>140</v>
      </c>
      <c r="H12" s="470">
        <v>475</v>
      </c>
      <c r="I12" s="469">
        <v>2271</v>
      </c>
      <c r="J12" s="470">
        <v>14581</v>
      </c>
      <c r="K12" s="469">
        <v>142</v>
      </c>
      <c r="L12" s="470">
        <v>369</v>
      </c>
      <c r="M12" s="469">
        <v>103</v>
      </c>
      <c r="N12" s="470">
        <v>28</v>
      </c>
      <c r="O12" s="469">
        <v>11</v>
      </c>
    </row>
    <row r="13" spans="2:15" ht="12" customHeight="1">
      <c r="B13" s="182" t="s">
        <v>662</v>
      </c>
      <c r="C13" s="469">
        <v>1099</v>
      </c>
      <c r="D13" s="470">
        <v>14031</v>
      </c>
      <c r="E13" s="469">
        <v>48</v>
      </c>
      <c r="F13" s="470">
        <v>320</v>
      </c>
      <c r="G13" s="469">
        <v>53</v>
      </c>
      <c r="H13" s="470">
        <v>195</v>
      </c>
      <c r="I13" s="469">
        <v>1099</v>
      </c>
      <c r="J13" s="470">
        <v>13906</v>
      </c>
      <c r="K13" s="469">
        <v>102</v>
      </c>
      <c r="L13" s="470">
        <v>524</v>
      </c>
      <c r="M13" s="469">
        <v>75</v>
      </c>
      <c r="N13" s="470">
        <v>14</v>
      </c>
      <c r="O13" s="469">
        <v>13</v>
      </c>
    </row>
    <row r="14" spans="2:15" ht="12" customHeight="1">
      <c r="B14" s="182" t="s">
        <v>663</v>
      </c>
      <c r="C14" s="469">
        <v>305</v>
      </c>
      <c r="D14" s="470">
        <v>7023</v>
      </c>
      <c r="E14" s="469">
        <v>19</v>
      </c>
      <c r="F14" s="470">
        <v>175</v>
      </c>
      <c r="G14" s="469">
        <v>12</v>
      </c>
      <c r="H14" s="470">
        <v>64</v>
      </c>
      <c r="I14" s="469">
        <v>305</v>
      </c>
      <c r="J14" s="470">
        <v>6911</v>
      </c>
      <c r="K14" s="469">
        <v>19</v>
      </c>
      <c r="L14" s="470">
        <v>127</v>
      </c>
      <c r="M14" s="469">
        <v>15</v>
      </c>
      <c r="N14" s="470">
        <v>2</v>
      </c>
      <c r="O14" s="469">
        <v>2</v>
      </c>
    </row>
    <row r="15" spans="2:15" ht="12" customHeight="1">
      <c r="B15" s="182" t="s">
        <v>664</v>
      </c>
      <c r="C15" s="469">
        <v>173</v>
      </c>
      <c r="D15" s="470">
        <v>6146</v>
      </c>
      <c r="E15" s="469">
        <v>9</v>
      </c>
      <c r="F15" s="470">
        <v>93</v>
      </c>
      <c r="G15" s="469">
        <v>8</v>
      </c>
      <c r="H15" s="470">
        <v>38</v>
      </c>
      <c r="I15" s="469">
        <v>173</v>
      </c>
      <c r="J15" s="470">
        <v>6091</v>
      </c>
      <c r="K15" s="469">
        <v>21</v>
      </c>
      <c r="L15" s="470">
        <v>268</v>
      </c>
      <c r="M15" s="469">
        <v>13</v>
      </c>
      <c r="N15" s="470">
        <v>5</v>
      </c>
      <c r="O15" s="469">
        <v>3</v>
      </c>
    </row>
    <row r="16" spans="2:15" ht="12" customHeight="1">
      <c r="B16" s="182" t="s">
        <v>665</v>
      </c>
      <c r="C16" s="469">
        <v>88</v>
      </c>
      <c r="D16" s="470">
        <v>5601</v>
      </c>
      <c r="E16" s="469">
        <v>13</v>
      </c>
      <c r="F16" s="470">
        <v>343</v>
      </c>
      <c r="G16" s="469">
        <v>5</v>
      </c>
      <c r="H16" s="470">
        <v>28</v>
      </c>
      <c r="I16" s="469">
        <v>88</v>
      </c>
      <c r="J16" s="470">
        <v>5286</v>
      </c>
      <c r="K16" s="469">
        <v>12</v>
      </c>
      <c r="L16" s="470">
        <v>272</v>
      </c>
      <c r="M16" s="469">
        <v>10</v>
      </c>
      <c r="N16" s="470">
        <v>2</v>
      </c>
      <c r="O16" s="469">
        <v>0</v>
      </c>
    </row>
    <row r="17" spans="2:15" ht="12" customHeight="1">
      <c r="B17" s="182" t="s">
        <v>666</v>
      </c>
      <c r="C17" s="469">
        <v>9</v>
      </c>
      <c r="D17" s="470">
        <v>2025</v>
      </c>
      <c r="E17" s="469">
        <v>3</v>
      </c>
      <c r="F17" s="470">
        <v>93</v>
      </c>
      <c r="G17" s="469">
        <v>0</v>
      </c>
      <c r="H17" s="470">
        <v>0</v>
      </c>
      <c r="I17" s="469">
        <v>9</v>
      </c>
      <c r="J17" s="470">
        <v>1933</v>
      </c>
      <c r="K17" s="469">
        <v>4</v>
      </c>
      <c r="L17" s="470">
        <v>312</v>
      </c>
      <c r="M17" s="469">
        <v>3</v>
      </c>
      <c r="N17" s="470">
        <v>0</v>
      </c>
      <c r="O17" s="469">
        <v>1</v>
      </c>
    </row>
    <row r="18" spans="2:15" ht="12" customHeight="1">
      <c r="B18" s="182" t="s">
        <v>667</v>
      </c>
      <c r="C18" s="469">
        <v>2</v>
      </c>
      <c r="D18" s="470">
        <v>1000</v>
      </c>
      <c r="E18" s="469">
        <v>0</v>
      </c>
      <c r="F18" s="470">
        <v>0</v>
      </c>
      <c r="G18" s="469">
        <v>0</v>
      </c>
      <c r="H18" s="470">
        <v>0</v>
      </c>
      <c r="I18" s="469">
        <v>2</v>
      </c>
      <c r="J18" s="470">
        <v>1000</v>
      </c>
      <c r="K18" s="469">
        <v>0</v>
      </c>
      <c r="L18" s="470">
        <v>0</v>
      </c>
      <c r="M18" s="469">
        <v>0</v>
      </c>
      <c r="N18" s="470">
        <v>0</v>
      </c>
      <c r="O18" s="469">
        <v>0</v>
      </c>
    </row>
    <row r="19" spans="2:15" s="463" customFormat="1" ht="7.5" customHeight="1">
      <c r="B19" s="466"/>
      <c r="C19" s="467"/>
      <c r="D19" s="468"/>
      <c r="E19" s="467"/>
      <c r="F19" s="468"/>
      <c r="G19" s="467"/>
      <c r="H19" s="468"/>
      <c r="I19" s="467"/>
      <c r="J19" s="468"/>
      <c r="K19" s="467"/>
      <c r="L19" s="468"/>
      <c r="M19" s="467"/>
      <c r="N19" s="468"/>
      <c r="O19" s="467"/>
    </row>
    <row r="20" spans="2:15" s="463" customFormat="1" ht="11.25">
      <c r="B20" s="471" t="s">
        <v>1800</v>
      </c>
      <c r="C20" s="472">
        <f>C25+C31+C32+C33+C36+C37+C38+C41+C42+C43+C44+C45+C46+C47</f>
        <v>12760</v>
      </c>
      <c r="D20" s="473">
        <v>24859</v>
      </c>
      <c r="E20" s="472">
        <f>E25+E31+E32+E33+E36+E37+E38+E41+E42+E43+E44+E45+E46+E47</f>
        <v>101</v>
      </c>
      <c r="F20" s="472">
        <v>371</v>
      </c>
      <c r="G20" s="472">
        <f>G25+G31+G32+G33+G36+G37+G38+G41+G42+G43+G44+G45+G46+G47</f>
        <v>528</v>
      </c>
      <c r="H20" s="473">
        <v>643</v>
      </c>
      <c r="I20" s="472">
        <f>I25+I31+I32+I33+I36+I37+I38+I41+I42+I43+I44+I45+I46+I47</f>
        <v>12962</v>
      </c>
      <c r="J20" s="473">
        <v>25131</v>
      </c>
      <c r="K20" s="472">
        <f>K25+K31+K32+K33+K36+K37+K38+K41+K42+K43+K44+K45+K46+K47</f>
        <v>227</v>
      </c>
      <c r="L20" s="473">
        <v>588</v>
      </c>
      <c r="M20" s="472">
        <f>M25+M31+M32+M33+M36+M37+M38+M41+M42+M43+M44+M45+M46+M47</f>
        <v>158</v>
      </c>
      <c r="N20" s="473">
        <f>N25+N31+N32+N33+N36+N37+N38+N41+N42+N43+N44+N45+N46+N47</f>
        <v>42</v>
      </c>
      <c r="O20" s="472">
        <f>O25+O31+O32+O33+O36+O37+O38+O41+O42+O43+O44+O45+O46+O47</f>
        <v>27</v>
      </c>
    </row>
    <row r="21" spans="2:15" s="463" customFormat="1" ht="11.25">
      <c r="B21" s="471" t="s">
        <v>1801</v>
      </c>
      <c r="C21" s="472">
        <f>C30+C49+C50+C51+C52+C53+C54+C55</f>
        <v>5721</v>
      </c>
      <c r="D21" s="473">
        <v>12238</v>
      </c>
      <c r="E21" s="472">
        <f>E30+E49+E50+E51+E52+E53+E54+E55</f>
        <v>50</v>
      </c>
      <c r="F21" s="472">
        <f>F30+F49+F50+F51+F52+F53+F54+F55</f>
        <v>101</v>
      </c>
      <c r="G21" s="472">
        <f>G30+G49+G50+G51+G52+G53+G54+G55</f>
        <v>80</v>
      </c>
      <c r="H21" s="473">
        <v>58</v>
      </c>
      <c r="I21" s="472">
        <f>I30+I49+I50+I51+I52+I53+I54+I55</f>
        <v>5740</v>
      </c>
      <c r="J21" s="473">
        <v>12195</v>
      </c>
      <c r="K21" s="472">
        <f>K30+K49+K50+K51+K52+K53+K54+K55</f>
        <v>81</v>
      </c>
      <c r="L21" s="473">
        <v>183</v>
      </c>
      <c r="M21" s="472">
        <f>M30+M49+M50+M51+M52+M53+M54+M55</f>
        <v>67</v>
      </c>
      <c r="N21" s="473">
        <f>N30+N49+N50+N51+N52+N53+N54+N55</f>
        <v>4</v>
      </c>
      <c r="O21" s="472">
        <f>O30+O49+O50+O51+O52+O53+O54+O55</f>
        <v>10</v>
      </c>
    </row>
    <row r="22" spans="2:15" s="463" customFormat="1" ht="11.25">
      <c r="B22" s="471" t="s">
        <v>668</v>
      </c>
      <c r="C22" s="472">
        <f>C26+C35+C39+C57+C58+C59+C60+C61</f>
        <v>5790</v>
      </c>
      <c r="D22" s="473">
        <v>22530</v>
      </c>
      <c r="E22" s="472">
        <f>E26+E35+E39+E57+E58+E59+E60+E61</f>
        <v>105</v>
      </c>
      <c r="F22" s="472">
        <f>F26+F35+F39+F57+F58+F59+F60+F61</f>
        <v>757</v>
      </c>
      <c r="G22" s="472">
        <f>G26+G35+G39+G57+G58+G59+G60+G61</f>
        <v>748</v>
      </c>
      <c r="H22" s="473">
        <v>1002</v>
      </c>
      <c r="I22" s="472">
        <f>I26+I35+I39+I57+I58+I59+I60+I61</f>
        <v>6128</v>
      </c>
      <c r="J22" s="473">
        <v>22775</v>
      </c>
      <c r="K22" s="472">
        <f>K26+K35+K39+K57+K58+K59+K60+K61</f>
        <v>323</v>
      </c>
      <c r="L22" s="473">
        <v>1088</v>
      </c>
      <c r="M22" s="472">
        <f>M26+M35+M39+M57+M58+M59+M60+M61</f>
        <v>211</v>
      </c>
      <c r="N22" s="473">
        <f>N26+N35+N39+N57+N58+N59+N60+N61</f>
        <v>76</v>
      </c>
      <c r="O22" s="472">
        <f>O26+O35+O39+O57+O58+O59+O60+O61</f>
        <v>36</v>
      </c>
    </row>
    <row r="23" spans="2:15" s="463" customFormat="1" ht="11.25">
      <c r="B23" s="471" t="s">
        <v>1803</v>
      </c>
      <c r="C23" s="472">
        <f>C27+C28+C63+C64+C65+C66+C67+C68+C69+C70+C71+C72+C73+C74</f>
        <v>9120</v>
      </c>
      <c r="D23" s="473">
        <v>24530</v>
      </c>
      <c r="E23" s="472">
        <f>E27+E28+E63+E64+E65+E66+E67+E68+E69+E70+E71+E72+E73+E74</f>
        <v>123</v>
      </c>
      <c r="F23" s="472">
        <v>372</v>
      </c>
      <c r="G23" s="472">
        <f>G27+G28+G63+G64+G65+G66+G67+G68+G69+G70+G71+G72+G73+G74</f>
        <v>236</v>
      </c>
      <c r="H23" s="473">
        <v>123</v>
      </c>
      <c r="I23" s="472">
        <f>I27+I28+I63+I64+I65+I66+I67+I68+I69+I70+I71+I72+I73+I74</f>
        <v>9178</v>
      </c>
      <c r="J23" s="473">
        <v>24281</v>
      </c>
      <c r="K23" s="472">
        <f>K27+K28+K63+K64+K65+K66+K67+K68+K69+K70+K71+K72+K73+K74</f>
        <v>506</v>
      </c>
      <c r="L23" s="473">
        <v>689</v>
      </c>
      <c r="M23" s="472">
        <f>M27+M28+M63+M64+M65+M66+M67+M68+M69+M70+M71+M72+M73+M74</f>
        <v>422</v>
      </c>
      <c r="N23" s="473">
        <f>N27+N28+N63+N64+N65+N66+N67+N68+N69+N70+N71+N72+N73+N74</f>
        <v>31</v>
      </c>
      <c r="O23" s="472">
        <f>O27+O28+O63+O64+O65+O66+O67+O68+O69+O70+O71+O72+O73+O74</f>
        <v>53</v>
      </c>
    </row>
    <row r="24" spans="2:15" ht="6.75" customHeight="1">
      <c r="B24" s="474"/>
      <c r="C24" s="469"/>
      <c r="D24" s="470"/>
      <c r="E24" s="469"/>
      <c r="F24" s="470"/>
      <c r="G24" s="469"/>
      <c r="H24" s="470"/>
      <c r="I24" s="469"/>
      <c r="J24" s="470"/>
      <c r="K24" s="469"/>
      <c r="L24" s="470"/>
      <c r="M24" s="469"/>
      <c r="N24" s="470"/>
      <c r="O24" s="469"/>
    </row>
    <row r="25" spans="2:15" ht="12">
      <c r="B25" s="182" t="s">
        <v>1715</v>
      </c>
      <c r="C25" s="469">
        <v>2177</v>
      </c>
      <c r="D25" s="475">
        <v>3558</v>
      </c>
      <c r="E25" s="469">
        <v>9</v>
      </c>
      <c r="F25" s="475">
        <v>23</v>
      </c>
      <c r="G25" s="469">
        <v>4</v>
      </c>
      <c r="H25" s="475">
        <v>3</v>
      </c>
      <c r="I25" s="469">
        <v>2179</v>
      </c>
      <c r="J25" s="475">
        <v>3538</v>
      </c>
      <c r="K25" s="469">
        <v>35</v>
      </c>
      <c r="L25" s="475">
        <v>52</v>
      </c>
      <c r="M25" s="469">
        <v>27</v>
      </c>
      <c r="N25" s="470">
        <v>1</v>
      </c>
      <c r="O25" s="469">
        <v>7</v>
      </c>
    </row>
    <row r="26" spans="2:15" ht="12">
      <c r="B26" s="182" t="s">
        <v>1716</v>
      </c>
      <c r="C26" s="469">
        <v>1055</v>
      </c>
      <c r="D26" s="475">
        <v>5404</v>
      </c>
      <c r="E26" s="469">
        <v>27</v>
      </c>
      <c r="F26" s="475">
        <v>318</v>
      </c>
      <c r="G26" s="469">
        <v>3</v>
      </c>
      <c r="H26" s="475">
        <v>6</v>
      </c>
      <c r="I26" s="469">
        <v>1055</v>
      </c>
      <c r="J26" s="475">
        <v>5092</v>
      </c>
      <c r="K26" s="469">
        <v>53</v>
      </c>
      <c r="L26" s="475">
        <v>152</v>
      </c>
      <c r="M26" s="469">
        <v>29</v>
      </c>
      <c r="N26" s="470">
        <v>16</v>
      </c>
      <c r="O26" s="469">
        <v>8</v>
      </c>
    </row>
    <row r="27" spans="2:15" ht="12">
      <c r="B27" s="182" t="s">
        <v>1717</v>
      </c>
      <c r="C27" s="469">
        <v>1324</v>
      </c>
      <c r="D27" s="475">
        <v>3564</v>
      </c>
      <c r="E27" s="469">
        <v>7</v>
      </c>
      <c r="F27" s="475">
        <v>79</v>
      </c>
      <c r="G27" s="469">
        <v>1</v>
      </c>
      <c r="H27" s="475">
        <v>1</v>
      </c>
      <c r="I27" s="469">
        <v>1324</v>
      </c>
      <c r="J27" s="475">
        <v>3486</v>
      </c>
      <c r="K27" s="469">
        <v>19</v>
      </c>
      <c r="L27" s="475">
        <v>69</v>
      </c>
      <c r="M27" s="469">
        <v>12</v>
      </c>
      <c r="N27" s="470">
        <v>2</v>
      </c>
      <c r="O27" s="469">
        <v>5</v>
      </c>
    </row>
    <row r="28" spans="2:15" ht="12">
      <c r="B28" s="182" t="s">
        <v>1718</v>
      </c>
      <c r="C28" s="469">
        <v>932</v>
      </c>
      <c r="D28" s="475">
        <v>1085</v>
      </c>
      <c r="E28" s="469">
        <v>2</v>
      </c>
      <c r="F28" s="475">
        <v>1</v>
      </c>
      <c r="G28" s="469">
        <v>2</v>
      </c>
      <c r="H28" s="475">
        <v>2</v>
      </c>
      <c r="I28" s="469">
        <v>932</v>
      </c>
      <c r="J28" s="475">
        <v>1086</v>
      </c>
      <c r="K28" s="469">
        <v>107</v>
      </c>
      <c r="L28" s="475">
        <v>183</v>
      </c>
      <c r="M28" s="469">
        <v>91</v>
      </c>
      <c r="N28" s="470">
        <v>11</v>
      </c>
      <c r="O28" s="469">
        <v>5</v>
      </c>
    </row>
    <row r="29" spans="2:15" ht="8.25" customHeight="1">
      <c r="B29" s="182"/>
      <c r="C29" s="469"/>
      <c r="D29" s="475"/>
      <c r="E29" s="469"/>
      <c r="F29" s="475"/>
      <c r="G29" s="469"/>
      <c r="H29" s="475"/>
      <c r="I29" s="469"/>
      <c r="J29" s="475"/>
      <c r="K29" s="469"/>
      <c r="L29" s="475"/>
      <c r="M29" s="469"/>
      <c r="N29" s="470"/>
      <c r="O29" s="469"/>
    </row>
    <row r="30" spans="2:15" ht="12">
      <c r="B30" s="182" t="s">
        <v>1719</v>
      </c>
      <c r="C30" s="469">
        <v>863</v>
      </c>
      <c r="D30" s="475">
        <v>1547</v>
      </c>
      <c r="E30" s="469">
        <v>0</v>
      </c>
      <c r="F30" s="475">
        <v>0</v>
      </c>
      <c r="G30" s="469">
        <v>3</v>
      </c>
      <c r="H30" s="475">
        <v>3</v>
      </c>
      <c r="I30" s="469">
        <v>863</v>
      </c>
      <c r="J30" s="475">
        <v>1550</v>
      </c>
      <c r="K30" s="469">
        <v>3</v>
      </c>
      <c r="L30" s="475">
        <v>4</v>
      </c>
      <c r="M30" s="469">
        <v>2</v>
      </c>
      <c r="N30" s="470">
        <v>1</v>
      </c>
      <c r="O30" s="469">
        <v>0</v>
      </c>
    </row>
    <row r="31" spans="2:15" ht="12">
      <c r="B31" s="182" t="s">
        <v>1720</v>
      </c>
      <c r="C31" s="469">
        <v>546</v>
      </c>
      <c r="D31" s="475">
        <v>664</v>
      </c>
      <c r="E31" s="469">
        <v>0</v>
      </c>
      <c r="F31" s="475">
        <v>0</v>
      </c>
      <c r="G31" s="469">
        <v>50</v>
      </c>
      <c r="H31" s="475">
        <v>79</v>
      </c>
      <c r="I31" s="469">
        <v>567</v>
      </c>
      <c r="J31" s="475">
        <v>743</v>
      </c>
      <c r="K31" s="469">
        <v>12</v>
      </c>
      <c r="L31" s="475">
        <v>18</v>
      </c>
      <c r="M31" s="469">
        <v>1</v>
      </c>
      <c r="N31" s="470">
        <v>8</v>
      </c>
      <c r="O31" s="469">
        <v>3</v>
      </c>
    </row>
    <row r="32" spans="2:15" ht="12">
      <c r="B32" s="182" t="s">
        <v>1721</v>
      </c>
      <c r="C32" s="469">
        <v>1308</v>
      </c>
      <c r="D32" s="475">
        <v>2899</v>
      </c>
      <c r="E32" s="469">
        <v>27</v>
      </c>
      <c r="F32" s="475">
        <v>68</v>
      </c>
      <c r="G32" s="469">
        <v>0</v>
      </c>
      <c r="H32" s="475">
        <v>0</v>
      </c>
      <c r="I32" s="469">
        <v>1308</v>
      </c>
      <c r="J32" s="475">
        <v>2832</v>
      </c>
      <c r="K32" s="469">
        <v>23</v>
      </c>
      <c r="L32" s="475">
        <v>55</v>
      </c>
      <c r="M32" s="469">
        <v>12</v>
      </c>
      <c r="N32" s="470">
        <v>9</v>
      </c>
      <c r="O32" s="469">
        <v>2</v>
      </c>
    </row>
    <row r="33" spans="2:15" ht="12">
      <c r="B33" s="182" t="s">
        <v>1722</v>
      </c>
      <c r="C33" s="469">
        <v>1565</v>
      </c>
      <c r="D33" s="475">
        <v>2351</v>
      </c>
      <c r="E33" s="469">
        <v>12</v>
      </c>
      <c r="F33" s="475">
        <v>36</v>
      </c>
      <c r="G33" s="469">
        <v>3</v>
      </c>
      <c r="H33" s="476">
        <v>0</v>
      </c>
      <c r="I33" s="469">
        <v>1565</v>
      </c>
      <c r="J33" s="475">
        <v>2315</v>
      </c>
      <c r="K33" s="469">
        <v>29</v>
      </c>
      <c r="L33" s="475">
        <v>51</v>
      </c>
      <c r="M33" s="469">
        <v>22</v>
      </c>
      <c r="N33" s="470">
        <v>5</v>
      </c>
      <c r="O33" s="469">
        <v>2</v>
      </c>
    </row>
    <row r="34" spans="2:15" ht="8.25" customHeight="1">
      <c r="B34" s="182"/>
      <c r="C34" s="469"/>
      <c r="D34" s="475"/>
      <c r="E34" s="469"/>
      <c r="F34" s="475"/>
      <c r="G34" s="469"/>
      <c r="H34" s="475"/>
      <c r="I34" s="469"/>
      <c r="J34" s="475"/>
      <c r="K34" s="469"/>
      <c r="L34" s="475"/>
      <c r="M34" s="469"/>
      <c r="N34" s="470"/>
      <c r="O34" s="469"/>
    </row>
    <row r="35" spans="2:15" ht="12">
      <c r="B35" s="182" t="s">
        <v>1723</v>
      </c>
      <c r="C35" s="469">
        <v>632</v>
      </c>
      <c r="D35" s="475">
        <v>1431</v>
      </c>
      <c r="E35" s="469">
        <v>4</v>
      </c>
      <c r="F35" s="475">
        <v>37</v>
      </c>
      <c r="G35" s="469">
        <v>192</v>
      </c>
      <c r="H35" s="475">
        <v>149</v>
      </c>
      <c r="I35" s="469">
        <v>751</v>
      </c>
      <c r="J35" s="475">
        <v>1543</v>
      </c>
      <c r="K35" s="469">
        <v>12</v>
      </c>
      <c r="L35" s="475">
        <v>29</v>
      </c>
      <c r="M35" s="469">
        <v>9</v>
      </c>
      <c r="N35" s="470">
        <v>1</v>
      </c>
      <c r="O35" s="469">
        <v>2</v>
      </c>
    </row>
    <row r="36" spans="2:15" ht="12">
      <c r="B36" s="182" t="s">
        <v>1724</v>
      </c>
      <c r="C36" s="469">
        <v>767</v>
      </c>
      <c r="D36" s="475">
        <v>1297</v>
      </c>
      <c r="E36" s="469">
        <v>0</v>
      </c>
      <c r="F36" s="475">
        <v>0</v>
      </c>
      <c r="G36" s="469">
        <v>93</v>
      </c>
      <c r="H36" s="475">
        <v>82</v>
      </c>
      <c r="I36" s="469">
        <v>805</v>
      </c>
      <c r="J36" s="475">
        <v>1379</v>
      </c>
      <c r="K36" s="469">
        <v>4</v>
      </c>
      <c r="L36" s="475">
        <v>27</v>
      </c>
      <c r="M36" s="469">
        <v>0</v>
      </c>
      <c r="N36" s="470">
        <v>4</v>
      </c>
      <c r="O36" s="469">
        <v>0</v>
      </c>
    </row>
    <row r="37" spans="2:15" ht="12">
      <c r="B37" s="182" t="s">
        <v>1725</v>
      </c>
      <c r="C37" s="469">
        <v>810</v>
      </c>
      <c r="D37" s="475">
        <v>1350</v>
      </c>
      <c r="E37" s="469">
        <v>0</v>
      </c>
      <c r="F37" s="475">
        <v>0</v>
      </c>
      <c r="G37" s="469">
        <v>1</v>
      </c>
      <c r="H37" s="475">
        <v>1</v>
      </c>
      <c r="I37" s="469">
        <v>810</v>
      </c>
      <c r="J37" s="475">
        <v>1351</v>
      </c>
      <c r="K37" s="469">
        <v>25</v>
      </c>
      <c r="L37" s="475">
        <v>62</v>
      </c>
      <c r="M37" s="469">
        <v>15</v>
      </c>
      <c r="N37" s="470">
        <v>5</v>
      </c>
      <c r="O37" s="469">
        <v>5</v>
      </c>
    </row>
    <row r="38" spans="2:15" ht="12">
      <c r="B38" s="182" t="s">
        <v>1726</v>
      </c>
      <c r="C38" s="469">
        <v>1694</v>
      </c>
      <c r="D38" s="475">
        <v>3893</v>
      </c>
      <c r="E38" s="469">
        <v>13</v>
      </c>
      <c r="F38" s="475">
        <v>27</v>
      </c>
      <c r="G38" s="469">
        <v>3</v>
      </c>
      <c r="H38" s="475">
        <v>7</v>
      </c>
      <c r="I38" s="469">
        <v>1695</v>
      </c>
      <c r="J38" s="475">
        <v>3872</v>
      </c>
      <c r="K38" s="469">
        <v>46</v>
      </c>
      <c r="L38" s="475">
        <v>173</v>
      </c>
      <c r="M38" s="469">
        <v>37</v>
      </c>
      <c r="N38" s="470">
        <v>5</v>
      </c>
      <c r="O38" s="469">
        <v>4</v>
      </c>
    </row>
    <row r="39" spans="2:15" ht="12">
      <c r="B39" s="182" t="s">
        <v>1727</v>
      </c>
      <c r="C39" s="469">
        <v>703</v>
      </c>
      <c r="D39" s="475">
        <v>3174</v>
      </c>
      <c r="E39" s="469">
        <v>6</v>
      </c>
      <c r="F39" s="475">
        <v>14</v>
      </c>
      <c r="G39" s="469">
        <v>68</v>
      </c>
      <c r="H39" s="475">
        <v>116</v>
      </c>
      <c r="I39" s="469">
        <v>715</v>
      </c>
      <c r="J39" s="475">
        <v>3277</v>
      </c>
      <c r="K39" s="469">
        <v>17</v>
      </c>
      <c r="L39" s="475">
        <v>87</v>
      </c>
      <c r="M39" s="469">
        <v>7</v>
      </c>
      <c r="N39" s="470">
        <v>0</v>
      </c>
      <c r="O39" s="469">
        <v>10</v>
      </c>
    </row>
    <row r="40" spans="2:15" ht="7.5" customHeight="1">
      <c r="B40" s="182"/>
      <c r="C40" s="469"/>
      <c r="D40" s="475"/>
      <c r="E40" s="469"/>
      <c r="F40" s="475"/>
      <c r="G40" s="469"/>
      <c r="H40" s="475"/>
      <c r="I40" s="469"/>
      <c r="J40" s="475"/>
      <c r="K40" s="469"/>
      <c r="L40" s="475"/>
      <c r="M40" s="469"/>
      <c r="N40" s="470"/>
      <c r="O40" s="469"/>
    </row>
    <row r="41" spans="2:15" ht="12">
      <c r="B41" s="182" t="s">
        <v>1728</v>
      </c>
      <c r="C41" s="469">
        <v>569</v>
      </c>
      <c r="D41" s="475">
        <v>1055</v>
      </c>
      <c r="E41" s="469">
        <v>1</v>
      </c>
      <c r="F41" s="475">
        <v>3</v>
      </c>
      <c r="G41" s="469">
        <v>1</v>
      </c>
      <c r="H41" s="475">
        <v>1</v>
      </c>
      <c r="I41" s="469">
        <v>569</v>
      </c>
      <c r="J41" s="475">
        <v>1053</v>
      </c>
      <c r="K41" s="469">
        <v>4</v>
      </c>
      <c r="L41" s="475">
        <v>12</v>
      </c>
      <c r="M41" s="469">
        <v>1</v>
      </c>
      <c r="N41" s="470">
        <v>2</v>
      </c>
      <c r="O41" s="469">
        <v>1</v>
      </c>
    </row>
    <row r="42" spans="2:15" ht="12">
      <c r="B42" s="182" t="s">
        <v>1729</v>
      </c>
      <c r="C42" s="469">
        <v>371</v>
      </c>
      <c r="D42" s="475">
        <v>460</v>
      </c>
      <c r="E42" s="469">
        <v>0</v>
      </c>
      <c r="F42" s="475">
        <v>0</v>
      </c>
      <c r="G42" s="469">
        <v>0</v>
      </c>
      <c r="H42" s="475">
        <v>0</v>
      </c>
      <c r="I42" s="469">
        <v>371</v>
      </c>
      <c r="J42" s="475">
        <v>460</v>
      </c>
      <c r="K42" s="469">
        <v>3</v>
      </c>
      <c r="L42" s="475">
        <v>4</v>
      </c>
      <c r="M42" s="469">
        <v>1</v>
      </c>
      <c r="N42" s="470">
        <v>2</v>
      </c>
      <c r="O42" s="469">
        <v>0</v>
      </c>
    </row>
    <row r="43" spans="2:15" ht="12">
      <c r="B43" s="182" t="s">
        <v>1730</v>
      </c>
      <c r="C43" s="469">
        <v>460</v>
      </c>
      <c r="D43" s="475">
        <v>777</v>
      </c>
      <c r="E43" s="469">
        <v>1</v>
      </c>
      <c r="F43" s="476">
        <v>0</v>
      </c>
      <c r="G43" s="469">
        <v>5</v>
      </c>
      <c r="H43" s="475">
        <v>2</v>
      </c>
      <c r="I43" s="469">
        <v>462</v>
      </c>
      <c r="J43" s="475">
        <v>779</v>
      </c>
      <c r="K43" s="469">
        <v>4</v>
      </c>
      <c r="L43" s="475">
        <v>20</v>
      </c>
      <c r="M43" s="469">
        <v>4</v>
      </c>
      <c r="N43" s="470">
        <v>0</v>
      </c>
      <c r="O43" s="469">
        <v>0</v>
      </c>
    </row>
    <row r="44" spans="2:15" ht="12">
      <c r="B44" s="182" t="s">
        <v>1731</v>
      </c>
      <c r="C44" s="469">
        <v>624</v>
      </c>
      <c r="D44" s="475">
        <v>1634</v>
      </c>
      <c r="E44" s="469">
        <v>29</v>
      </c>
      <c r="F44" s="475">
        <v>103</v>
      </c>
      <c r="G44" s="469">
        <v>365</v>
      </c>
      <c r="H44" s="475">
        <v>460</v>
      </c>
      <c r="I44" s="469">
        <v>760</v>
      </c>
      <c r="J44" s="475">
        <v>1991</v>
      </c>
      <c r="K44" s="469">
        <v>8</v>
      </c>
      <c r="L44" s="475">
        <v>48</v>
      </c>
      <c r="M44" s="469">
        <v>7</v>
      </c>
      <c r="N44" s="470">
        <v>0</v>
      </c>
      <c r="O44" s="469">
        <v>1</v>
      </c>
    </row>
    <row r="45" spans="2:15" ht="12">
      <c r="B45" s="182" t="s">
        <v>1732</v>
      </c>
      <c r="C45" s="469">
        <v>835</v>
      </c>
      <c r="D45" s="475">
        <v>1690</v>
      </c>
      <c r="E45" s="469">
        <v>4</v>
      </c>
      <c r="F45" s="475">
        <v>23</v>
      </c>
      <c r="G45" s="469">
        <v>0</v>
      </c>
      <c r="H45" s="475">
        <v>0</v>
      </c>
      <c r="I45" s="469">
        <v>835</v>
      </c>
      <c r="J45" s="475">
        <v>1667</v>
      </c>
      <c r="K45" s="469">
        <v>19</v>
      </c>
      <c r="L45" s="475">
        <v>30</v>
      </c>
      <c r="M45" s="469">
        <v>17</v>
      </c>
      <c r="N45" s="470">
        <v>0</v>
      </c>
      <c r="O45" s="469">
        <v>2</v>
      </c>
    </row>
    <row r="46" spans="2:15" ht="12">
      <c r="B46" s="182" t="s">
        <v>1733</v>
      </c>
      <c r="C46" s="469">
        <v>585</v>
      </c>
      <c r="D46" s="475">
        <v>2386</v>
      </c>
      <c r="E46" s="469">
        <v>5</v>
      </c>
      <c r="F46" s="475">
        <v>89</v>
      </c>
      <c r="G46" s="469">
        <v>0</v>
      </c>
      <c r="H46" s="475">
        <v>0</v>
      </c>
      <c r="I46" s="469">
        <v>585</v>
      </c>
      <c r="J46" s="475">
        <v>2298</v>
      </c>
      <c r="K46" s="469">
        <v>7</v>
      </c>
      <c r="L46" s="475">
        <v>13</v>
      </c>
      <c r="M46" s="469">
        <v>6</v>
      </c>
      <c r="N46" s="470">
        <v>1</v>
      </c>
      <c r="O46" s="469">
        <v>0</v>
      </c>
    </row>
    <row r="47" spans="2:15" ht="12">
      <c r="B47" s="182" t="s">
        <v>1734</v>
      </c>
      <c r="C47" s="469">
        <v>449</v>
      </c>
      <c r="D47" s="475">
        <v>847</v>
      </c>
      <c r="E47" s="469">
        <v>0</v>
      </c>
      <c r="F47" s="475">
        <v>0</v>
      </c>
      <c r="G47" s="469">
        <v>3</v>
      </c>
      <c r="H47" s="475">
        <v>8</v>
      </c>
      <c r="I47" s="469">
        <v>451</v>
      </c>
      <c r="J47" s="475">
        <v>854</v>
      </c>
      <c r="K47" s="469">
        <v>8</v>
      </c>
      <c r="L47" s="475">
        <v>24</v>
      </c>
      <c r="M47" s="469">
        <v>8</v>
      </c>
      <c r="N47" s="470">
        <v>0</v>
      </c>
      <c r="O47" s="469">
        <v>0</v>
      </c>
    </row>
    <row r="48" spans="2:15" ht="8.25" customHeight="1">
      <c r="B48" s="182"/>
      <c r="C48" s="469"/>
      <c r="D48" s="475"/>
      <c r="E48" s="469"/>
      <c r="F48" s="475"/>
      <c r="G48" s="469"/>
      <c r="H48" s="475"/>
      <c r="I48" s="469"/>
      <c r="J48" s="475"/>
      <c r="K48" s="469"/>
      <c r="L48" s="475"/>
      <c r="M48" s="469"/>
      <c r="N48" s="470"/>
      <c r="O48" s="469"/>
    </row>
    <row r="49" spans="2:15" ht="12">
      <c r="B49" s="182" t="s">
        <v>1735</v>
      </c>
      <c r="C49" s="469">
        <v>625</v>
      </c>
      <c r="D49" s="475">
        <v>1760</v>
      </c>
      <c r="E49" s="477">
        <v>1</v>
      </c>
      <c r="F49" s="476">
        <v>0</v>
      </c>
      <c r="G49" s="477">
        <v>24</v>
      </c>
      <c r="H49" s="476">
        <v>16</v>
      </c>
      <c r="I49" s="469">
        <v>642</v>
      </c>
      <c r="J49" s="475">
        <v>1775</v>
      </c>
      <c r="K49" s="469">
        <v>4</v>
      </c>
      <c r="L49" s="475">
        <v>5</v>
      </c>
      <c r="M49" s="469">
        <v>3</v>
      </c>
      <c r="N49" s="470">
        <v>0</v>
      </c>
      <c r="O49" s="469">
        <v>1</v>
      </c>
    </row>
    <row r="50" spans="2:15" ht="12">
      <c r="B50" s="182" t="s">
        <v>1736</v>
      </c>
      <c r="C50" s="469">
        <v>1152</v>
      </c>
      <c r="D50" s="475">
        <v>2405</v>
      </c>
      <c r="E50" s="469">
        <v>0</v>
      </c>
      <c r="F50" s="475">
        <v>0</v>
      </c>
      <c r="G50" s="477">
        <v>39</v>
      </c>
      <c r="H50" s="476">
        <v>23</v>
      </c>
      <c r="I50" s="469">
        <v>1154</v>
      </c>
      <c r="J50" s="475">
        <v>2428</v>
      </c>
      <c r="K50" s="469">
        <v>11</v>
      </c>
      <c r="L50" s="475">
        <v>18</v>
      </c>
      <c r="M50" s="469">
        <v>8</v>
      </c>
      <c r="N50" s="470">
        <v>0</v>
      </c>
      <c r="O50" s="469">
        <v>3</v>
      </c>
    </row>
    <row r="51" spans="2:15" ht="12">
      <c r="B51" s="182" t="s">
        <v>1737</v>
      </c>
      <c r="C51" s="469">
        <v>711</v>
      </c>
      <c r="D51" s="475">
        <v>1112</v>
      </c>
      <c r="E51" s="477">
        <v>17</v>
      </c>
      <c r="F51" s="476">
        <v>13</v>
      </c>
      <c r="G51" s="477">
        <v>7</v>
      </c>
      <c r="H51" s="476">
        <v>11</v>
      </c>
      <c r="I51" s="469">
        <v>711</v>
      </c>
      <c r="J51" s="475">
        <v>1110</v>
      </c>
      <c r="K51" s="469">
        <v>17</v>
      </c>
      <c r="L51" s="475">
        <v>54</v>
      </c>
      <c r="M51" s="469">
        <v>16</v>
      </c>
      <c r="N51" s="470">
        <v>0</v>
      </c>
      <c r="O51" s="469">
        <v>1</v>
      </c>
    </row>
    <row r="52" spans="2:15" ht="12">
      <c r="B52" s="182" t="s">
        <v>1738</v>
      </c>
      <c r="C52" s="469">
        <v>748</v>
      </c>
      <c r="D52" s="475">
        <v>2470</v>
      </c>
      <c r="E52" s="477">
        <v>1</v>
      </c>
      <c r="F52" s="476">
        <v>30</v>
      </c>
      <c r="G52" s="477">
        <v>1</v>
      </c>
      <c r="H52" s="476">
        <v>5</v>
      </c>
      <c r="I52" s="469">
        <v>748</v>
      </c>
      <c r="J52" s="475">
        <v>2445</v>
      </c>
      <c r="K52" s="469">
        <v>21</v>
      </c>
      <c r="L52" s="475">
        <v>62</v>
      </c>
      <c r="M52" s="469">
        <v>19</v>
      </c>
      <c r="N52" s="470">
        <v>2</v>
      </c>
      <c r="O52" s="469">
        <v>0</v>
      </c>
    </row>
    <row r="53" spans="2:15" ht="12">
      <c r="B53" s="182" t="s">
        <v>1739</v>
      </c>
      <c r="C53" s="469">
        <v>445</v>
      </c>
      <c r="D53" s="475">
        <v>654</v>
      </c>
      <c r="E53" s="477">
        <v>27</v>
      </c>
      <c r="F53" s="476">
        <v>49</v>
      </c>
      <c r="G53" s="477">
        <v>1</v>
      </c>
      <c r="H53" s="476">
        <v>0</v>
      </c>
      <c r="I53" s="469">
        <v>445</v>
      </c>
      <c r="J53" s="475">
        <v>606</v>
      </c>
      <c r="K53" s="469">
        <v>6</v>
      </c>
      <c r="L53" s="475">
        <v>15</v>
      </c>
      <c r="M53" s="469">
        <v>2</v>
      </c>
      <c r="N53" s="470">
        <v>1</v>
      </c>
      <c r="O53" s="469">
        <v>3</v>
      </c>
    </row>
    <row r="54" spans="2:15" ht="12">
      <c r="B54" s="182" t="s">
        <v>1740</v>
      </c>
      <c r="C54" s="469">
        <v>541</v>
      </c>
      <c r="D54" s="475">
        <v>1276</v>
      </c>
      <c r="E54" s="477">
        <v>3</v>
      </c>
      <c r="F54" s="476">
        <v>1</v>
      </c>
      <c r="G54" s="477">
        <v>4</v>
      </c>
      <c r="H54" s="476">
        <v>1</v>
      </c>
      <c r="I54" s="469">
        <v>541</v>
      </c>
      <c r="J54" s="475">
        <v>1276</v>
      </c>
      <c r="K54" s="469">
        <v>5</v>
      </c>
      <c r="L54" s="475">
        <v>16</v>
      </c>
      <c r="M54" s="469">
        <v>3</v>
      </c>
      <c r="N54" s="470">
        <v>0</v>
      </c>
      <c r="O54" s="469">
        <v>2</v>
      </c>
    </row>
    <row r="55" spans="2:15" ht="12">
      <c r="B55" s="182" t="s">
        <v>1741</v>
      </c>
      <c r="C55" s="469">
        <v>636</v>
      </c>
      <c r="D55" s="475">
        <v>1013</v>
      </c>
      <c r="E55" s="477">
        <v>1</v>
      </c>
      <c r="F55" s="476">
        <v>8</v>
      </c>
      <c r="G55" s="477">
        <v>1</v>
      </c>
      <c r="H55" s="476">
        <v>0</v>
      </c>
      <c r="I55" s="469">
        <v>636</v>
      </c>
      <c r="J55" s="475">
        <v>1006</v>
      </c>
      <c r="K55" s="469">
        <v>14</v>
      </c>
      <c r="L55" s="475">
        <v>10</v>
      </c>
      <c r="M55" s="469">
        <v>14</v>
      </c>
      <c r="N55" s="470">
        <v>0</v>
      </c>
      <c r="O55" s="469">
        <v>0</v>
      </c>
    </row>
    <row r="56" spans="2:15" ht="8.25" customHeight="1">
      <c r="B56" s="182"/>
      <c r="C56" s="469"/>
      <c r="D56" s="475"/>
      <c r="E56" s="469"/>
      <c r="F56" s="475"/>
      <c r="G56" s="469"/>
      <c r="H56" s="475"/>
      <c r="I56" s="469"/>
      <c r="J56" s="475"/>
      <c r="K56" s="469"/>
      <c r="L56" s="475"/>
      <c r="M56" s="469"/>
      <c r="N56" s="470"/>
      <c r="O56" s="469"/>
    </row>
    <row r="57" spans="2:15" ht="12">
      <c r="B57" s="182" t="s">
        <v>1742</v>
      </c>
      <c r="C57" s="469">
        <v>482</v>
      </c>
      <c r="D57" s="475">
        <v>1902</v>
      </c>
      <c r="E57" s="469">
        <v>7</v>
      </c>
      <c r="F57" s="475">
        <v>84</v>
      </c>
      <c r="G57" s="469">
        <v>53</v>
      </c>
      <c r="H57" s="475">
        <v>69</v>
      </c>
      <c r="I57" s="469">
        <v>504</v>
      </c>
      <c r="J57" s="475">
        <v>1886</v>
      </c>
      <c r="K57" s="469">
        <v>13</v>
      </c>
      <c r="L57" s="475">
        <v>112</v>
      </c>
      <c r="M57" s="469">
        <v>7</v>
      </c>
      <c r="N57" s="470">
        <v>1</v>
      </c>
      <c r="O57" s="469">
        <v>5</v>
      </c>
    </row>
    <row r="58" spans="2:15" ht="12">
      <c r="B58" s="182" t="s">
        <v>669</v>
      </c>
      <c r="C58" s="469">
        <v>504</v>
      </c>
      <c r="D58" s="475">
        <v>2906</v>
      </c>
      <c r="E58" s="469">
        <v>36</v>
      </c>
      <c r="F58" s="475">
        <v>199</v>
      </c>
      <c r="G58" s="469">
        <v>0</v>
      </c>
      <c r="H58" s="475">
        <v>0</v>
      </c>
      <c r="I58" s="469">
        <v>504</v>
      </c>
      <c r="J58" s="475">
        <v>2706</v>
      </c>
      <c r="K58" s="469">
        <v>8</v>
      </c>
      <c r="L58" s="475">
        <v>11</v>
      </c>
      <c r="M58" s="469">
        <v>3</v>
      </c>
      <c r="N58" s="470">
        <v>2</v>
      </c>
      <c r="O58" s="469">
        <v>3</v>
      </c>
    </row>
    <row r="59" spans="2:15" ht="12">
      <c r="B59" s="182" t="s">
        <v>1744</v>
      </c>
      <c r="C59" s="469">
        <v>732</v>
      </c>
      <c r="D59" s="475">
        <v>2039</v>
      </c>
      <c r="E59" s="469">
        <v>3</v>
      </c>
      <c r="F59" s="475">
        <v>20</v>
      </c>
      <c r="G59" s="469">
        <v>182</v>
      </c>
      <c r="H59" s="475">
        <v>166</v>
      </c>
      <c r="I59" s="469">
        <v>792</v>
      </c>
      <c r="J59" s="475">
        <v>2185</v>
      </c>
      <c r="K59" s="469">
        <v>28</v>
      </c>
      <c r="L59" s="475">
        <v>71</v>
      </c>
      <c r="M59" s="469">
        <v>22</v>
      </c>
      <c r="N59" s="470">
        <v>4</v>
      </c>
      <c r="O59" s="469">
        <v>2</v>
      </c>
    </row>
    <row r="60" spans="2:15" ht="12">
      <c r="B60" s="182" t="s">
        <v>1745</v>
      </c>
      <c r="C60" s="469">
        <v>840</v>
      </c>
      <c r="D60" s="475">
        <v>2910</v>
      </c>
      <c r="E60" s="469">
        <v>2</v>
      </c>
      <c r="F60" s="475">
        <v>1</v>
      </c>
      <c r="G60" s="469">
        <v>165</v>
      </c>
      <c r="H60" s="475">
        <v>72</v>
      </c>
      <c r="I60" s="469">
        <v>949</v>
      </c>
      <c r="J60" s="475">
        <v>2981</v>
      </c>
      <c r="K60" s="469">
        <v>19</v>
      </c>
      <c r="L60" s="475">
        <v>369</v>
      </c>
      <c r="M60" s="469">
        <v>12</v>
      </c>
      <c r="N60" s="470">
        <v>2</v>
      </c>
      <c r="O60" s="469">
        <v>5</v>
      </c>
    </row>
    <row r="61" spans="2:15" ht="12">
      <c r="B61" s="182" t="s">
        <v>1746</v>
      </c>
      <c r="C61" s="469">
        <v>842</v>
      </c>
      <c r="D61" s="475">
        <v>2765</v>
      </c>
      <c r="E61" s="469">
        <v>20</v>
      </c>
      <c r="F61" s="475">
        <v>84</v>
      </c>
      <c r="G61" s="469">
        <v>85</v>
      </c>
      <c r="H61" s="475">
        <v>424</v>
      </c>
      <c r="I61" s="469">
        <v>858</v>
      </c>
      <c r="J61" s="475">
        <v>3105</v>
      </c>
      <c r="K61" s="469">
        <v>173</v>
      </c>
      <c r="L61" s="475">
        <v>257</v>
      </c>
      <c r="M61" s="469">
        <v>122</v>
      </c>
      <c r="N61" s="470">
        <v>50</v>
      </c>
      <c r="O61" s="469">
        <v>1</v>
      </c>
    </row>
    <row r="62" spans="2:15" ht="8.25" customHeight="1">
      <c r="B62" s="182"/>
      <c r="C62" s="469"/>
      <c r="D62" s="475"/>
      <c r="E62" s="469"/>
      <c r="F62" s="475"/>
      <c r="G62" s="469"/>
      <c r="H62" s="475"/>
      <c r="I62" s="469"/>
      <c r="J62" s="475"/>
      <c r="K62" s="469"/>
      <c r="L62" s="475"/>
      <c r="M62" s="469"/>
      <c r="N62" s="470"/>
      <c r="O62" s="469"/>
    </row>
    <row r="63" spans="2:15" ht="12">
      <c r="B63" s="182" t="s">
        <v>1769</v>
      </c>
      <c r="C63" s="469">
        <v>674</v>
      </c>
      <c r="D63" s="475">
        <v>1323</v>
      </c>
      <c r="E63" s="469">
        <v>2</v>
      </c>
      <c r="F63" s="475">
        <v>1</v>
      </c>
      <c r="G63" s="469">
        <v>209</v>
      </c>
      <c r="H63" s="475">
        <v>102</v>
      </c>
      <c r="I63" s="469">
        <v>731</v>
      </c>
      <c r="J63" s="475">
        <v>1424</v>
      </c>
      <c r="K63" s="469">
        <v>53</v>
      </c>
      <c r="L63" s="475">
        <v>96</v>
      </c>
      <c r="M63" s="469">
        <v>47</v>
      </c>
      <c r="N63" s="470">
        <v>0</v>
      </c>
      <c r="O63" s="469">
        <v>6</v>
      </c>
    </row>
    <row r="64" spans="2:15" ht="12">
      <c r="B64" s="182" t="s">
        <v>1747</v>
      </c>
      <c r="C64" s="469">
        <v>191</v>
      </c>
      <c r="D64" s="475">
        <v>137</v>
      </c>
      <c r="E64" s="469">
        <v>0</v>
      </c>
      <c r="F64" s="475">
        <v>0</v>
      </c>
      <c r="G64" s="469">
        <v>0</v>
      </c>
      <c r="H64" s="475">
        <v>0</v>
      </c>
      <c r="I64" s="469">
        <v>191</v>
      </c>
      <c r="J64" s="475">
        <v>137</v>
      </c>
      <c r="K64" s="469">
        <v>19</v>
      </c>
      <c r="L64" s="475">
        <v>12</v>
      </c>
      <c r="M64" s="469">
        <v>15</v>
      </c>
      <c r="N64" s="470">
        <v>0</v>
      </c>
      <c r="O64" s="469">
        <v>4</v>
      </c>
    </row>
    <row r="65" spans="2:15" ht="12">
      <c r="B65" s="182" t="s">
        <v>1748</v>
      </c>
      <c r="C65" s="469">
        <v>287</v>
      </c>
      <c r="D65" s="475">
        <v>350</v>
      </c>
      <c r="E65" s="469">
        <v>3</v>
      </c>
      <c r="F65" s="475">
        <v>2</v>
      </c>
      <c r="G65" s="469">
        <v>0</v>
      </c>
      <c r="H65" s="475">
        <v>0</v>
      </c>
      <c r="I65" s="469">
        <v>287</v>
      </c>
      <c r="J65" s="475">
        <v>349</v>
      </c>
      <c r="K65" s="469">
        <v>90</v>
      </c>
      <c r="L65" s="475">
        <v>56</v>
      </c>
      <c r="M65" s="469">
        <v>84</v>
      </c>
      <c r="N65" s="470">
        <v>4</v>
      </c>
      <c r="O65" s="469">
        <v>2</v>
      </c>
    </row>
    <row r="66" spans="2:15" ht="12">
      <c r="B66" s="182" t="s">
        <v>1749</v>
      </c>
      <c r="C66" s="469">
        <v>362</v>
      </c>
      <c r="D66" s="475">
        <v>373</v>
      </c>
      <c r="E66" s="469">
        <v>0</v>
      </c>
      <c r="F66" s="475">
        <v>0</v>
      </c>
      <c r="G66" s="469">
        <v>0</v>
      </c>
      <c r="H66" s="475">
        <v>0</v>
      </c>
      <c r="I66" s="469">
        <v>362</v>
      </c>
      <c r="J66" s="475">
        <v>373</v>
      </c>
      <c r="K66" s="469">
        <v>31</v>
      </c>
      <c r="L66" s="475">
        <v>21</v>
      </c>
      <c r="M66" s="469">
        <v>22</v>
      </c>
      <c r="N66" s="470">
        <v>2</v>
      </c>
      <c r="O66" s="469">
        <v>7</v>
      </c>
    </row>
    <row r="67" spans="2:15" ht="12">
      <c r="B67" s="182" t="s">
        <v>1750</v>
      </c>
      <c r="C67" s="469">
        <v>654</v>
      </c>
      <c r="D67" s="475">
        <v>1042</v>
      </c>
      <c r="E67" s="469">
        <v>6</v>
      </c>
      <c r="F67" s="475">
        <v>1</v>
      </c>
      <c r="G67" s="469">
        <v>0</v>
      </c>
      <c r="H67" s="475">
        <v>0</v>
      </c>
      <c r="I67" s="469">
        <v>654</v>
      </c>
      <c r="J67" s="475">
        <v>1040</v>
      </c>
      <c r="K67" s="469">
        <v>53</v>
      </c>
      <c r="L67" s="475">
        <v>58</v>
      </c>
      <c r="M67" s="469">
        <v>46</v>
      </c>
      <c r="N67" s="470">
        <v>7</v>
      </c>
      <c r="O67" s="469">
        <v>0</v>
      </c>
    </row>
    <row r="68" spans="2:15" ht="12">
      <c r="B68" s="182" t="s">
        <v>1751</v>
      </c>
      <c r="C68" s="469">
        <v>53</v>
      </c>
      <c r="D68" s="475">
        <v>36</v>
      </c>
      <c r="E68" s="469">
        <v>0</v>
      </c>
      <c r="F68" s="475">
        <v>0</v>
      </c>
      <c r="G68" s="469">
        <v>0</v>
      </c>
      <c r="H68" s="478">
        <v>0</v>
      </c>
      <c r="I68" s="469">
        <v>53</v>
      </c>
      <c r="J68" s="475">
        <v>36</v>
      </c>
      <c r="K68" s="469">
        <v>9</v>
      </c>
      <c r="L68" s="475">
        <v>4</v>
      </c>
      <c r="M68" s="469">
        <v>6</v>
      </c>
      <c r="N68" s="470">
        <v>0</v>
      </c>
      <c r="O68" s="469">
        <v>3</v>
      </c>
    </row>
    <row r="69" spans="2:15" ht="12">
      <c r="B69" s="182" t="s">
        <v>1752</v>
      </c>
      <c r="C69" s="469">
        <v>742</v>
      </c>
      <c r="D69" s="475">
        <v>4874</v>
      </c>
      <c r="E69" s="469">
        <v>15</v>
      </c>
      <c r="F69" s="475">
        <v>40</v>
      </c>
      <c r="G69" s="469">
        <v>6</v>
      </c>
      <c r="H69" s="475">
        <v>7</v>
      </c>
      <c r="I69" s="469">
        <v>742</v>
      </c>
      <c r="J69" s="475">
        <v>4841</v>
      </c>
      <c r="K69" s="469">
        <v>32</v>
      </c>
      <c r="L69" s="475">
        <v>64</v>
      </c>
      <c r="M69" s="469">
        <v>29</v>
      </c>
      <c r="N69" s="470">
        <v>1</v>
      </c>
      <c r="O69" s="469">
        <v>2</v>
      </c>
    </row>
    <row r="70" spans="2:15" ht="12">
      <c r="B70" s="182" t="s">
        <v>1753</v>
      </c>
      <c r="C70" s="469">
        <v>899</v>
      </c>
      <c r="D70" s="475">
        <v>5511</v>
      </c>
      <c r="E70" s="469">
        <v>46</v>
      </c>
      <c r="F70" s="475">
        <v>231</v>
      </c>
      <c r="G70" s="469">
        <v>6</v>
      </c>
      <c r="H70" s="475">
        <v>3</v>
      </c>
      <c r="I70" s="469">
        <v>899</v>
      </c>
      <c r="J70" s="475">
        <v>5284</v>
      </c>
      <c r="K70" s="469">
        <v>7</v>
      </c>
      <c r="L70" s="475">
        <v>13</v>
      </c>
      <c r="M70" s="469">
        <v>4</v>
      </c>
      <c r="N70" s="470">
        <v>2</v>
      </c>
      <c r="O70" s="469">
        <v>1</v>
      </c>
    </row>
    <row r="71" spans="2:15" ht="12">
      <c r="B71" s="182" t="s">
        <v>1754</v>
      </c>
      <c r="C71" s="469">
        <v>1224</v>
      </c>
      <c r="D71" s="475">
        <v>1794</v>
      </c>
      <c r="E71" s="469">
        <v>5</v>
      </c>
      <c r="F71" s="475">
        <v>1</v>
      </c>
      <c r="G71" s="469">
        <v>3</v>
      </c>
      <c r="H71" s="475">
        <v>1</v>
      </c>
      <c r="I71" s="469">
        <v>1224</v>
      </c>
      <c r="J71" s="475">
        <v>1793</v>
      </c>
      <c r="K71" s="469">
        <v>32</v>
      </c>
      <c r="L71" s="475">
        <v>35</v>
      </c>
      <c r="M71" s="469">
        <v>21</v>
      </c>
      <c r="N71" s="470">
        <v>2</v>
      </c>
      <c r="O71" s="469">
        <v>9</v>
      </c>
    </row>
    <row r="72" spans="2:15" ht="12">
      <c r="B72" s="182" t="s">
        <v>1755</v>
      </c>
      <c r="C72" s="469">
        <v>700</v>
      </c>
      <c r="D72" s="475">
        <v>1913</v>
      </c>
      <c r="E72" s="469">
        <v>0</v>
      </c>
      <c r="F72" s="475">
        <v>0</v>
      </c>
      <c r="G72" s="469">
        <v>1</v>
      </c>
      <c r="H72" s="475">
        <v>3</v>
      </c>
      <c r="I72" s="469">
        <v>700</v>
      </c>
      <c r="J72" s="475">
        <v>1916</v>
      </c>
      <c r="K72" s="469">
        <v>14</v>
      </c>
      <c r="L72" s="475">
        <v>20</v>
      </c>
      <c r="M72" s="469">
        <v>10</v>
      </c>
      <c r="N72" s="470">
        <v>0</v>
      </c>
      <c r="O72" s="469">
        <v>4</v>
      </c>
    </row>
    <row r="73" spans="2:15" ht="12">
      <c r="B73" s="182" t="s">
        <v>1756</v>
      </c>
      <c r="C73" s="469">
        <v>450</v>
      </c>
      <c r="D73" s="475">
        <v>755</v>
      </c>
      <c r="E73" s="469">
        <v>27</v>
      </c>
      <c r="F73" s="475">
        <v>7</v>
      </c>
      <c r="G73" s="469">
        <v>3</v>
      </c>
      <c r="H73" s="475">
        <v>2</v>
      </c>
      <c r="I73" s="469">
        <v>451</v>
      </c>
      <c r="J73" s="475">
        <v>750</v>
      </c>
      <c r="K73" s="469">
        <v>29</v>
      </c>
      <c r="L73" s="475">
        <v>25</v>
      </c>
      <c r="M73" s="469">
        <v>26</v>
      </c>
      <c r="N73" s="470">
        <v>0</v>
      </c>
      <c r="O73" s="469">
        <v>3</v>
      </c>
    </row>
    <row r="74" spans="2:15" ht="12">
      <c r="B74" s="154" t="s">
        <v>1757</v>
      </c>
      <c r="C74" s="479">
        <v>628</v>
      </c>
      <c r="D74" s="480">
        <v>1772</v>
      </c>
      <c r="E74" s="479">
        <v>10</v>
      </c>
      <c r="F74" s="480">
        <v>10</v>
      </c>
      <c r="G74" s="479">
        <v>5</v>
      </c>
      <c r="H74" s="480">
        <v>4</v>
      </c>
      <c r="I74" s="479">
        <v>628</v>
      </c>
      <c r="J74" s="480">
        <v>1765</v>
      </c>
      <c r="K74" s="479">
        <v>11</v>
      </c>
      <c r="L74" s="480">
        <v>35</v>
      </c>
      <c r="M74" s="479">
        <v>9</v>
      </c>
      <c r="N74" s="480">
        <v>0</v>
      </c>
      <c r="O74" s="479">
        <v>2</v>
      </c>
    </row>
    <row r="75" spans="2:12" ht="12">
      <c r="B75" s="481" t="s">
        <v>670</v>
      </c>
      <c r="C75" s="481"/>
      <c r="D75" s="481"/>
      <c r="E75" s="481"/>
      <c r="F75" s="481"/>
      <c r="G75" s="481"/>
      <c r="H75" s="481"/>
      <c r="I75" s="481"/>
      <c r="K75" s="481"/>
      <c r="L75" s="481"/>
    </row>
    <row r="76" spans="2:12" ht="12">
      <c r="B76" s="481" t="s">
        <v>671</v>
      </c>
      <c r="C76" s="481"/>
      <c r="D76" s="481"/>
      <c r="E76" s="481"/>
      <c r="F76" s="481"/>
      <c r="G76" s="481"/>
      <c r="H76" s="481"/>
      <c r="I76" s="481"/>
      <c r="K76" s="481"/>
      <c r="L76" s="481"/>
    </row>
    <row r="77" spans="2:12" ht="12">
      <c r="B77" s="481"/>
      <c r="C77" s="481"/>
      <c r="D77" s="481"/>
      <c r="E77" s="481"/>
      <c r="F77" s="481"/>
      <c r="G77" s="481"/>
      <c r="H77" s="481"/>
      <c r="I77" s="481"/>
      <c r="K77" s="481"/>
      <c r="L77" s="481"/>
    </row>
    <row r="78" spans="2:12" ht="12">
      <c r="B78" s="481"/>
      <c r="C78" s="481"/>
      <c r="D78" s="481"/>
      <c r="E78" s="481"/>
      <c r="F78" s="481"/>
      <c r="G78" s="481"/>
      <c r="H78" s="481"/>
      <c r="I78" s="481"/>
      <c r="K78" s="481"/>
      <c r="L78" s="481"/>
    </row>
    <row r="79" spans="2:12" ht="12">
      <c r="B79" s="481"/>
      <c r="C79" s="481"/>
      <c r="D79" s="481"/>
      <c r="E79" s="481"/>
      <c r="F79" s="481"/>
      <c r="G79" s="481"/>
      <c r="H79" s="481"/>
      <c r="I79" s="481"/>
      <c r="K79" s="481"/>
      <c r="L79" s="481"/>
    </row>
    <row r="80" spans="2:12" ht="12">
      <c r="B80" s="481"/>
      <c r="C80" s="481"/>
      <c r="D80" s="481"/>
      <c r="E80" s="481"/>
      <c r="F80" s="481"/>
      <c r="G80" s="481"/>
      <c r="H80" s="481"/>
      <c r="I80" s="481"/>
      <c r="K80" s="481"/>
      <c r="L80" s="481"/>
    </row>
    <row r="81" spans="2:12" ht="12">
      <c r="B81" s="481"/>
      <c r="C81" s="481"/>
      <c r="D81" s="481"/>
      <c r="E81" s="481"/>
      <c r="F81" s="481"/>
      <c r="G81" s="481"/>
      <c r="H81" s="481"/>
      <c r="I81" s="481"/>
      <c r="K81" s="481"/>
      <c r="L81" s="481"/>
    </row>
    <row r="82" spans="2:12" ht="12">
      <c r="B82" s="481"/>
      <c r="C82" s="481"/>
      <c r="D82" s="481"/>
      <c r="E82" s="481"/>
      <c r="F82" s="481"/>
      <c r="G82" s="481"/>
      <c r="H82" s="481"/>
      <c r="I82" s="481"/>
      <c r="K82" s="481"/>
      <c r="L82" s="481"/>
    </row>
    <row r="83" spans="2:12" ht="12">
      <c r="B83" s="481"/>
      <c r="C83" s="481"/>
      <c r="D83" s="481"/>
      <c r="E83" s="481"/>
      <c r="F83" s="481"/>
      <c r="G83" s="481"/>
      <c r="H83" s="481"/>
      <c r="I83" s="481"/>
      <c r="K83" s="481"/>
      <c r="L83" s="481"/>
    </row>
    <row r="84" spans="2:12" ht="12">
      <c r="B84" s="481"/>
      <c r="C84" s="481"/>
      <c r="D84" s="481"/>
      <c r="E84" s="481"/>
      <c r="F84" s="481"/>
      <c r="G84" s="481"/>
      <c r="H84" s="481"/>
      <c r="I84" s="481"/>
      <c r="K84" s="481"/>
      <c r="L84" s="481"/>
    </row>
    <row r="85" spans="2:12" ht="12">
      <c r="B85" s="481"/>
      <c r="C85" s="481"/>
      <c r="D85" s="481"/>
      <c r="E85" s="481"/>
      <c r="F85" s="481"/>
      <c r="G85" s="481"/>
      <c r="H85" s="481"/>
      <c r="I85" s="481"/>
      <c r="K85" s="481"/>
      <c r="L85" s="481"/>
    </row>
    <row r="86" spans="2:12" ht="12">
      <c r="B86" s="481"/>
      <c r="C86" s="481"/>
      <c r="D86" s="481"/>
      <c r="E86" s="481"/>
      <c r="F86" s="481"/>
      <c r="G86" s="481"/>
      <c r="H86" s="481"/>
      <c r="I86" s="481"/>
      <c r="K86" s="481"/>
      <c r="L86" s="481"/>
    </row>
    <row r="87" spans="2:12" ht="12">
      <c r="B87" s="481"/>
      <c r="C87" s="481"/>
      <c r="D87" s="481"/>
      <c r="E87" s="481"/>
      <c r="F87" s="481"/>
      <c r="G87" s="481"/>
      <c r="H87" s="481"/>
      <c r="I87" s="481"/>
      <c r="K87" s="481"/>
      <c r="L87" s="481"/>
    </row>
    <row r="88" spans="2:12" ht="12">
      <c r="B88" s="481"/>
      <c r="C88" s="481"/>
      <c r="D88" s="481"/>
      <c r="E88" s="481"/>
      <c r="F88" s="481"/>
      <c r="G88" s="481"/>
      <c r="H88" s="481"/>
      <c r="I88" s="481"/>
      <c r="L88" s="481"/>
    </row>
    <row r="89" spans="2:12" ht="12">
      <c r="B89" s="481"/>
      <c r="C89" s="481"/>
      <c r="D89" s="481"/>
      <c r="E89" s="481"/>
      <c r="F89" s="481"/>
      <c r="G89" s="481"/>
      <c r="H89" s="481"/>
      <c r="I89" s="481"/>
      <c r="L89" s="481"/>
    </row>
    <row r="90" spans="2:12" ht="12">
      <c r="B90" s="481"/>
      <c r="C90" s="481"/>
      <c r="D90" s="481"/>
      <c r="E90" s="481"/>
      <c r="F90" s="481"/>
      <c r="G90" s="481"/>
      <c r="H90" s="481"/>
      <c r="I90" s="481"/>
      <c r="L90" s="481"/>
    </row>
    <row r="91" spans="2:12" ht="12">
      <c r="B91" s="481"/>
      <c r="C91" s="481"/>
      <c r="D91" s="481"/>
      <c r="E91" s="481"/>
      <c r="F91" s="481"/>
      <c r="G91" s="481"/>
      <c r="H91" s="481"/>
      <c r="I91" s="481"/>
      <c r="L91" s="481"/>
    </row>
    <row r="92" spans="2:12" ht="12">
      <c r="B92" s="481"/>
      <c r="C92" s="481"/>
      <c r="D92" s="481"/>
      <c r="E92" s="481"/>
      <c r="F92" s="481"/>
      <c r="G92" s="481"/>
      <c r="H92" s="481"/>
      <c r="I92" s="481"/>
      <c r="L92" s="481"/>
    </row>
    <row r="93" spans="2:12" ht="12">
      <c r="B93" s="481"/>
      <c r="C93" s="481"/>
      <c r="D93" s="481"/>
      <c r="E93" s="481"/>
      <c r="F93" s="481"/>
      <c r="G93" s="481"/>
      <c r="H93" s="481"/>
      <c r="I93" s="481"/>
      <c r="L93" s="481"/>
    </row>
    <row r="94" spans="2:12" ht="12">
      <c r="B94" s="481"/>
      <c r="C94" s="481"/>
      <c r="D94" s="481"/>
      <c r="E94" s="481"/>
      <c r="F94" s="481"/>
      <c r="G94" s="481"/>
      <c r="H94" s="481"/>
      <c r="I94" s="481"/>
      <c r="L94" s="481"/>
    </row>
    <row r="95" spans="2:12" ht="12">
      <c r="B95" s="481"/>
      <c r="C95" s="481"/>
      <c r="D95" s="481"/>
      <c r="E95" s="481"/>
      <c r="F95" s="481"/>
      <c r="G95" s="481"/>
      <c r="H95" s="481"/>
      <c r="I95" s="481"/>
      <c r="L95" s="481"/>
    </row>
    <row r="96" spans="2:12" ht="12">
      <c r="B96" s="481"/>
      <c r="C96" s="481"/>
      <c r="D96" s="481"/>
      <c r="E96" s="481"/>
      <c r="F96" s="481"/>
      <c r="G96" s="481"/>
      <c r="H96" s="481"/>
      <c r="I96" s="481"/>
      <c r="L96" s="481"/>
    </row>
    <row r="97" spans="2:12" ht="12">
      <c r="B97" s="481"/>
      <c r="C97" s="481"/>
      <c r="D97" s="481"/>
      <c r="E97" s="481"/>
      <c r="F97" s="481"/>
      <c r="G97" s="481"/>
      <c r="H97" s="481"/>
      <c r="I97" s="481"/>
      <c r="L97" s="481"/>
    </row>
    <row r="98" spans="2:12" ht="12">
      <c r="B98" s="481"/>
      <c r="C98" s="481"/>
      <c r="D98" s="481"/>
      <c r="E98" s="481"/>
      <c r="F98" s="481"/>
      <c r="G98" s="481"/>
      <c r="H98" s="481"/>
      <c r="I98" s="481"/>
      <c r="L98" s="481"/>
    </row>
    <row r="99" spans="2:12" ht="12">
      <c r="B99" s="481"/>
      <c r="C99" s="481"/>
      <c r="D99" s="481"/>
      <c r="E99" s="481"/>
      <c r="F99" s="481"/>
      <c r="G99" s="481"/>
      <c r="H99" s="481"/>
      <c r="I99" s="481"/>
      <c r="L99" s="481"/>
    </row>
    <row r="100" spans="2:12" ht="12">
      <c r="B100" s="481"/>
      <c r="C100" s="481"/>
      <c r="D100" s="481"/>
      <c r="E100" s="481"/>
      <c r="F100" s="481"/>
      <c r="G100" s="481"/>
      <c r="H100" s="481"/>
      <c r="I100" s="481"/>
      <c r="L100" s="481"/>
    </row>
    <row r="101" spans="2:12" ht="12">
      <c r="B101" s="481"/>
      <c r="C101" s="481"/>
      <c r="D101" s="481"/>
      <c r="E101" s="481"/>
      <c r="F101" s="481"/>
      <c r="G101" s="481"/>
      <c r="H101" s="481"/>
      <c r="I101" s="481"/>
      <c r="L101" s="481"/>
    </row>
    <row r="102" spans="2:12" ht="12">
      <c r="B102" s="481"/>
      <c r="C102" s="481"/>
      <c r="D102" s="481"/>
      <c r="E102" s="481"/>
      <c r="F102" s="481"/>
      <c r="G102" s="481"/>
      <c r="H102" s="481"/>
      <c r="I102" s="481"/>
      <c r="L102" s="481"/>
    </row>
    <row r="103" spans="2:12" ht="12">
      <c r="B103" s="481"/>
      <c r="C103" s="481"/>
      <c r="D103" s="481"/>
      <c r="E103" s="481"/>
      <c r="F103" s="481"/>
      <c r="G103" s="481"/>
      <c r="H103" s="481"/>
      <c r="I103" s="481"/>
      <c r="L103" s="481"/>
    </row>
    <row r="104" spans="2:12" ht="12">
      <c r="B104" s="481"/>
      <c r="C104" s="481"/>
      <c r="D104" s="481"/>
      <c r="E104" s="481"/>
      <c r="F104" s="481"/>
      <c r="G104" s="481"/>
      <c r="H104" s="481"/>
      <c r="I104" s="481"/>
      <c r="L104" s="481"/>
    </row>
    <row r="105" spans="2:12" ht="12">
      <c r="B105" s="481"/>
      <c r="C105" s="481"/>
      <c r="D105" s="481"/>
      <c r="E105" s="481"/>
      <c r="F105" s="481"/>
      <c r="G105" s="481"/>
      <c r="H105" s="481"/>
      <c r="I105" s="481"/>
      <c r="L105" s="481"/>
    </row>
    <row r="106" spans="2:12" ht="12">
      <c r="B106" s="481"/>
      <c r="C106" s="481"/>
      <c r="D106" s="481"/>
      <c r="E106" s="481"/>
      <c r="F106" s="481"/>
      <c r="G106" s="481"/>
      <c r="H106" s="481"/>
      <c r="I106" s="481"/>
      <c r="L106" s="481"/>
    </row>
    <row r="107" spans="2:12" ht="12">
      <c r="B107" s="481"/>
      <c r="C107" s="481"/>
      <c r="D107" s="481"/>
      <c r="E107" s="481"/>
      <c r="F107" s="481"/>
      <c r="G107" s="481"/>
      <c r="H107" s="481"/>
      <c r="I107" s="481"/>
      <c r="L107" s="481"/>
    </row>
    <row r="108" spans="2:12" ht="12">
      <c r="B108" s="481"/>
      <c r="C108" s="481"/>
      <c r="D108" s="481"/>
      <c r="E108" s="481"/>
      <c r="F108" s="481"/>
      <c r="G108" s="481"/>
      <c r="H108" s="481"/>
      <c r="I108" s="481"/>
      <c r="L108" s="481"/>
    </row>
    <row r="109" spans="2:12" ht="12">
      <c r="B109" s="481"/>
      <c r="C109" s="481"/>
      <c r="D109" s="481"/>
      <c r="E109" s="481"/>
      <c r="F109" s="481"/>
      <c r="G109" s="481"/>
      <c r="H109" s="481"/>
      <c r="I109" s="481"/>
      <c r="L109" s="481"/>
    </row>
    <row r="110" spans="2:12" ht="12">
      <c r="B110" s="481"/>
      <c r="C110" s="481"/>
      <c r="D110" s="481"/>
      <c r="E110" s="481"/>
      <c r="F110" s="481"/>
      <c r="G110" s="481"/>
      <c r="H110" s="481"/>
      <c r="I110" s="481"/>
      <c r="L110" s="481"/>
    </row>
    <row r="111" spans="2:12" ht="12">
      <c r="B111" s="481"/>
      <c r="C111" s="481"/>
      <c r="D111" s="481"/>
      <c r="E111" s="481"/>
      <c r="F111" s="481"/>
      <c r="G111" s="481"/>
      <c r="H111" s="481"/>
      <c r="I111" s="481"/>
      <c r="L111" s="481"/>
    </row>
    <row r="112" spans="2:12" ht="12">
      <c r="B112" s="481"/>
      <c r="C112" s="481"/>
      <c r="D112" s="481"/>
      <c r="E112" s="481"/>
      <c r="F112" s="481"/>
      <c r="G112" s="481"/>
      <c r="H112" s="481"/>
      <c r="I112" s="481"/>
      <c r="L112" s="481"/>
    </row>
    <row r="113" spans="2:12" ht="12">
      <c r="B113" s="481"/>
      <c r="C113" s="481"/>
      <c r="D113" s="481"/>
      <c r="E113" s="481"/>
      <c r="F113" s="481"/>
      <c r="G113" s="481"/>
      <c r="H113" s="481"/>
      <c r="I113" s="481"/>
      <c r="L113" s="481"/>
    </row>
    <row r="114" spans="2:12" ht="12">
      <c r="B114" s="481"/>
      <c r="C114" s="481"/>
      <c r="D114" s="481"/>
      <c r="E114" s="481"/>
      <c r="F114" s="481"/>
      <c r="G114" s="481"/>
      <c r="H114" s="481"/>
      <c r="I114" s="481"/>
      <c r="L114" s="481"/>
    </row>
    <row r="115" spans="2:12" ht="12">
      <c r="B115" s="481"/>
      <c r="C115" s="481"/>
      <c r="D115" s="481"/>
      <c r="E115" s="481"/>
      <c r="F115" s="481"/>
      <c r="G115" s="481"/>
      <c r="H115" s="481"/>
      <c r="I115" s="481"/>
      <c r="L115" s="481"/>
    </row>
    <row r="116" spans="2:12" ht="12">
      <c r="B116" s="481"/>
      <c r="C116" s="481"/>
      <c r="D116" s="481"/>
      <c r="E116" s="481"/>
      <c r="F116" s="481"/>
      <c r="G116" s="481"/>
      <c r="H116" s="481"/>
      <c r="I116" s="481"/>
      <c r="L116" s="481"/>
    </row>
    <row r="117" spans="2:12" ht="12">
      <c r="B117" s="481"/>
      <c r="C117" s="481"/>
      <c r="D117" s="481"/>
      <c r="E117" s="481"/>
      <c r="F117" s="481"/>
      <c r="G117" s="481"/>
      <c r="H117" s="481"/>
      <c r="I117" s="481"/>
      <c r="L117" s="481"/>
    </row>
    <row r="118" spans="2:12" ht="12">
      <c r="B118" s="481"/>
      <c r="C118" s="481"/>
      <c r="D118" s="481"/>
      <c r="E118" s="481"/>
      <c r="F118" s="481"/>
      <c r="G118" s="481"/>
      <c r="H118" s="481"/>
      <c r="I118" s="481"/>
      <c r="L118" s="481"/>
    </row>
    <row r="119" spans="2:12" ht="12">
      <c r="B119" s="481"/>
      <c r="C119" s="481"/>
      <c r="D119" s="481"/>
      <c r="E119" s="481"/>
      <c r="F119" s="481"/>
      <c r="G119" s="481"/>
      <c r="H119" s="481"/>
      <c r="I119" s="481"/>
      <c r="L119" s="481"/>
    </row>
    <row r="120" spans="2:12" ht="12">
      <c r="B120" s="481"/>
      <c r="C120" s="481"/>
      <c r="D120" s="481"/>
      <c r="E120" s="481"/>
      <c r="F120" s="481"/>
      <c r="G120" s="481"/>
      <c r="H120" s="481"/>
      <c r="I120" s="481"/>
      <c r="L120" s="481"/>
    </row>
    <row r="121" spans="2:12" ht="12">
      <c r="B121" s="481"/>
      <c r="C121" s="481"/>
      <c r="D121" s="481"/>
      <c r="E121" s="481"/>
      <c r="F121" s="481"/>
      <c r="G121" s="481"/>
      <c r="H121" s="481"/>
      <c r="I121" s="481"/>
      <c r="L121" s="481"/>
    </row>
    <row r="122" spans="2:12" ht="12">
      <c r="B122" s="481"/>
      <c r="C122" s="481"/>
      <c r="D122" s="481"/>
      <c r="E122" s="481"/>
      <c r="F122" s="481"/>
      <c r="G122" s="481"/>
      <c r="H122" s="481"/>
      <c r="I122" s="481"/>
      <c r="L122" s="481"/>
    </row>
    <row r="123" spans="2:12" ht="12">
      <c r="B123" s="481"/>
      <c r="C123" s="481"/>
      <c r="D123" s="481"/>
      <c r="E123" s="481"/>
      <c r="F123" s="481"/>
      <c r="G123" s="481"/>
      <c r="H123" s="481"/>
      <c r="I123" s="481"/>
      <c r="L123" s="481"/>
    </row>
    <row r="124" spans="2:12" ht="12">
      <c r="B124" s="481"/>
      <c r="C124" s="481"/>
      <c r="D124" s="481"/>
      <c r="E124" s="481"/>
      <c r="F124" s="481"/>
      <c r="G124" s="481"/>
      <c r="H124" s="481"/>
      <c r="I124" s="481"/>
      <c r="L124" s="481"/>
    </row>
    <row r="125" spans="2:12" ht="12">
      <c r="B125" s="481"/>
      <c r="C125" s="481"/>
      <c r="D125" s="481"/>
      <c r="E125" s="481"/>
      <c r="F125" s="481"/>
      <c r="G125" s="481"/>
      <c r="H125" s="481"/>
      <c r="I125" s="481"/>
      <c r="L125" s="481"/>
    </row>
    <row r="126" spans="2:12" ht="12">
      <c r="B126" s="481"/>
      <c r="C126" s="481"/>
      <c r="D126" s="481"/>
      <c r="E126" s="481"/>
      <c r="F126" s="481"/>
      <c r="G126" s="481"/>
      <c r="H126" s="481"/>
      <c r="I126" s="481"/>
      <c r="L126" s="481"/>
    </row>
  </sheetData>
  <mergeCells count="15">
    <mergeCell ref="G4:H4"/>
    <mergeCell ref="I4:O4"/>
    <mergeCell ref="J5:J7"/>
    <mergeCell ref="K5:O5"/>
    <mergeCell ref="M6:O6"/>
    <mergeCell ref="G5:G7"/>
    <mergeCell ref="H5:H7"/>
    <mergeCell ref="I5:I7"/>
    <mergeCell ref="F5:F7"/>
    <mergeCell ref="B4:B7"/>
    <mergeCell ref="C5:C7"/>
    <mergeCell ref="D5:D7"/>
    <mergeCell ref="E5:E7"/>
    <mergeCell ref="C4:D4"/>
    <mergeCell ref="E4:F4"/>
  </mergeCells>
  <printOptions/>
  <pageMargins left="0.75" right="0.75" top="1" bottom="1" header="0.512" footer="0.512"/>
  <pageSetup orientation="portrait" paperSize="9"/>
</worksheet>
</file>

<file path=xl/worksheets/sheet12.xml><?xml version="1.0" encoding="utf-8"?>
<worksheet xmlns="http://schemas.openxmlformats.org/spreadsheetml/2006/main" xmlns:r="http://schemas.openxmlformats.org/officeDocument/2006/relationships">
  <dimension ref="B2:S64"/>
  <sheetViews>
    <sheetView workbookViewId="0" topLeftCell="A1">
      <selection activeCell="A1" sqref="A1"/>
    </sheetView>
  </sheetViews>
  <sheetFormatPr defaultColWidth="9.00390625" defaultRowHeight="13.5"/>
  <cols>
    <col min="1" max="1" width="2.625" style="95" customWidth="1"/>
    <col min="2" max="2" width="12.125" style="95" customWidth="1"/>
    <col min="3" max="11" width="10.125" style="95" customWidth="1"/>
    <col min="12" max="19" width="12.125" style="95" customWidth="1"/>
    <col min="20" max="16384" width="9.00390625" style="95" customWidth="1"/>
  </cols>
  <sheetData>
    <row r="2" ht="14.25">
      <c r="B2" s="96" t="s">
        <v>691</v>
      </c>
    </row>
    <row r="3" spans="3:19" ht="12.75" thickBot="1">
      <c r="C3" s="482"/>
      <c r="D3" s="482"/>
      <c r="E3" s="482"/>
      <c r="F3" s="482"/>
      <c r="G3" s="482"/>
      <c r="H3" s="482"/>
      <c r="I3" s="482"/>
      <c r="J3" s="482"/>
      <c r="K3" s="482"/>
      <c r="L3" s="482"/>
      <c r="M3" s="482"/>
      <c r="N3" s="482"/>
      <c r="O3" s="482"/>
      <c r="P3" s="482"/>
      <c r="Q3" s="483"/>
      <c r="R3" s="482"/>
      <c r="S3" s="484" t="s">
        <v>682</v>
      </c>
    </row>
    <row r="4" spans="2:19" ht="13.5" customHeight="1" thickTop="1">
      <c r="B4" s="485"/>
      <c r="C4" s="486" t="s">
        <v>673</v>
      </c>
      <c r="D4" s="486"/>
      <c r="E4" s="486"/>
      <c r="F4" s="486"/>
      <c r="G4" s="486"/>
      <c r="H4" s="486" t="s">
        <v>674</v>
      </c>
      <c r="I4" s="486"/>
      <c r="J4" s="486"/>
      <c r="K4" s="486"/>
      <c r="L4" s="486"/>
      <c r="M4" s="486"/>
      <c r="N4" s="486"/>
      <c r="O4" s="486"/>
      <c r="P4" s="486"/>
      <c r="Q4" s="486"/>
      <c r="R4" s="486"/>
      <c r="S4" s="1391" t="s">
        <v>683</v>
      </c>
    </row>
    <row r="5" spans="2:19" ht="13.5" customHeight="1">
      <c r="B5" s="107" t="s">
        <v>1689</v>
      </c>
      <c r="C5" s="1393" t="s">
        <v>1797</v>
      </c>
      <c r="D5" s="1393" t="s">
        <v>675</v>
      </c>
      <c r="E5" s="1393" t="s">
        <v>684</v>
      </c>
      <c r="F5" s="1393" t="s">
        <v>676</v>
      </c>
      <c r="G5" s="1393" t="s">
        <v>677</v>
      </c>
      <c r="H5" s="1395" t="s">
        <v>1797</v>
      </c>
      <c r="I5" s="487" t="s">
        <v>685</v>
      </c>
      <c r="J5" s="487"/>
      <c r="K5" s="487"/>
      <c r="L5" s="488" t="s">
        <v>678</v>
      </c>
      <c r="M5" s="488"/>
      <c r="N5" s="488"/>
      <c r="O5" s="488" t="s">
        <v>679</v>
      </c>
      <c r="P5" s="488"/>
      <c r="Q5" s="488"/>
      <c r="R5" s="1395" t="s">
        <v>686</v>
      </c>
      <c r="S5" s="1392"/>
    </row>
    <row r="6" spans="2:19" ht="13.5" customHeight="1">
      <c r="B6" s="489"/>
      <c r="C6" s="1394"/>
      <c r="D6" s="1394"/>
      <c r="E6" s="1394"/>
      <c r="F6" s="1394"/>
      <c r="G6" s="1394"/>
      <c r="H6" s="1395"/>
      <c r="I6" s="184" t="s">
        <v>1873</v>
      </c>
      <c r="J6" s="184" t="s">
        <v>687</v>
      </c>
      <c r="K6" s="184" t="s">
        <v>688</v>
      </c>
      <c r="L6" s="226" t="s">
        <v>1797</v>
      </c>
      <c r="M6" s="226" t="s">
        <v>680</v>
      </c>
      <c r="N6" s="226" t="s">
        <v>681</v>
      </c>
      <c r="O6" s="226" t="s">
        <v>1797</v>
      </c>
      <c r="P6" s="226" t="s">
        <v>680</v>
      </c>
      <c r="Q6" s="226" t="s">
        <v>681</v>
      </c>
      <c r="R6" s="1395"/>
      <c r="S6" s="1392"/>
    </row>
    <row r="7" spans="2:19" s="490" customFormat="1" ht="19.5" customHeight="1">
      <c r="B7" s="103" t="s">
        <v>1690</v>
      </c>
      <c r="C7" s="491">
        <f aca="true" t="shared" si="0" ref="C7:Q7">SUM(C13:C62)</f>
        <v>646565</v>
      </c>
      <c r="D7" s="491">
        <f t="shared" si="0"/>
        <v>334456</v>
      </c>
      <c r="E7" s="491">
        <f t="shared" si="0"/>
        <v>6157</v>
      </c>
      <c r="F7" s="491">
        <f t="shared" si="0"/>
        <v>46835</v>
      </c>
      <c r="G7" s="492">
        <f t="shared" si="0"/>
        <v>259117</v>
      </c>
      <c r="H7" s="493">
        <f t="shared" si="0"/>
        <v>643699</v>
      </c>
      <c r="I7" s="491">
        <f t="shared" si="0"/>
        <v>624521</v>
      </c>
      <c r="J7" s="491">
        <f t="shared" si="0"/>
        <v>198477</v>
      </c>
      <c r="K7" s="491">
        <f t="shared" si="0"/>
        <v>426044</v>
      </c>
      <c r="L7" s="491">
        <f t="shared" si="0"/>
        <v>180949</v>
      </c>
      <c r="M7" s="491">
        <f t="shared" si="0"/>
        <v>179874</v>
      </c>
      <c r="N7" s="491">
        <f t="shared" si="0"/>
        <v>1075</v>
      </c>
      <c r="O7" s="491">
        <f t="shared" si="0"/>
        <v>443572</v>
      </c>
      <c r="P7" s="491">
        <f t="shared" si="0"/>
        <v>18603</v>
      </c>
      <c r="Q7" s="491">
        <f t="shared" si="0"/>
        <v>424969</v>
      </c>
      <c r="R7" s="491">
        <v>19178</v>
      </c>
      <c r="S7" s="494">
        <f>SUM(S13:S62)</f>
        <v>2263</v>
      </c>
    </row>
    <row r="8" spans="2:19" s="490" customFormat="1" ht="13.5" customHeight="1">
      <c r="B8" s="103" t="s">
        <v>1711</v>
      </c>
      <c r="C8" s="491">
        <f aca="true" t="shared" si="1" ref="C8:Q8">C13+C19+C20+C21+C24+C25+C26+C29+C30+C31+C32+C33+C34+C35</f>
        <v>166768</v>
      </c>
      <c r="D8" s="491">
        <f t="shared" si="1"/>
        <v>71740</v>
      </c>
      <c r="E8" s="491">
        <f t="shared" si="1"/>
        <v>1223</v>
      </c>
      <c r="F8" s="491">
        <f t="shared" si="1"/>
        <v>10754</v>
      </c>
      <c r="G8" s="492">
        <f t="shared" si="1"/>
        <v>83051</v>
      </c>
      <c r="H8" s="495">
        <f t="shared" si="1"/>
        <v>166612</v>
      </c>
      <c r="I8" s="491">
        <f t="shared" si="1"/>
        <v>163086</v>
      </c>
      <c r="J8" s="491">
        <f t="shared" si="1"/>
        <v>51932</v>
      </c>
      <c r="K8" s="491">
        <f t="shared" si="1"/>
        <v>111154</v>
      </c>
      <c r="L8" s="491">
        <f t="shared" si="1"/>
        <v>46743</v>
      </c>
      <c r="M8" s="491">
        <f t="shared" si="1"/>
        <v>46397</v>
      </c>
      <c r="N8" s="491">
        <f t="shared" si="1"/>
        <v>346</v>
      </c>
      <c r="O8" s="491">
        <f t="shared" si="1"/>
        <v>116343</v>
      </c>
      <c r="P8" s="491">
        <f t="shared" si="1"/>
        <v>5535</v>
      </c>
      <c r="Q8" s="491">
        <f t="shared" si="1"/>
        <v>110808</v>
      </c>
      <c r="R8" s="491">
        <v>3526</v>
      </c>
      <c r="S8" s="494">
        <f>S13+S19+S20+S21+S24+S25+S26+S29+S30+S31+S32+S33+S34+S35</f>
        <v>143</v>
      </c>
    </row>
    <row r="9" spans="2:19" s="490" customFormat="1" ht="13.5" customHeight="1">
      <c r="B9" s="103" t="s">
        <v>1712</v>
      </c>
      <c r="C9" s="491">
        <f aca="true" t="shared" si="2" ref="C9:S9">C18+C37+C38+C39+C40+C41+C42+C43</f>
        <v>139286</v>
      </c>
      <c r="D9" s="491">
        <f t="shared" si="2"/>
        <v>103807</v>
      </c>
      <c r="E9" s="491">
        <f t="shared" si="2"/>
        <v>6</v>
      </c>
      <c r="F9" s="491">
        <f t="shared" si="2"/>
        <v>2972</v>
      </c>
      <c r="G9" s="492">
        <f t="shared" si="2"/>
        <v>32501</v>
      </c>
      <c r="H9" s="495">
        <f t="shared" si="2"/>
        <v>138639</v>
      </c>
      <c r="I9" s="491">
        <f t="shared" si="2"/>
        <v>135866</v>
      </c>
      <c r="J9" s="491">
        <f t="shared" si="2"/>
        <v>49011</v>
      </c>
      <c r="K9" s="491">
        <f t="shared" si="2"/>
        <v>86855</v>
      </c>
      <c r="L9" s="491">
        <f t="shared" si="2"/>
        <v>46634</v>
      </c>
      <c r="M9" s="491">
        <f t="shared" si="2"/>
        <v>46461</v>
      </c>
      <c r="N9" s="491">
        <f t="shared" si="2"/>
        <v>173</v>
      </c>
      <c r="O9" s="491">
        <f t="shared" si="2"/>
        <v>89232</v>
      </c>
      <c r="P9" s="491">
        <f t="shared" si="2"/>
        <v>2550</v>
      </c>
      <c r="Q9" s="491">
        <f t="shared" si="2"/>
        <v>86682</v>
      </c>
      <c r="R9" s="491">
        <f t="shared" si="2"/>
        <v>2773</v>
      </c>
      <c r="S9" s="494">
        <f t="shared" si="2"/>
        <v>697</v>
      </c>
    </row>
    <row r="10" spans="2:19" s="490" customFormat="1" ht="13.5" customHeight="1">
      <c r="B10" s="103" t="s">
        <v>1713</v>
      </c>
      <c r="C10" s="491">
        <f aca="true" t="shared" si="3" ref="C10:S10">C14+C23+C27+C45+C46+C47+C48+C49</f>
        <v>187833</v>
      </c>
      <c r="D10" s="491">
        <f t="shared" si="3"/>
        <v>74859</v>
      </c>
      <c r="E10" s="491">
        <f t="shared" si="3"/>
        <v>4394</v>
      </c>
      <c r="F10" s="491">
        <f t="shared" si="3"/>
        <v>26115</v>
      </c>
      <c r="G10" s="492">
        <f t="shared" si="3"/>
        <v>82465</v>
      </c>
      <c r="H10" s="495">
        <f t="shared" si="3"/>
        <v>186084</v>
      </c>
      <c r="I10" s="491">
        <f t="shared" si="3"/>
        <v>180310</v>
      </c>
      <c r="J10" s="491">
        <f t="shared" si="3"/>
        <v>47245</v>
      </c>
      <c r="K10" s="491">
        <f t="shared" si="3"/>
        <v>133065</v>
      </c>
      <c r="L10" s="491">
        <f t="shared" si="3"/>
        <v>38274</v>
      </c>
      <c r="M10" s="491">
        <f t="shared" si="3"/>
        <v>37951</v>
      </c>
      <c r="N10" s="491">
        <f t="shared" si="3"/>
        <v>323</v>
      </c>
      <c r="O10" s="491">
        <f t="shared" si="3"/>
        <v>142036</v>
      </c>
      <c r="P10" s="491">
        <f t="shared" si="3"/>
        <v>9294</v>
      </c>
      <c r="Q10" s="491">
        <f t="shared" si="3"/>
        <v>132742</v>
      </c>
      <c r="R10" s="491">
        <f t="shared" si="3"/>
        <v>5774</v>
      </c>
      <c r="S10" s="494">
        <f t="shared" si="3"/>
        <v>1202</v>
      </c>
    </row>
    <row r="11" spans="2:19" s="490" customFormat="1" ht="13.5" customHeight="1">
      <c r="B11" s="103" t="s">
        <v>1714</v>
      </c>
      <c r="C11" s="491">
        <f aca="true" t="shared" si="4" ref="C11:S11">C15+C16+C51+C52+C53+C54+C55+C56+C57+C58+C59+C60+C61+C62</f>
        <v>152678</v>
      </c>
      <c r="D11" s="491">
        <f t="shared" si="4"/>
        <v>84050</v>
      </c>
      <c r="E11" s="491">
        <f t="shared" si="4"/>
        <v>534</v>
      </c>
      <c r="F11" s="491">
        <f t="shared" si="4"/>
        <v>6994</v>
      </c>
      <c r="G11" s="492">
        <f t="shared" si="4"/>
        <v>61100</v>
      </c>
      <c r="H11" s="495">
        <f t="shared" si="4"/>
        <v>152364</v>
      </c>
      <c r="I11" s="491">
        <f t="shared" si="4"/>
        <v>145259</v>
      </c>
      <c r="J11" s="491">
        <f t="shared" si="4"/>
        <v>50289</v>
      </c>
      <c r="K11" s="491">
        <f t="shared" si="4"/>
        <v>94970</v>
      </c>
      <c r="L11" s="491">
        <f t="shared" si="4"/>
        <v>49298</v>
      </c>
      <c r="M11" s="491">
        <f t="shared" si="4"/>
        <v>49065</v>
      </c>
      <c r="N11" s="491">
        <f t="shared" si="4"/>
        <v>233</v>
      </c>
      <c r="O11" s="491">
        <f t="shared" si="4"/>
        <v>95961</v>
      </c>
      <c r="P11" s="491">
        <f t="shared" si="4"/>
        <v>1224</v>
      </c>
      <c r="Q11" s="491">
        <f t="shared" si="4"/>
        <v>94737</v>
      </c>
      <c r="R11" s="491">
        <f t="shared" si="4"/>
        <v>7105</v>
      </c>
      <c r="S11" s="494">
        <f t="shared" si="4"/>
        <v>221</v>
      </c>
    </row>
    <row r="12" spans="2:19" s="490" customFormat="1" ht="6" customHeight="1">
      <c r="B12" s="111"/>
      <c r="C12" s="496"/>
      <c r="D12" s="496"/>
      <c r="E12" s="496"/>
      <c r="F12" s="496"/>
      <c r="G12" s="497"/>
      <c r="H12" s="498"/>
      <c r="I12" s="496"/>
      <c r="J12" s="496"/>
      <c r="K12" s="496"/>
      <c r="L12" s="496"/>
      <c r="M12" s="496"/>
      <c r="N12" s="496"/>
      <c r="O12" s="496"/>
      <c r="P12" s="496"/>
      <c r="Q12" s="496"/>
      <c r="R12" s="496"/>
      <c r="S12" s="499"/>
    </row>
    <row r="13" spans="2:19" ht="13.5" customHeight="1">
      <c r="B13" s="107" t="s">
        <v>1715</v>
      </c>
      <c r="C13" s="500">
        <v>20845</v>
      </c>
      <c r="D13" s="500">
        <v>8077</v>
      </c>
      <c r="E13" s="500">
        <v>147</v>
      </c>
      <c r="F13" s="500">
        <v>1622</v>
      </c>
      <c r="G13" s="501">
        <v>10999</v>
      </c>
      <c r="H13" s="502">
        <v>20843</v>
      </c>
      <c r="I13" s="500">
        <v>20563</v>
      </c>
      <c r="J13" s="500">
        <v>6529</v>
      </c>
      <c r="K13" s="500">
        <v>14034</v>
      </c>
      <c r="L13" s="500">
        <v>5507</v>
      </c>
      <c r="M13" s="500">
        <v>5463</v>
      </c>
      <c r="N13" s="500">
        <v>44</v>
      </c>
      <c r="O13" s="500">
        <v>15056</v>
      </c>
      <c r="P13" s="500">
        <v>1066</v>
      </c>
      <c r="Q13" s="500">
        <v>13990</v>
      </c>
      <c r="R13" s="500">
        <v>280</v>
      </c>
      <c r="S13" s="170">
        <v>2</v>
      </c>
    </row>
    <row r="14" spans="2:19" ht="13.5" customHeight="1">
      <c r="B14" s="107" t="s">
        <v>1716</v>
      </c>
      <c r="C14" s="500">
        <v>42128</v>
      </c>
      <c r="D14" s="500">
        <v>9869</v>
      </c>
      <c r="E14" s="500">
        <v>325</v>
      </c>
      <c r="F14" s="500">
        <v>2363</v>
      </c>
      <c r="G14" s="501">
        <v>29571</v>
      </c>
      <c r="H14" s="502">
        <v>41639</v>
      </c>
      <c r="I14" s="500">
        <v>40653</v>
      </c>
      <c r="J14" s="500">
        <v>12061</v>
      </c>
      <c r="K14" s="500">
        <v>28592</v>
      </c>
      <c r="L14" s="500">
        <v>8638</v>
      </c>
      <c r="M14" s="500">
        <v>8384</v>
      </c>
      <c r="N14" s="500">
        <v>254</v>
      </c>
      <c r="O14" s="500">
        <v>32015</v>
      </c>
      <c r="P14" s="500">
        <v>3677</v>
      </c>
      <c r="Q14" s="500">
        <v>28338</v>
      </c>
      <c r="R14" s="500">
        <v>986</v>
      </c>
      <c r="S14" s="170">
        <v>205</v>
      </c>
    </row>
    <row r="15" spans="2:19" ht="13.5" customHeight="1">
      <c r="B15" s="107" t="s">
        <v>1717</v>
      </c>
      <c r="C15" s="500">
        <v>10252</v>
      </c>
      <c r="D15" s="500">
        <v>517</v>
      </c>
      <c r="E15" s="500">
        <v>259</v>
      </c>
      <c r="F15" s="500">
        <v>973</v>
      </c>
      <c r="G15" s="501">
        <v>8503</v>
      </c>
      <c r="H15" s="502">
        <v>10248</v>
      </c>
      <c r="I15" s="500">
        <v>9582</v>
      </c>
      <c r="J15" s="500">
        <v>6011</v>
      </c>
      <c r="K15" s="500">
        <v>3571</v>
      </c>
      <c r="L15" s="500">
        <v>6008</v>
      </c>
      <c r="M15" s="500">
        <v>5966</v>
      </c>
      <c r="N15" s="500">
        <v>42</v>
      </c>
      <c r="O15" s="500">
        <v>3574</v>
      </c>
      <c r="P15" s="500">
        <v>45</v>
      </c>
      <c r="Q15" s="500">
        <v>3529</v>
      </c>
      <c r="R15" s="500">
        <v>666</v>
      </c>
      <c r="S15" s="170">
        <v>1</v>
      </c>
    </row>
    <row r="16" spans="2:19" ht="13.5" customHeight="1">
      <c r="B16" s="107" t="s">
        <v>1718</v>
      </c>
      <c r="C16" s="500">
        <v>2469</v>
      </c>
      <c r="D16" s="500">
        <v>505</v>
      </c>
      <c r="E16" s="500">
        <v>0</v>
      </c>
      <c r="F16" s="500">
        <v>265</v>
      </c>
      <c r="G16" s="501">
        <v>1699</v>
      </c>
      <c r="H16" s="502">
        <v>2453</v>
      </c>
      <c r="I16" s="500">
        <v>2194</v>
      </c>
      <c r="J16" s="500">
        <v>1967</v>
      </c>
      <c r="K16" s="500">
        <v>227</v>
      </c>
      <c r="L16" s="500">
        <v>1733</v>
      </c>
      <c r="M16" s="500">
        <v>1732</v>
      </c>
      <c r="N16" s="500">
        <v>1</v>
      </c>
      <c r="O16" s="500">
        <v>461</v>
      </c>
      <c r="P16" s="500">
        <v>235</v>
      </c>
      <c r="Q16" s="500">
        <v>226</v>
      </c>
      <c r="R16" s="500">
        <v>259</v>
      </c>
      <c r="S16" s="170">
        <v>3</v>
      </c>
    </row>
    <row r="17" spans="2:19" ht="6" customHeight="1">
      <c r="B17" s="107"/>
      <c r="C17" s="500"/>
      <c r="D17" s="500"/>
      <c r="E17" s="500"/>
      <c r="F17" s="500"/>
      <c r="G17" s="501"/>
      <c r="H17" s="502"/>
      <c r="I17" s="500"/>
      <c r="J17" s="500"/>
      <c r="K17" s="500"/>
      <c r="L17" s="500"/>
      <c r="M17" s="500"/>
      <c r="N17" s="500"/>
      <c r="O17" s="500"/>
      <c r="P17" s="500"/>
      <c r="Q17" s="500"/>
      <c r="R17" s="500"/>
      <c r="S17" s="170"/>
    </row>
    <row r="18" spans="2:19" ht="13.5" customHeight="1">
      <c r="B18" s="107" t="s">
        <v>1719</v>
      </c>
      <c r="C18" s="500">
        <v>12559</v>
      </c>
      <c r="D18" s="500">
        <v>8002</v>
      </c>
      <c r="E18" s="500">
        <v>0</v>
      </c>
      <c r="F18" s="500">
        <v>267</v>
      </c>
      <c r="G18" s="501">
        <v>4290</v>
      </c>
      <c r="H18" s="502">
        <v>12475</v>
      </c>
      <c r="I18" s="500">
        <v>12234</v>
      </c>
      <c r="J18" s="500">
        <v>3617</v>
      </c>
      <c r="K18" s="500">
        <v>8617</v>
      </c>
      <c r="L18" s="500">
        <v>3425</v>
      </c>
      <c r="M18" s="500">
        <v>3420</v>
      </c>
      <c r="N18" s="500">
        <v>5</v>
      </c>
      <c r="O18" s="500">
        <v>8809</v>
      </c>
      <c r="P18" s="500">
        <v>197</v>
      </c>
      <c r="Q18" s="500">
        <v>8612</v>
      </c>
      <c r="R18" s="500">
        <v>241</v>
      </c>
      <c r="S18" s="170">
        <v>133</v>
      </c>
    </row>
    <row r="19" spans="2:19" ht="13.5" customHeight="1">
      <c r="B19" s="107" t="s">
        <v>1720</v>
      </c>
      <c r="C19" s="500">
        <v>6948</v>
      </c>
      <c r="D19" s="500">
        <v>2238</v>
      </c>
      <c r="E19" s="500">
        <v>0</v>
      </c>
      <c r="F19" s="500">
        <v>1811</v>
      </c>
      <c r="G19" s="501">
        <v>2899</v>
      </c>
      <c r="H19" s="502">
        <v>6918</v>
      </c>
      <c r="I19" s="500">
        <v>6756</v>
      </c>
      <c r="J19" s="500">
        <v>2206</v>
      </c>
      <c r="K19" s="500">
        <v>4550</v>
      </c>
      <c r="L19" s="500">
        <v>1838</v>
      </c>
      <c r="M19" s="500">
        <v>1814</v>
      </c>
      <c r="N19" s="500">
        <v>24</v>
      </c>
      <c r="O19" s="500">
        <v>4918</v>
      </c>
      <c r="P19" s="500">
        <v>392</v>
      </c>
      <c r="Q19" s="500">
        <v>4526</v>
      </c>
      <c r="R19" s="500">
        <v>162</v>
      </c>
      <c r="S19" s="170">
        <v>30</v>
      </c>
    </row>
    <row r="20" spans="2:19" ht="13.5" customHeight="1">
      <c r="B20" s="107" t="s">
        <v>1721</v>
      </c>
      <c r="C20" s="500">
        <v>16239</v>
      </c>
      <c r="D20" s="500">
        <v>4549</v>
      </c>
      <c r="E20" s="500">
        <v>383</v>
      </c>
      <c r="F20" s="500">
        <v>713</v>
      </c>
      <c r="G20" s="501">
        <v>10594</v>
      </c>
      <c r="H20" s="502">
        <v>16233</v>
      </c>
      <c r="I20" s="500">
        <v>15937</v>
      </c>
      <c r="J20" s="500">
        <v>6428</v>
      </c>
      <c r="K20" s="500">
        <v>9509</v>
      </c>
      <c r="L20" s="500">
        <v>5586</v>
      </c>
      <c r="M20" s="500">
        <v>5567</v>
      </c>
      <c r="N20" s="500">
        <v>19</v>
      </c>
      <c r="O20" s="500">
        <v>10351</v>
      </c>
      <c r="P20" s="500">
        <v>861</v>
      </c>
      <c r="Q20" s="500">
        <v>9490</v>
      </c>
      <c r="R20" s="500">
        <v>296</v>
      </c>
      <c r="S20" s="170">
        <v>6</v>
      </c>
    </row>
    <row r="21" spans="2:19" ht="13.5" customHeight="1">
      <c r="B21" s="107" t="s">
        <v>1722</v>
      </c>
      <c r="C21" s="500">
        <v>10812</v>
      </c>
      <c r="D21" s="500">
        <v>4265</v>
      </c>
      <c r="E21" s="500">
        <v>73</v>
      </c>
      <c r="F21" s="500">
        <v>873</v>
      </c>
      <c r="G21" s="501">
        <v>5601</v>
      </c>
      <c r="H21" s="502">
        <v>10768</v>
      </c>
      <c r="I21" s="500">
        <v>10486</v>
      </c>
      <c r="J21" s="500">
        <v>3760</v>
      </c>
      <c r="K21" s="500">
        <v>6726</v>
      </c>
      <c r="L21" s="500">
        <v>3517</v>
      </c>
      <c r="M21" s="500">
        <v>3464</v>
      </c>
      <c r="N21" s="500">
        <v>53</v>
      </c>
      <c r="O21" s="500">
        <v>6969</v>
      </c>
      <c r="P21" s="500">
        <v>296</v>
      </c>
      <c r="Q21" s="500">
        <v>6673</v>
      </c>
      <c r="R21" s="500">
        <v>282</v>
      </c>
      <c r="S21" s="170">
        <v>31</v>
      </c>
    </row>
    <row r="22" spans="2:19" ht="6" customHeight="1">
      <c r="B22" s="107"/>
      <c r="C22" s="500"/>
      <c r="D22" s="500"/>
      <c r="E22" s="500"/>
      <c r="F22" s="500"/>
      <c r="G22" s="501"/>
      <c r="H22" s="502"/>
      <c r="I22" s="500"/>
      <c r="J22" s="500"/>
      <c r="K22" s="500"/>
      <c r="L22" s="500"/>
      <c r="M22" s="500"/>
      <c r="N22" s="500"/>
      <c r="O22" s="500"/>
      <c r="P22" s="500"/>
      <c r="Q22" s="500"/>
      <c r="R22" s="500"/>
      <c r="S22" s="170"/>
    </row>
    <row r="23" spans="2:19" ht="13.5" customHeight="1">
      <c r="B23" s="107" t="s">
        <v>1723</v>
      </c>
      <c r="C23" s="500">
        <v>14003</v>
      </c>
      <c r="D23" s="500">
        <v>8305</v>
      </c>
      <c r="E23" s="500">
        <v>98</v>
      </c>
      <c r="F23" s="500">
        <v>280</v>
      </c>
      <c r="G23" s="501">
        <v>5320</v>
      </c>
      <c r="H23" s="502">
        <v>13743</v>
      </c>
      <c r="I23" s="500">
        <v>13502</v>
      </c>
      <c r="J23" s="500">
        <v>2233</v>
      </c>
      <c r="K23" s="500">
        <v>11269</v>
      </c>
      <c r="L23" s="500">
        <v>1791</v>
      </c>
      <c r="M23" s="500">
        <v>1780</v>
      </c>
      <c r="N23" s="500">
        <v>11</v>
      </c>
      <c r="O23" s="500">
        <v>11711</v>
      </c>
      <c r="P23" s="500">
        <v>453</v>
      </c>
      <c r="Q23" s="500">
        <v>11258</v>
      </c>
      <c r="R23" s="500">
        <v>241</v>
      </c>
      <c r="S23" s="170">
        <v>253</v>
      </c>
    </row>
    <row r="24" spans="2:19" ht="13.5" customHeight="1">
      <c r="B24" s="107" t="s">
        <v>1724</v>
      </c>
      <c r="C24" s="500">
        <v>3771</v>
      </c>
      <c r="D24" s="500">
        <v>223</v>
      </c>
      <c r="E24" s="500">
        <v>111</v>
      </c>
      <c r="F24" s="500">
        <v>567</v>
      </c>
      <c r="G24" s="501">
        <v>2870</v>
      </c>
      <c r="H24" s="502">
        <v>3771</v>
      </c>
      <c r="I24" s="500">
        <v>3671</v>
      </c>
      <c r="J24" s="500">
        <v>1431</v>
      </c>
      <c r="K24" s="500">
        <v>2240</v>
      </c>
      <c r="L24" s="500">
        <v>1306</v>
      </c>
      <c r="M24" s="500">
        <v>1265</v>
      </c>
      <c r="N24" s="500">
        <v>41</v>
      </c>
      <c r="O24" s="500">
        <v>2365</v>
      </c>
      <c r="P24" s="500">
        <v>166</v>
      </c>
      <c r="Q24" s="500">
        <v>2199</v>
      </c>
      <c r="R24" s="500">
        <v>100</v>
      </c>
      <c r="S24" s="170">
        <v>0</v>
      </c>
    </row>
    <row r="25" spans="2:19" ht="13.5" customHeight="1">
      <c r="B25" s="107" t="s">
        <v>1725</v>
      </c>
      <c r="C25" s="500">
        <v>13261</v>
      </c>
      <c r="D25" s="500">
        <v>2988</v>
      </c>
      <c r="E25" s="500">
        <v>291</v>
      </c>
      <c r="F25" s="500">
        <v>1335</v>
      </c>
      <c r="G25" s="501">
        <v>8647</v>
      </c>
      <c r="H25" s="502">
        <v>13261</v>
      </c>
      <c r="I25" s="500">
        <v>13015</v>
      </c>
      <c r="J25" s="500">
        <v>3339</v>
      </c>
      <c r="K25" s="500">
        <v>9676</v>
      </c>
      <c r="L25" s="500">
        <v>2838</v>
      </c>
      <c r="M25" s="500">
        <v>2814</v>
      </c>
      <c r="N25" s="500">
        <v>24</v>
      </c>
      <c r="O25" s="500">
        <v>10177</v>
      </c>
      <c r="P25" s="500">
        <v>525</v>
      </c>
      <c r="Q25" s="500">
        <v>9652</v>
      </c>
      <c r="R25" s="500">
        <v>246</v>
      </c>
      <c r="S25" s="170">
        <v>0</v>
      </c>
    </row>
    <row r="26" spans="2:19" ht="13.5" customHeight="1">
      <c r="B26" s="107" t="s">
        <v>1726</v>
      </c>
      <c r="C26" s="500">
        <v>25961</v>
      </c>
      <c r="D26" s="500">
        <v>15747</v>
      </c>
      <c r="E26" s="500">
        <v>132</v>
      </c>
      <c r="F26" s="500">
        <v>1039</v>
      </c>
      <c r="G26" s="501">
        <v>9043</v>
      </c>
      <c r="H26" s="502">
        <v>25945</v>
      </c>
      <c r="I26" s="500">
        <v>25721</v>
      </c>
      <c r="J26" s="500">
        <v>8145</v>
      </c>
      <c r="K26" s="500">
        <v>17576</v>
      </c>
      <c r="L26" s="500">
        <v>7899</v>
      </c>
      <c r="M26" s="500">
        <v>7872</v>
      </c>
      <c r="N26" s="500">
        <v>27</v>
      </c>
      <c r="O26" s="500">
        <v>17822</v>
      </c>
      <c r="P26" s="500">
        <v>273</v>
      </c>
      <c r="Q26" s="500">
        <v>17549</v>
      </c>
      <c r="R26" s="500">
        <v>224</v>
      </c>
      <c r="S26" s="170">
        <v>16</v>
      </c>
    </row>
    <row r="27" spans="2:19" ht="13.5" customHeight="1">
      <c r="B27" s="107" t="s">
        <v>1727</v>
      </c>
      <c r="C27" s="500">
        <v>9477</v>
      </c>
      <c r="D27" s="500">
        <v>409</v>
      </c>
      <c r="E27" s="500">
        <v>238</v>
      </c>
      <c r="F27" s="500">
        <v>1657</v>
      </c>
      <c r="G27" s="501">
        <v>7173</v>
      </c>
      <c r="H27" s="502">
        <v>9475</v>
      </c>
      <c r="I27" s="500">
        <v>9208</v>
      </c>
      <c r="J27" s="500">
        <v>4555</v>
      </c>
      <c r="K27" s="500">
        <v>4653</v>
      </c>
      <c r="L27" s="500">
        <v>3934</v>
      </c>
      <c r="M27" s="500">
        <v>3920</v>
      </c>
      <c r="N27" s="500">
        <v>14</v>
      </c>
      <c r="O27" s="500">
        <v>5274</v>
      </c>
      <c r="P27" s="500">
        <v>635</v>
      </c>
      <c r="Q27" s="500">
        <v>4639</v>
      </c>
      <c r="R27" s="500">
        <v>267</v>
      </c>
      <c r="S27" s="170">
        <v>0</v>
      </c>
    </row>
    <row r="28" spans="2:19" ht="6" customHeight="1">
      <c r="B28" s="107"/>
      <c r="C28" s="500"/>
      <c r="D28" s="500"/>
      <c r="E28" s="500"/>
      <c r="F28" s="500"/>
      <c r="G28" s="501"/>
      <c r="H28" s="502"/>
      <c r="I28" s="500"/>
      <c r="J28" s="500"/>
      <c r="K28" s="500"/>
      <c r="L28" s="500"/>
      <c r="M28" s="500"/>
      <c r="N28" s="500"/>
      <c r="O28" s="500"/>
      <c r="P28" s="500"/>
      <c r="Q28" s="500"/>
      <c r="R28" s="500"/>
      <c r="S28" s="170"/>
    </row>
    <row r="29" spans="2:19" ht="13.5" customHeight="1">
      <c r="B29" s="107" t="s">
        <v>1728</v>
      </c>
      <c r="C29" s="500">
        <v>3379</v>
      </c>
      <c r="D29" s="500">
        <v>289</v>
      </c>
      <c r="E29" s="500">
        <v>0</v>
      </c>
      <c r="F29" s="500">
        <v>303</v>
      </c>
      <c r="G29" s="501">
        <v>2787</v>
      </c>
      <c r="H29" s="502">
        <v>3328</v>
      </c>
      <c r="I29" s="500">
        <v>3202</v>
      </c>
      <c r="J29" s="500">
        <v>1620</v>
      </c>
      <c r="K29" s="500">
        <v>1582</v>
      </c>
      <c r="L29" s="500">
        <v>1542</v>
      </c>
      <c r="M29" s="500">
        <v>1515</v>
      </c>
      <c r="N29" s="500">
        <v>27</v>
      </c>
      <c r="O29" s="500">
        <v>1660</v>
      </c>
      <c r="P29" s="500">
        <v>105</v>
      </c>
      <c r="Q29" s="500">
        <v>1555</v>
      </c>
      <c r="R29" s="500">
        <v>126</v>
      </c>
      <c r="S29" s="170">
        <v>51</v>
      </c>
    </row>
    <row r="30" spans="2:19" ht="13.5" customHeight="1">
      <c r="B30" s="107" t="s">
        <v>1729</v>
      </c>
      <c r="C30" s="500">
        <v>1002</v>
      </c>
      <c r="D30" s="500">
        <v>0</v>
      </c>
      <c r="E30" s="500">
        <v>0</v>
      </c>
      <c r="F30" s="500">
        <v>26</v>
      </c>
      <c r="G30" s="501">
        <v>976</v>
      </c>
      <c r="H30" s="502">
        <v>1002</v>
      </c>
      <c r="I30" s="500">
        <v>953</v>
      </c>
      <c r="J30" s="500">
        <v>412</v>
      </c>
      <c r="K30" s="500">
        <v>541</v>
      </c>
      <c r="L30" s="500">
        <v>307</v>
      </c>
      <c r="M30" s="500">
        <v>304</v>
      </c>
      <c r="N30" s="500">
        <v>3</v>
      </c>
      <c r="O30" s="500">
        <v>646</v>
      </c>
      <c r="P30" s="500">
        <v>108</v>
      </c>
      <c r="Q30" s="500">
        <v>538</v>
      </c>
      <c r="R30" s="500">
        <v>49</v>
      </c>
      <c r="S30" s="170">
        <v>0</v>
      </c>
    </row>
    <row r="31" spans="2:19" ht="13.5" customHeight="1">
      <c r="B31" s="107" t="s">
        <v>1730</v>
      </c>
      <c r="C31" s="500">
        <v>1405</v>
      </c>
      <c r="D31" s="500">
        <v>0</v>
      </c>
      <c r="E31" s="500">
        <v>0</v>
      </c>
      <c r="F31" s="500">
        <v>118</v>
      </c>
      <c r="G31" s="501">
        <v>1287</v>
      </c>
      <c r="H31" s="502">
        <v>1405</v>
      </c>
      <c r="I31" s="500">
        <v>1364</v>
      </c>
      <c r="J31" s="500">
        <v>787</v>
      </c>
      <c r="K31" s="500">
        <v>577</v>
      </c>
      <c r="L31" s="500">
        <v>338</v>
      </c>
      <c r="M31" s="500">
        <v>334</v>
      </c>
      <c r="N31" s="500">
        <v>4</v>
      </c>
      <c r="O31" s="500">
        <v>1026</v>
      </c>
      <c r="P31" s="500">
        <v>453</v>
      </c>
      <c r="Q31" s="500">
        <v>573</v>
      </c>
      <c r="R31" s="500">
        <v>41</v>
      </c>
      <c r="S31" s="170">
        <v>0</v>
      </c>
    </row>
    <row r="32" spans="2:19" ht="13.5" customHeight="1">
      <c r="B32" s="107" t="s">
        <v>1731</v>
      </c>
      <c r="C32" s="500">
        <v>32511</v>
      </c>
      <c r="D32" s="500">
        <v>19294</v>
      </c>
      <c r="E32" s="500">
        <v>27</v>
      </c>
      <c r="F32" s="500">
        <v>1362</v>
      </c>
      <c r="G32" s="501">
        <v>11828</v>
      </c>
      <c r="H32" s="502">
        <v>32505</v>
      </c>
      <c r="I32" s="500">
        <v>31498</v>
      </c>
      <c r="J32" s="500">
        <v>7883</v>
      </c>
      <c r="K32" s="500">
        <v>23615</v>
      </c>
      <c r="L32" s="500">
        <v>7536</v>
      </c>
      <c r="M32" s="500">
        <v>7513</v>
      </c>
      <c r="N32" s="500">
        <v>23</v>
      </c>
      <c r="O32" s="500">
        <v>23962</v>
      </c>
      <c r="P32" s="500">
        <v>370</v>
      </c>
      <c r="Q32" s="500">
        <v>23592</v>
      </c>
      <c r="R32" s="500">
        <v>1133</v>
      </c>
      <c r="S32" s="170">
        <v>6</v>
      </c>
    </row>
    <row r="33" spans="2:19" ht="13.5" customHeight="1">
      <c r="B33" s="107" t="s">
        <v>1732</v>
      </c>
      <c r="C33" s="500">
        <v>14350</v>
      </c>
      <c r="D33" s="500">
        <v>8464</v>
      </c>
      <c r="E33" s="500">
        <v>38</v>
      </c>
      <c r="F33" s="500">
        <v>453</v>
      </c>
      <c r="G33" s="501">
        <v>5395</v>
      </c>
      <c r="H33" s="502">
        <v>14350</v>
      </c>
      <c r="I33" s="500">
        <v>14161</v>
      </c>
      <c r="J33" s="500">
        <v>3667</v>
      </c>
      <c r="K33" s="500">
        <v>10494</v>
      </c>
      <c r="L33" s="500">
        <v>3072</v>
      </c>
      <c r="M33" s="500">
        <v>3043</v>
      </c>
      <c r="N33" s="500">
        <v>29</v>
      </c>
      <c r="O33" s="500">
        <v>11089</v>
      </c>
      <c r="P33" s="500">
        <v>624</v>
      </c>
      <c r="Q33" s="500">
        <v>10465</v>
      </c>
      <c r="R33" s="500">
        <v>189</v>
      </c>
      <c r="S33" s="170">
        <v>0</v>
      </c>
    </row>
    <row r="34" spans="2:19" ht="13.5" customHeight="1">
      <c r="B34" s="107" t="s">
        <v>1733</v>
      </c>
      <c r="C34" s="500">
        <v>12125</v>
      </c>
      <c r="D34" s="500">
        <v>4292</v>
      </c>
      <c r="E34" s="500">
        <v>4</v>
      </c>
      <c r="F34" s="500">
        <v>305</v>
      </c>
      <c r="G34" s="501">
        <v>7524</v>
      </c>
      <c r="H34" s="502">
        <v>12125</v>
      </c>
      <c r="I34" s="500">
        <v>11771</v>
      </c>
      <c r="J34" s="500">
        <v>4440</v>
      </c>
      <c r="K34" s="500">
        <v>7331</v>
      </c>
      <c r="L34" s="500">
        <v>4197</v>
      </c>
      <c r="M34" s="500">
        <v>4173</v>
      </c>
      <c r="N34" s="500">
        <v>24</v>
      </c>
      <c r="O34" s="500">
        <v>7574</v>
      </c>
      <c r="P34" s="500">
        <v>267</v>
      </c>
      <c r="Q34" s="500">
        <v>7307</v>
      </c>
      <c r="R34" s="500">
        <v>354</v>
      </c>
      <c r="S34" s="170">
        <v>0</v>
      </c>
    </row>
    <row r="35" spans="2:19" ht="13.5" customHeight="1">
      <c r="B35" s="107" t="s">
        <v>1734</v>
      </c>
      <c r="C35" s="500">
        <v>4159</v>
      </c>
      <c r="D35" s="500">
        <v>1314</v>
      </c>
      <c r="E35" s="500">
        <v>17</v>
      </c>
      <c r="F35" s="500">
        <v>227</v>
      </c>
      <c r="G35" s="501">
        <v>2601</v>
      </c>
      <c r="H35" s="502">
        <v>4158</v>
      </c>
      <c r="I35" s="500">
        <v>3988</v>
      </c>
      <c r="J35" s="500">
        <v>1285</v>
      </c>
      <c r="K35" s="500">
        <v>2703</v>
      </c>
      <c r="L35" s="500">
        <v>1260</v>
      </c>
      <c r="M35" s="500">
        <v>1256</v>
      </c>
      <c r="N35" s="500">
        <v>4</v>
      </c>
      <c r="O35" s="500">
        <v>2728</v>
      </c>
      <c r="P35" s="500">
        <v>29</v>
      </c>
      <c r="Q35" s="500">
        <v>2699</v>
      </c>
      <c r="R35" s="500">
        <v>170</v>
      </c>
      <c r="S35" s="170">
        <v>1</v>
      </c>
    </row>
    <row r="36" spans="2:19" ht="6" customHeight="1">
      <c r="B36" s="107"/>
      <c r="C36" s="500"/>
      <c r="D36" s="500"/>
      <c r="E36" s="500"/>
      <c r="F36" s="500"/>
      <c r="G36" s="501"/>
      <c r="H36" s="502"/>
      <c r="I36" s="500"/>
      <c r="J36" s="500"/>
      <c r="K36" s="500"/>
      <c r="L36" s="500"/>
      <c r="M36" s="500"/>
      <c r="N36" s="500"/>
      <c r="O36" s="500"/>
      <c r="P36" s="500"/>
      <c r="Q36" s="500"/>
      <c r="R36" s="500"/>
      <c r="S36" s="170"/>
    </row>
    <row r="37" spans="2:19" ht="13.5" customHeight="1">
      <c r="B37" s="107" t="s">
        <v>1735</v>
      </c>
      <c r="C37" s="500">
        <v>12581</v>
      </c>
      <c r="D37" s="500">
        <v>6827</v>
      </c>
      <c r="E37" s="500">
        <v>0</v>
      </c>
      <c r="F37" s="500">
        <v>49</v>
      </c>
      <c r="G37" s="501">
        <v>5705</v>
      </c>
      <c r="H37" s="502">
        <v>12569</v>
      </c>
      <c r="I37" s="500">
        <v>12295</v>
      </c>
      <c r="J37" s="500">
        <v>5199</v>
      </c>
      <c r="K37" s="500">
        <v>7096</v>
      </c>
      <c r="L37" s="500">
        <v>4952</v>
      </c>
      <c r="M37" s="500">
        <v>4942</v>
      </c>
      <c r="N37" s="500">
        <v>10</v>
      </c>
      <c r="O37" s="500">
        <v>7343</v>
      </c>
      <c r="P37" s="500">
        <v>257</v>
      </c>
      <c r="Q37" s="500">
        <v>7086</v>
      </c>
      <c r="R37" s="500">
        <v>274</v>
      </c>
      <c r="S37" s="170">
        <v>12</v>
      </c>
    </row>
    <row r="38" spans="2:19" ht="13.5" customHeight="1">
      <c r="B38" s="107" t="s">
        <v>1736</v>
      </c>
      <c r="C38" s="500">
        <v>26243</v>
      </c>
      <c r="D38" s="500">
        <v>20807</v>
      </c>
      <c r="E38" s="500">
        <v>0</v>
      </c>
      <c r="F38" s="500">
        <v>122</v>
      </c>
      <c r="G38" s="501">
        <v>5314</v>
      </c>
      <c r="H38" s="502">
        <v>26212</v>
      </c>
      <c r="I38" s="500">
        <v>25862</v>
      </c>
      <c r="J38" s="500">
        <v>9999</v>
      </c>
      <c r="K38" s="500">
        <v>15863</v>
      </c>
      <c r="L38" s="500">
        <v>9831</v>
      </c>
      <c r="M38" s="500">
        <v>9782</v>
      </c>
      <c r="N38" s="500">
        <v>49</v>
      </c>
      <c r="O38" s="500">
        <v>16031</v>
      </c>
      <c r="P38" s="500">
        <v>217</v>
      </c>
      <c r="Q38" s="500">
        <v>15814</v>
      </c>
      <c r="R38" s="500">
        <v>350</v>
      </c>
      <c r="S38" s="170">
        <v>32</v>
      </c>
    </row>
    <row r="39" spans="2:19" ht="13.5" customHeight="1">
      <c r="B39" s="107" t="s">
        <v>1737</v>
      </c>
      <c r="C39" s="500">
        <v>8399</v>
      </c>
      <c r="D39" s="500">
        <v>5013</v>
      </c>
      <c r="E39" s="500">
        <v>0</v>
      </c>
      <c r="F39" s="500">
        <v>386</v>
      </c>
      <c r="G39" s="501">
        <v>3000</v>
      </c>
      <c r="H39" s="502">
        <v>8374</v>
      </c>
      <c r="I39" s="500">
        <v>8102</v>
      </c>
      <c r="J39" s="500">
        <v>2989</v>
      </c>
      <c r="K39" s="500">
        <v>5113</v>
      </c>
      <c r="L39" s="500">
        <v>2829</v>
      </c>
      <c r="M39" s="500">
        <v>2806</v>
      </c>
      <c r="N39" s="500">
        <v>23</v>
      </c>
      <c r="O39" s="500">
        <v>5273</v>
      </c>
      <c r="P39" s="500">
        <v>183</v>
      </c>
      <c r="Q39" s="500">
        <v>5090</v>
      </c>
      <c r="R39" s="500">
        <v>272</v>
      </c>
      <c r="S39" s="170">
        <v>25</v>
      </c>
    </row>
    <row r="40" spans="2:19" ht="13.5" customHeight="1">
      <c r="B40" s="107" t="s">
        <v>1738</v>
      </c>
      <c r="C40" s="500">
        <v>32482</v>
      </c>
      <c r="D40" s="500">
        <v>25884</v>
      </c>
      <c r="E40" s="500">
        <v>0</v>
      </c>
      <c r="F40" s="500">
        <v>737</v>
      </c>
      <c r="G40" s="501">
        <v>5861</v>
      </c>
      <c r="H40" s="502">
        <v>32440</v>
      </c>
      <c r="I40" s="500">
        <v>31904</v>
      </c>
      <c r="J40" s="500">
        <v>13202</v>
      </c>
      <c r="K40" s="500">
        <v>18702</v>
      </c>
      <c r="L40" s="500">
        <v>12078</v>
      </c>
      <c r="M40" s="500">
        <v>12036</v>
      </c>
      <c r="N40" s="500">
        <v>42</v>
      </c>
      <c r="O40" s="500">
        <v>19826</v>
      </c>
      <c r="P40" s="500">
        <v>1166</v>
      </c>
      <c r="Q40" s="500">
        <v>18660</v>
      </c>
      <c r="R40" s="500">
        <v>536</v>
      </c>
      <c r="S40" s="170">
        <v>42</v>
      </c>
    </row>
    <row r="41" spans="2:19" ht="13.5" customHeight="1">
      <c r="B41" s="107" t="s">
        <v>1739</v>
      </c>
      <c r="C41" s="500">
        <v>17499</v>
      </c>
      <c r="D41" s="500">
        <v>14776</v>
      </c>
      <c r="E41" s="500">
        <v>0</v>
      </c>
      <c r="F41" s="500">
        <v>796</v>
      </c>
      <c r="G41" s="501">
        <v>1927</v>
      </c>
      <c r="H41" s="502">
        <v>17464</v>
      </c>
      <c r="I41" s="500">
        <v>16901</v>
      </c>
      <c r="J41" s="500">
        <v>2720</v>
      </c>
      <c r="K41" s="500">
        <v>14181</v>
      </c>
      <c r="L41" s="500">
        <v>2629</v>
      </c>
      <c r="M41" s="500">
        <v>2627</v>
      </c>
      <c r="N41" s="500">
        <v>2</v>
      </c>
      <c r="O41" s="500">
        <v>14272</v>
      </c>
      <c r="P41" s="500">
        <v>93</v>
      </c>
      <c r="Q41" s="500">
        <v>14179</v>
      </c>
      <c r="R41" s="500">
        <v>563</v>
      </c>
      <c r="S41" s="170">
        <v>35</v>
      </c>
    </row>
    <row r="42" spans="2:19" ht="13.5" customHeight="1">
      <c r="B42" s="107" t="s">
        <v>1740</v>
      </c>
      <c r="C42" s="500">
        <v>8158</v>
      </c>
      <c r="D42" s="500">
        <v>5048</v>
      </c>
      <c r="E42" s="500">
        <v>0</v>
      </c>
      <c r="F42" s="500">
        <v>132</v>
      </c>
      <c r="G42" s="501">
        <v>2978</v>
      </c>
      <c r="H42" s="502">
        <v>7983</v>
      </c>
      <c r="I42" s="500">
        <v>7846</v>
      </c>
      <c r="J42" s="500">
        <v>3988</v>
      </c>
      <c r="K42" s="500">
        <v>3858</v>
      </c>
      <c r="L42" s="500">
        <v>3920</v>
      </c>
      <c r="M42" s="500">
        <v>3912</v>
      </c>
      <c r="N42" s="500">
        <v>8</v>
      </c>
      <c r="O42" s="500">
        <v>3926</v>
      </c>
      <c r="P42" s="500">
        <v>76</v>
      </c>
      <c r="Q42" s="500">
        <v>3850</v>
      </c>
      <c r="R42" s="500">
        <v>137</v>
      </c>
      <c r="S42" s="170">
        <v>175</v>
      </c>
    </row>
    <row r="43" spans="2:19" ht="13.5" customHeight="1">
      <c r="B43" s="107" t="s">
        <v>1741</v>
      </c>
      <c r="C43" s="500">
        <v>21365</v>
      </c>
      <c r="D43" s="500">
        <v>17450</v>
      </c>
      <c r="E43" s="500">
        <v>6</v>
      </c>
      <c r="F43" s="500">
        <v>483</v>
      </c>
      <c r="G43" s="501">
        <v>3426</v>
      </c>
      <c r="H43" s="502">
        <v>21122</v>
      </c>
      <c r="I43" s="500">
        <v>20722</v>
      </c>
      <c r="J43" s="500">
        <v>7297</v>
      </c>
      <c r="K43" s="500">
        <v>13425</v>
      </c>
      <c r="L43" s="500">
        <v>6970</v>
      </c>
      <c r="M43" s="500">
        <v>6936</v>
      </c>
      <c r="N43" s="500">
        <v>34</v>
      </c>
      <c r="O43" s="500">
        <v>13752</v>
      </c>
      <c r="P43" s="500">
        <v>361</v>
      </c>
      <c r="Q43" s="500">
        <v>13391</v>
      </c>
      <c r="R43" s="500">
        <v>400</v>
      </c>
      <c r="S43" s="170">
        <v>243</v>
      </c>
    </row>
    <row r="44" spans="2:19" ht="6" customHeight="1">
      <c r="B44" s="107"/>
      <c r="C44" s="500"/>
      <c r="D44" s="500"/>
      <c r="E44" s="500"/>
      <c r="F44" s="500"/>
      <c r="G44" s="501"/>
      <c r="H44" s="502"/>
      <c r="I44" s="500"/>
      <c r="J44" s="500"/>
      <c r="K44" s="500"/>
      <c r="L44" s="500"/>
      <c r="M44" s="500"/>
      <c r="N44" s="500"/>
      <c r="O44" s="500"/>
      <c r="P44" s="500"/>
      <c r="Q44" s="500"/>
      <c r="R44" s="500"/>
      <c r="S44" s="170"/>
    </row>
    <row r="45" spans="2:19" ht="13.5" customHeight="1">
      <c r="B45" s="107" t="s">
        <v>1742</v>
      </c>
      <c r="C45" s="500">
        <v>10299</v>
      </c>
      <c r="D45" s="500">
        <v>1712</v>
      </c>
      <c r="E45" s="500">
        <v>328</v>
      </c>
      <c r="F45" s="500">
        <v>2356</v>
      </c>
      <c r="G45" s="501">
        <v>5903</v>
      </c>
      <c r="H45" s="502">
        <v>10154</v>
      </c>
      <c r="I45" s="500">
        <v>9997</v>
      </c>
      <c r="J45" s="500">
        <v>3960</v>
      </c>
      <c r="K45" s="500">
        <v>6037</v>
      </c>
      <c r="L45" s="500">
        <v>2970</v>
      </c>
      <c r="M45" s="500">
        <v>2966</v>
      </c>
      <c r="N45" s="500">
        <v>4</v>
      </c>
      <c r="O45" s="500">
        <v>7027</v>
      </c>
      <c r="P45" s="500">
        <v>994</v>
      </c>
      <c r="Q45" s="500">
        <v>6033</v>
      </c>
      <c r="R45" s="500">
        <v>157</v>
      </c>
      <c r="S45" s="170">
        <v>0</v>
      </c>
    </row>
    <row r="46" spans="2:19" ht="13.5" customHeight="1">
      <c r="B46" s="107" t="s">
        <v>1743</v>
      </c>
      <c r="C46" s="500">
        <v>7936</v>
      </c>
      <c r="D46" s="500">
        <v>267</v>
      </c>
      <c r="E46" s="500">
        <v>410</v>
      </c>
      <c r="F46" s="500">
        <v>680</v>
      </c>
      <c r="G46" s="501">
        <v>6579</v>
      </c>
      <c r="H46" s="502">
        <v>7857</v>
      </c>
      <c r="I46" s="500">
        <v>7683</v>
      </c>
      <c r="J46" s="500">
        <v>2619</v>
      </c>
      <c r="K46" s="500">
        <v>5064</v>
      </c>
      <c r="L46" s="500">
        <v>1408</v>
      </c>
      <c r="M46" s="500">
        <v>1408</v>
      </c>
      <c r="N46" s="500">
        <v>0</v>
      </c>
      <c r="O46" s="500">
        <v>6275</v>
      </c>
      <c r="P46" s="500">
        <v>1211</v>
      </c>
      <c r="Q46" s="500">
        <v>5064</v>
      </c>
      <c r="R46" s="500">
        <v>174</v>
      </c>
      <c r="S46" s="170">
        <v>52</v>
      </c>
    </row>
    <row r="47" spans="2:19" ht="13.5" customHeight="1">
      <c r="B47" s="107" t="s">
        <v>1744</v>
      </c>
      <c r="C47" s="500">
        <v>66293</v>
      </c>
      <c r="D47" s="500">
        <v>47254</v>
      </c>
      <c r="E47" s="500">
        <v>225</v>
      </c>
      <c r="F47" s="500">
        <v>7716</v>
      </c>
      <c r="G47" s="501">
        <v>11098</v>
      </c>
      <c r="H47" s="502">
        <v>65676</v>
      </c>
      <c r="I47" s="500">
        <v>63117</v>
      </c>
      <c r="J47" s="500">
        <v>11410</v>
      </c>
      <c r="K47" s="500">
        <v>51707</v>
      </c>
      <c r="L47" s="500">
        <v>9741</v>
      </c>
      <c r="M47" s="500">
        <v>9716</v>
      </c>
      <c r="N47" s="500">
        <v>25</v>
      </c>
      <c r="O47" s="500">
        <v>53376</v>
      </c>
      <c r="P47" s="500">
        <v>1694</v>
      </c>
      <c r="Q47" s="500">
        <v>51682</v>
      </c>
      <c r="R47" s="500">
        <v>2559</v>
      </c>
      <c r="S47" s="170">
        <v>512</v>
      </c>
    </row>
    <row r="48" spans="2:19" ht="13.5" customHeight="1">
      <c r="B48" s="107" t="s">
        <v>1745</v>
      </c>
      <c r="C48" s="500">
        <v>10315</v>
      </c>
      <c r="D48" s="500">
        <v>884</v>
      </c>
      <c r="E48" s="500">
        <v>944</v>
      </c>
      <c r="F48" s="500">
        <v>1717</v>
      </c>
      <c r="G48" s="501">
        <v>6770</v>
      </c>
      <c r="H48" s="502">
        <v>10247</v>
      </c>
      <c r="I48" s="500">
        <v>10002</v>
      </c>
      <c r="J48" s="500">
        <v>5445</v>
      </c>
      <c r="K48" s="500">
        <v>4557</v>
      </c>
      <c r="L48" s="500">
        <v>5264</v>
      </c>
      <c r="M48" s="500">
        <v>5258</v>
      </c>
      <c r="N48" s="500">
        <v>6</v>
      </c>
      <c r="O48" s="500">
        <v>4738</v>
      </c>
      <c r="P48" s="500">
        <v>187</v>
      </c>
      <c r="Q48" s="500">
        <v>4551</v>
      </c>
      <c r="R48" s="500">
        <v>245</v>
      </c>
      <c r="S48" s="170">
        <v>155</v>
      </c>
    </row>
    <row r="49" spans="2:19" ht="13.5" customHeight="1">
      <c r="B49" s="107" t="s">
        <v>1746</v>
      </c>
      <c r="C49" s="500">
        <v>27382</v>
      </c>
      <c r="D49" s="500">
        <v>6159</v>
      </c>
      <c r="E49" s="500">
        <v>1826</v>
      </c>
      <c r="F49" s="500">
        <v>9346</v>
      </c>
      <c r="G49" s="501">
        <v>10051</v>
      </c>
      <c r="H49" s="502">
        <v>27293</v>
      </c>
      <c r="I49" s="500">
        <v>26148</v>
      </c>
      <c r="J49" s="500">
        <v>4962</v>
      </c>
      <c r="K49" s="500">
        <v>21186</v>
      </c>
      <c r="L49" s="500">
        <v>4528</v>
      </c>
      <c r="M49" s="500">
        <v>4519</v>
      </c>
      <c r="N49" s="500">
        <v>9</v>
      </c>
      <c r="O49" s="500">
        <v>21620</v>
      </c>
      <c r="P49" s="500">
        <v>443</v>
      </c>
      <c r="Q49" s="500">
        <v>21177</v>
      </c>
      <c r="R49" s="500">
        <v>1145</v>
      </c>
      <c r="S49" s="170">
        <v>25</v>
      </c>
    </row>
    <row r="50" spans="2:19" ht="6" customHeight="1">
      <c r="B50" s="107"/>
      <c r="C50" s="500"/>
      <c r="D50" s="500"/>
      <c r="E50" s="500"/>
      <c r="F50" s="500"/>
      <c r="G50" s="501"/>
      <c r="H50" s="502"/>
      <c r="I50" s="500"/>
      <c r="J50" s="500"/>
      <c r="K50" s="500"/>
      <c r="L50" s="500"/>
      <c r="M50" s="500"/>
      <c r="N50" s="500"/>
      <c r="O50" s="500"/>
      <c r="P50" s="500"/>
      <c r="Q50" s="500"/>
      <c r="R50" s="500"/>
      <c r="S50" s="170"/>
    </row>
    <row r="51" spans="2:19" ht="13.5" customHeight="1">
      <c r="B51" s="107" t="s">
        <v>1769</v>
      </c>
      <c r="C51" s="500">
        <v>14227</v>
      </c>
      <c r="D51" s="500">
        <v>9837</v>
      </c>
      <c r="E51" s="500">
        <v>0</v>
      </c>
      <c r="F51" s="500">
        <v>431</v>
      </c>
      <c r="G51" s="501">
        <v>3959</v>
      </c>
      <c r="H51" s="502">
        <v>14228</v>
      </c>
      <c r="I51" s="500">
        <v>13576</v>
      </c>
      <c r="J51" s="500">
        <v>3789</v>
      </c>
      <c r="K51" s="500">
        <v>9787</v>
      </c>
      <c r="L51" s="500">
        <v>3724</v>
      </c>
      <c r="M51" s="500">
        <v>3721</v>
      </c>
      <c r="N51" s="500">
        <v>3</v>
      </c>
      <c r="O51" s="500">
        <v>9852</v>
      </c>
      <c r="P51" s="500">
        <v>68</v>
      </c>
      <c r="Q51" s="500">
        <v>9784</v>
      </c>
      <c r="R51" s="500">
        <v>652</v>
      </c>
      <c r="S51" s="170">
        <v>0</v>
      </c>
    </row>
    <row r="52" spans="2:19" ht="13.5" customHeight="1">
      <c r="B52" s="107" t="s">
        <v>1747</v>
      </c>
      <c r="C52" s="500">
        <v>0</v>
      </c>
      <c r="D52" s="500">
        <v>0</v>
      </c>
      <c r="E52" s="500">
        <v>0</v>
      </c>
      <c r="F52" s="500">
        <v>0</v>
      </c>
      <c r="G52" s="501">
        <v>0</v>
      </c>
      <c r="H52" s="502">
        <v>0</v>
      </c>
      <c r="I52" s="502">
        <v>0</v>
      </c>
      <c r="J52" s="502">
        <v>0</v>
      </c>
      <c r="K52" s="502">
        <v>0</v>
      </c>
      <c r="L52" s="500">
        <v>0</v>
      </c>
      <c r="M52" s="500">
        <v>0</v>
      </c>
      <c r="N52" s="500">
        <v>0</v>
      </c>
      <c r="O52" s="500">
        <v>0</v>
      </c>
      <c r="P52" s="500">
        <v>0</v>
      </c>
      <c r="Q52" s="500">
        <v>0</v>
      </c>
      <c r="R52" s="500">
        <v>0</v>
      </c>
      <c r="S52" s="170">
        <v>0</v>
      </c>
    </row>
    <row r="53" spans="2:19" ht="13.5" customHeight="1">
      <c r="B53" s="107" t="s">
        <v>1748</v>
      </c>
      <c r="C53" s="500">
        <v>1076</v>
      </c>
      <c r="D53" s="500">
        <v>379</v>
      </c>
      <c r="E53" s="500">
        <v>0</v>
      </c>
      <c r="F53" s="500">
        <v>138</v>
      </c>
      <c r="G53" s="501">
        <v>559</v>
      </c>
      <c r="H53" s="502">
        <v>1076</v>
      </c>
      <c r="I53" s="500">
        <v>1053</v>
      </c>
      <c r="J53" s="500">
        <v>674</v>
      </c>
      <c r="K53" s="500">
        <v>379</v>
      </c>
      <c r="L53" s="500">
        <v>667</v>
      </c>
      <c r="M53" s="500">
        <v>666</v>
      </c>
      <c r="N53" s="500">
        <v>1</v>
      </c>
      <c r="O53" s="500">
        <v>386</v>
      </c>
      <c r="P53" s="500">
        <v>8</v>
      </c>
      <c r="Q53" s="500">
        <v>378</v>
      </c>
      <c r="R53" s="500">
        <v>23</v>
      </c>
      <c r="S53" s="170">
        <v>0</v>
      </c>
    </row>
    <row r="54" spans="2:19" ht="13.5" customHeight="1">
      <c r="B54" s="107" t="s">
        <v>1749</v>
      </c>
      <c r="C54" s="500">
        <v>4301</v>
      </c>
      <c r="D54" s="500">
        <v>1834</v>
      </c>
      <c r="E54" s="500">
        <v>0</v>
      </c>
      <c r="F54" s="500">
        <v>241</v>
      </c>
      <c r="G54" s="501">
        <v>2226</v>
      </c>
      <c r="H54" s="502">
        <v>4300</v>
      </c>
      <c r="I54" s="500">
        <v>3652</v>
      </c>
      <c r="J54" s="500">
        <v>1803</v>
      </c>
      <c r="K54" s="500">
        <v>1849</v>
      </c>
      <c r="L54" s="500">
        <v>1784</v>
      </c>
      <c r="M54" s="500">
        <v>1776</v>
      </c>
      <c r="N54" s="500">
        <v>8</v>
      </c>
      <c r="O54" s="500">
        <v>1868</v>
      </c>
      <c r="P54" s="500">
        <v>27</v>
      </c>
      <c r="Q54" s="500">
        <v>1841</v>
      </c>
      <c r="R54" s="500">
        <v>648</v>
      </c>
      <c r="S54" s="170">
        <v>1</v>
      </c>
    </row>
    <row r="55" spans="2:19" ht="13.5" customHeight="1">
      <c r="B55" s="107" t="s">
        <v>1750</v>
      </c>
      <c r="C55" s="500">
        <v>3840</v>
      </c>
      <c r="D55" s="500">
        <v>1627</v>
      </c>
      <c r="E55" s="500">
        <v>0</v>
      </c>
      <c r="F55" s="500">
        <v>252</v>
      </c>
      <c r="G55" s="501">
        <v>1961</v>
      </c>
      <c r="H55" s="502">
        <v>3810</v>
      </c>
      <c r="I55" s="500">
        <v>3725</v>
      </c>
      <c r="J55" s="500">
        <v>1782</v>
      </c>
      <c r="K55" s="500">
        <v>1943</v>
      </c>
      <c r="L55" s="500">
        <v>1769</v>
      </c>
      <c r="M55" s="500">
        <v>1765</v>
      </c>
      <c r="N55" s="500">
        <v>4</v>
      </c>
      <c r="O55" s="500">
        <v>1956</v>
      </c>
      <c r="P55" s="500">
        <v>17</v>
      </c>
      <c r="Q55" s="500">
        <v>1939</v>
      </c>
      <c r="R55" s="500">
        <v>85</v>
      </c>
      <c r="S55" s="170">
        <v>0</v>
      </c>
    </row>
    <row r="56" spans="2:19" ht="13.5" customHeight="1">
      <c r="B56" s="107" t="s">
        <v>1751</v>
      </c>
      <c r="C56" s="500">
        <v>0</v>
      </c>
      <c r="D56" s="500">
        <v>0</v>
      </c>
      <c r="E56" s="500">
        <v>0</v>
      </c>
      <c r="F56" s="500">
        <v>0</v>
      </c>
      <c r="G56" s="501">
        <v>0</v>
      </c>
      <c r="H56" s="502">
        <v>0</v>
      </c>
      <c r="I56" s="502">
        <v>0</v>
      </c>
      <c r="J56" s="502">
        <v>0</v>
      </c>
      <c r="K56" s="502">
        <v>0</v>
      </c>
      <c r="L56" s="500">
        <v>0</v>
      </c>
      <c r="M56" s="500">
        <v>0</v>
      </c>
      <c r="N56" s="500">
        <v>0</v>
      </c>
      <c r="O56" s="500">
        <v>0</v>
      </c>
      <c r="P56" s="500">
        <v>0</v>
      </c>
      <c r="Q56" s="500">
        <v>0</v>
      </c>
      <c r="R56" s="500">
        <v>0</v>
      </c>
      <c r="S56" s="170">
        <v>0</v>
      </c>
    </row>
    <row r="57" spans="2:19" ht="13.5" customHeight="1">
      <c r="B57" s="107" t="s">
        <v>1752</v>
      </c>
      <c r="C57" s="500">
        <v>49085</v>
      </c>
      <c r="D57" s="500">
        <v>35164</v>
      </c>
      <c r="E57" s="500">
        <v>128</v>
      </c>
      <c r="F57" s="500">
        <v>2799</v>
      </c>
      <c r="G57" s="501">
        <v>10994</v>
      </c>
      <c r="H57" s="502">
        <v>49072</v>
      </c>
      <c r="I57" s="500">
        <v>47432</v>
      </c>
      <c r="J57" s="500">
        <v>6080</v>
      </c>
      <c r="K57" s="500">
        <v>41352</v>
      </c>
      <c r="L57" s="500">
        <v>5551</v>
      </c>
      <c r="M57" s="500">
        <v>5485</v>
      </c>
      <c r="N57" s="500">
        <v>66</v>
      </c>
      <c r="O57" s="500">
        <v>41881</v>
      </c>
      <c r="P57" s="500">
        <v>595</v>
      </c>
      <c r="Q57" s="500">
        <v>41286</v>
      </c>
      <c r="R57" s="500">
        <v>1640</v>
      </c>
      <c r="S57" s="170">
        <v>27</v>
      </c>
    </row>
    <row r="58" spans="2:19" ht="13.5" customHeight="1">
      <c r="B58" s="107" t="s">
        <v>1753</v>
      </c>
      <c r="C58" s="500">
        <v>22726</v>
      </c>
      <c r="D58" s="500">
        <v>6640</v>
      </c>
      <c r="E58" s="500">
        <v>147</v>
      </c>
      <c r="F58" s="500">
        <v>697</v>
      </c>
      <c r="G58" s="501">
        <v>15242</v>
      </c>
      <c r="H58" s="502">
        <v>22705</v>
      </c>
      <c r="I58" s="500">
        <v>21848</v>
      </c>
      <c r="J58" s="500">
        <v>9377</v>
      </c>
      <c r="K58" s="500">
        <v>12471</v>
      </c>
      <c r="L58" s="500">
        <v>9386</v>
      </c>
      <c r="M58" s="500">
        <v>9320</v>
      </c>
      <c r="N58" s="500">
        <v>66</v>
      </c>
      <c r="O58" s="500">
        <v>12462</v>
      </c>
      <c r="P58" s="500">
        <v>57</v>
      </c>
      <c r="Q58" s="500">
        <v>12405</v>
      </c>
      <c r="R58" s="500">
        <v>857</v>
      </c>
      <c r="S58" s="170">
        <v>0</v>
      </c>
    </row>
    <row r="59" spans="2:19" ht="13.5" customHeight="1">
      <c r="B59" s="107" t="s">
        <v>1754</v>
      </c>
      <c r="C59" s="500">
        <v>10975</v>
      </c>
      <c r="D59" s="500">
        <v>5605</v>
      </c>
      <c r="E59" s="500">
        <v>0</v>
      </c>
      <c r="F59" s="500">
        <v>432</v>
      </c>
      <c r="G59" s="501">
        <v>4938</v>
      </c>
      <c r="H59" s="502">
        <v>10911</v>
      </c>
      <c r="I59" s="500">
        <v>9818</v>
      </c>
      <c r="J59" s="500">
        <v>5112</v>
      </c>
      <c r="K59" s="500">
        <v>4706</v>
      </c>
      <c r="L59" s="500">
        <v>5099</v>
      </c>
      <c r="M59" s="500">
        <v>5079</v>
      </c>
      <c r="N59" s="500">
        <v>20</v>
      </c>
      <c r="O59" s="500">
        <v>4719</v>
      </c>
      <c r="P59" s="500">
        <v>33</v>
      </c>
      <c r="Q59" s="500">
        <v>4686</v>
      </c>
      <c r="R59" s="500">
        <v>1093</v>
      </c>
      <c r="S59" s="170">
        <v>54</v>
      </c>
    </row>
    <row r="60" spans="2:19" ht="13.5" customHeight="1">
      <c r="B60" s="107" t="s">
        <v>1755</v>
      </c>
      <c r="C60" s="500">
        <v>17022</v>
      </c>
      <c r="D60" s="500">
        <v>11916</v>
      </c>
      <c r="E60" s="500">
        <v>0</v>
      </c>
      <c r="F60" s="500">
        <v>334</v>
      </c>
      <c r="G60" s="501">
        <v>4772</v>
      </c>
      <c r="H60" s="502">
        <v>16864</v>
      </c>
      <c r="I60" s="500">
        <v>16253</v>
      </c>
      <c r="J60" s="500">
        <v>6642</v>
      </c>
      <c r="K60" s="500">
        <v>9611</v>
      </c>
      <c r="L60" s="500">
        <v>6629</v>
      </c>
      <c r="M60" s="500">
        <v>6610</v>
      </c>
      <c r="N60" s="500">
        <v>19</v>
      </c>
      <c r="O60" s="500">
        <v>9624</v>
      </c>
      <c r="P60" s="500">
        <v>32</v>
      </c>
      <c r="Q60" s="500">
        <v>9592</v>
      </c>
      <c r="R60" s="500">
        <v>611</v>
      </c>
      <c r="S60" s="170">
        <v>128</v>
      </c>
    </row>
    <row r="61" spans="2:19" ht="13.5" customHeight="1">
      <c r="B61" s="107" t="s">
        <v>1756</v>
      </c>
      <c r="C61" s="500">
        <v>2154</v>
      </c>
      <c r="D61" s="500">
        <v>230</v>
      </c>
      <c r="E61" s="500">
        <v>0</v>
      </c>
      <c r="F61" s="500">
        <v>233</v>
      </c>
      <c r="G61" s="501">
        <v>1691</v>
      </c>
      <c r="H61" s="502">
        <v>2153</v>
      </c>
      <c r="I61" s="500">
        <v>2012</v>
      </c>
      <c r="J61" s="500">
        <v>1567</v>
      </c>
      <c r="K61" s="500">
        <v>445</v>
      </c>
      <c r="L61" s="500">
        <v>1523</v>
      </c>
      <c r="M61" s="500">
        <v>1523</v>
      </c>
      <c r="N61" s="500">
        <v>0</v>
      </c>
      <c r="O61" s="500">
        <v>489</v>
      </c>
      <c r="P61" s="500">
        <v>44</v>
      </c>
      <c r="Q61" s="500">
        <v>445</v>
      </c>
      <c r="R61" s="500">
        <v>141</v>
      </c>
      <c r="S61" s="170">
        <v>0</v>
      </c>
    </row>
    <row r="62" spans="2:19" ht="13.5" customHeight="1" thickBot="1">
      <c r="B62" s="239" t="s">
        <v>1757</v>
      </c>
      <c r="C62" s="503">
        <v>14551</v>
      </c>
      <c r="D62" s="503">
        <v>9796</v>
      </c>
      <c r="E62" s="503">
        <v>0</v>
      </c>
      <c r="F62" s="503">
        <v>199</v>
      </c>
      <c r="G62" s="504">
        <v>4556</v>
      </c>
      <c r="H62" s="505">
        <v>14544</v>
      </c>
      <c r="I62" s="503">
        <v>14114</v>
      </c>
      <c r="J62" s="503">
        <v>5485</v>
      </c>
      <c r="K62" s="503">
        <v>8629</v>
      </c>
      <c r="L62" s="503">
        <v>5425</v>
      </c>
      <c r="M62" s="503">
        <v>5422</v>
      </c>
      <c r="N62" s="503">
        <v>3</v>
      </c>
      <c r="O62" s="503">
        <v>8689</v>
      </c>
      <c r="P62" s="503">
        <v>63</v>
      </c>
      <c r="Q62" s="503">
        <v>8626</v>
      </c>
      <c r="R62" s="503">
        <v>430</v>
      </c>
      <c r="S62" s="174">
        <v>7</v>
      </c>
    </row>
    <row r="63" ht="12">
      <c r="B63" s="506" t="s">
        <v>689</v>
      </c>
    </row>
    <row r="64" ht="12">
      <c r="B64" s="490" t="s">
        <v>690</v>
      </c>
    </row>
  </sheetData>
  <mergeCells count="8">
    <mergeCell ref="S4:S6"/>
    <mergeCell ref="C5:C6"/>
    <mergeCell ref="D5:D6"/>
    <mergeCell ref="E5:E6"/>
    <mergeCell ref="F5:F6"/>
    <mergeCell ref="G5:G6"/>
    <mergeCell ref="H5:H6"/>
    <mergeCell ref="R5:R6"/>
  </mergeCells>
  <printOptions/>
  <pageMargins left="0.75" right="0.75" top="1" bottom="1" header="0.512" footer="0.512"/>
  <pageSetup orientation="portrait" paperSize="8" r:id="rId1"/>
</worksheet>
</file>

<file path=xl/worksheets/sheet13.xml><?xml version="1.0" encoding="utf-8"?>
<worksheet xmlns="http://schemas.openxmlformats.org/spreadsheetml/2006/main" xmlns:r="http://schemas.openxmlformats.org/officeDocument/2006/relationships">
  <dimension ref="A2:N41"/>
  <sheetViews>
    <sheetView workbookViewId="0" topLeftCell="A1">
      <selection activeCell="A1" sqref="A1"/>
    </sheetView>
  </sheetViews>
  <sheetFormatPr defaultColWidth="9.00390625" defaultRowHeight="13.5"/>
  <cols>
    <col min="1" max="1" width="2.625" style="507" customWidth="1"/>
    <col min="2" max="2" width="14.25390625" style="507" customWidth="1"/>
    <col min="3" max="14" width="8.125" style="507" customWidth="1"/>
    <col min="15" max="16384" width="9.00390625" style="507" customWidth="1"/>
  </cols>
  <sheetData>
    <row r="2" ht="18" customHeight="1">
      <c r="B2" s="508" t="s">
        <v>742</v>
      </c>
    </row>
    <row r="3" ht="18" customHeight="1">
      <c r="B3" s="508" t="s">
        <v>726</v>
      </c>
    </row>
    <row r="4" ht="12.75" thickBot="1"/>
    <row r="5" spans="2:14" ht="18" customHeight="1" thickTop="1">
      <c r="B5" s="509"/>
      <c r="C5" s="1396" t="s">
        <v>692</v>
      </c>
      <c r="D5" s="510" t="s">
        <v>693</v>
      </c>
      <c r="E5" s="510"/>
      <c r="F5" s="510"/>
      <c r="G5" s="510"/>
      <c r="H5" s="510"/>
      <c r="I5" s="511"/>
      <c r="J5" s="512" t="s">
        <v>694</v>
      </c>
      <c r="K5" s="512"/>
      <c r="L5" s="512"/>
      <c r="M5" s="512"/>
      <c r="N5" s="511"/>
    </row>
    <row r="6" spans="2:14" ht="18" customHeight="1">
      <c r="B6" s="513" t="s">
        <v>1838</v>
      </c>
      <c r="C6" s="1397"/>
      <c r="D6" s="514" t="s">
        <v>695</v>
      </c>
      <c r="E6" s="514" t="s">
        <v>696</v>
      </c>
      <c r="F6" s="514" t="s">
        <v>697</v>
      </c>
      <c r="G6" s="514" t="s">
        <v>697</v>
      </c>
      <c r="H6" s="514" t="s">
        <v>698</v>
      </c>
      <c r="I6" s="514" t="s">
        <v>699</v>
      </c>
      <c r="J6" s="515" t="s">
        <v>727</v>
      </c>
      <c r="K6" s="515">
        <v>90</v>
      </c>
      <c r="L6" s="515">
        <v>150</v>
      </c>
      <c r="M6" s="515">
        <v>200</v>
      </c>
      <c r="N6" s="515">
        <v>250</v>
      </c>
    </row>
    <row r="7" spans="2:14" ht="18" customHeight="1">
      <c r="B7" s="513" t="s">
        <v>700</v>
      </c>
      <c r="C7" s="1398" t="s">
        <v>728</v>
      </c>
      <c r="D7" s="517"/>
      <c r="E7" s="517"/>
      <c r="F7" s="517" t="s">
        <v>701</v>
      </c>
      <c r="G7" s="517" t="s">
        <v>702</v>
      </c>
      <c r="H7" s="517"/>
      <c r="I7" s="517" t="s">
        <v>703</v>
      </c>
      <c r="J7" s="517"/>
      <c r="K7" s="516" t="s">
        <v>704</v>
      </c>
      <c r="L7" s="516" t="s">
        <v>704</v>
      </c>
      <c r="M7" s="516" t="s">
        <v>704</v>
      </c>
      <c r="N7" s="517"/>
    </row>
    <row r="8" spans="2:14" ht="18" customHeight="1">
      <c r="B8" s="518" t="s">
        <v>705</v>
      </c>
      <c r="C8" s="1399"/>
      <c r="D8" s="519" t="s">
        <v>706</v>
      </c>
      <c r="E8" s="519" t="s">
        <v>707</v>
      </c>
      <c r="F8" s="519" t="s">
        <v>708</v>
      </c>
      <c r="G8" s="519" t="s">
        <v>708</v>
      </c>
      <c r="H8" s="519" t="s">
        <v>706</v>
      </c>
      <c r="I8" s="519" t="s">
        <v>709</v>
      </c>
      <c r="J8" s="519" t="s">
        <v>710</v>
      </c>
      <c r="K8" s="520">
        <v>149</v>
      </c>
      <c r="L8" s="520">
        <v>199</v>
      </c>
      <c r="M8" s="520">
        <v>249</v>
      </c>
      <c r="N8" s="519" t="s">
        <v>711</v>
      </c>
    </row>
    <row r="9" spans="2:14" ht="15" customHeight="1">
      <c r="B9" s="516" t="s">
        <v>729</v>
      </c>
      <c r="C9" s="521">
        <v>647</v>
      </c>
      <c r="D9" s="521">
        <v>620</v>
      </c>
      <c r="E9" s="521">
        <v>8</v>
      </c>
      <c r="F9" s="521">
        <v>0</v>
      </c>
      <c r="G9" s="521">
        <v>5</v>
      </c>
      <c r="H9" s="521">
        <v>11</v>
      </c>
      <c r="I9" s="521">
        <v>3</v>
      </c>
      <c r="J9" s="521">
        <v>229</v>
      </c>
      <c r="K9" s="521">
        <v>230</v>
      </c>
      <c r="L9" s="521">
        <v>107</v>
      </c>
      <c r="M9" s="521">
        <v>67</v>
      </c>
      <c r="N9" s="521">
        <v>14</v>
      </c>
    </row>
    <row r="10" spans="2:14" ht="15" customHeight="1">
      <c r="B10" s="516">
        <v>2</v>
      </c>
      <c r="C10" s="522">
        <v>615</v>
      </c>
      <c r="D10" s="522">
        <v>585</v>
      </c>
      <c r="E10" s="522">
        <v>8</v>
      </c>
      <c r="F10" s="522">
        <v>0</v>
      </c>
      <c r="G10" s="522">
        <v>6</v>
      </c>
      <c r="H10" s="522">
        <v>13</v>
      </c>
      <c r="I10" s="522">
        <v>3</v>
      </c>
      <c r="J10" s="522">
        <v>249</v>
      </c>
      <c r="K10" s="522">
        <v>214</v>
      </c>
      <c r="L10" s="522">
        <v>101</v>
      </c>
      <c r="M10" s="522">
        <v>37</v>
      </c>
      <c r="N10" s="522">
        <v>14</v>
      </c>
    </row>
    <row r="11" spans="2:14" ht="15" customHeight="1">
      <c r="B11" s="516">
        <v>3</v>
      </c>
      <c r="C11" s="522">
        <v>566</v>
      </c>
      <c r="D11" s="522">
        <v>535</v>
      </c>
      <c r="E11" s="522">
        <v>7</v>
      </c>
      <c r="F11" s="522">
        <v>0</v>
      </c>
      <c r="G11" s="522">
        <v>5</v>
      </c>
      <c r="H11" s="522">
        <v>16</v>
      </c>
      <c r="I11" s="522">
        <v>3</v>
      </c>
      <c r="J11" s="522">
        <v>250</v>
      </c>
      <c r="K11" s="522">
        <v>213</v>
      </c>
      <c r="L11" s="522">
        <v>68</v>
      </c>
      <c r="M11" s="522">
        <v>22</v>
      </c>
      <c r="N11" s="522">
        <v>13</v>
      </c>
    </row>
    <row r="12" spans="2:14" ht="15" customHeight="1">
      <c r="B12" s="516">
        <v>4</v>
      </c>
      <c r="C12" s="522">
        <f>SUM(D12:I12)</f>
        <v>569</v>
      </c>
      <c r="D12" s="522">
        <v>542</v>
      </c>
      <c r="E12" s="522">
        <v>6</v>
      </c>
      <c r="F12" s="522">
        <v>0</v>
      </c>
      <c r="G12" s="522">
        <v>5</v>
      </c>
      <c r="H12" s="522">
        <v>13</v>
      </c>
      <c r="I12" s="522">
        <v>3</v>
      </c>
      <c r="J12" s="522">
        <v>268</v>
      </c>
      <c r="K12" s="522">
        <v>207</v>
      </c>
      <c r="L12" s="522">
        <v>61</v>
      </c>
      <c r="M12" s="522">
        <v>22</v>
      </c>
      <c r="N12" s="522">
        <v>11</v>
      </c>
    </row>
    <row r="13" spans="1:14" s="527" customFormat="1" ht="15" customHeight="1">
      <c r="A13" s="523"/>
      <c r="B13" s="524">
        <v>5</v>
      </c>
      <c r="C13" s="525">
        <f>SUM(D13:I13)</f>
        <v>628</v>
      </c>
      <c r="D13" s="526">
        <f aca="true" t="shared" si="0" ref="D13:I13">SUM(D16:D29)</f>
        <v>610</v>
      </c>
      <c r="E13" s="526">
        <f t="shared" si="0"/>
        <v>5</v>
      </c>
      <c r="F13" s="526">
        <f t="shared" si="0"/>
        <v>0</v>
      </c>
      <c r="G13" s="526">
        <f t="shared" si="0"/>
        <v>2</v>
      </c>
      <c r="H13" s="526">
        <f t="shared" si="0"/>
        <v>9</v>
      </c>
      <c r="I13" s="526">
        <f t="shared" si="0"/>
        <v>2</v>
      </c>
      <c r="J13" s="526">
        <v>152</v>
      </c>
      <c r="K13" s="526">
        <f>SUM(K16:K29)</f>
        <v>214</v>
      </c>
      <c r="L13" s="526">
        <f>SUM(L16:L29)</f>
        <v>129</v>
      </c>
      <c r="M13" s="526">
        <f>SUM(M16:M29)</f>
        <v>66</v>
      </c>
      <c r="N13" s="526">
        <f>SUM(N16:N29)</f>
        <v>67</v>
      </c>
    </row>
    <row r="14" spans="1:14" ht="9.75" customHeight="1">
      <c r="A14" s="528"/>
      <c r="B14" s="529"/>
      <c r="C14" s="530"/>
      <c r="D14" s="530"/>
      <c r="E14" s="530"/>
      <c r="F14" s="530"/>
      <c r="G14" s="530"/>
      <c r="H14" s="530"/>
      <c r="I14" s="530"/>
      <c r="J14" s="530"/>
      <c r="K14" s="530"/>
      <c r="L14" s="530"/>
      <c r="M14" s="530"/>
      <c r="N14" s="530"/>
    </row>
    <row r="15" spans="2:14" s="531" customFormat="1" ht="24" customHeight="1">
      <c r="B15" s="532" t="s">
        <v>712</v>
      </c>
      <c r="C15" s="533"/>
      <c r="D15" s="533"/>
      <c r="E15" s="533"/>
      <c r="F15" s="533"/>
      <c r="G15" s="533"/>
      <c r="H15" s="533"/>
      <c r="I15" s="533"/>
      <c r="J15" s="533"/>
      <c r="K15" s="533"/>
      <c r="L15" s="533"/>
      <c r="M15" s="533"/>
      <c r="N15" s="533"/>
    </row>
    <row r="16" spans="2:14" ht="13.5" customHeight="1">
      <c r="B16" s="517" t="s">
        <v>713</v>
      </c>
      <c r="C16" s="522">
        <f>SUM(D16:I16)</f>
        <v>30</v>
      </c>
      <c r="D16" s="522">
        <v>30</v>
      </c>
      <c r="E16" s="522">
        <v>0</v>
      </c>
      <c r="F16" s="522">
        <v>0</v>
      </c>
      <c r="G16" s="522">
        <v>0</v>
      </c>
      <c r="H16" s="522">
        <v>0</v>
      </c>
      <c r="I16" s="522">
        <v>0</v>
      </c>
      <c r="J16" s="534">
        <v>18</v>
      </c>
      <c r="K16" s="522">
        <v>10</v>
      </c>
      <c r="L16" s="522">
        <v>2</v>
      </c>
      <c r="M16" s="522">
        <v>0</v>
      </c>
      <c r="N16" s="522">
        <v>0</v>
      </c>
    </row>
    <row r="17" spans="2:14" ht="13.5" customHeight="1">
      <c r="B17" s="517" t="s">
        <v>714</v>
      </c>
      <c r="C17" s="522">
        <f>SUM(D17:I17)</f>
        <v>6</v>
      </c>
      <c r="D17" s="522">
        <v>6</v>
      </c>
      <c r="E17" s="522">
        <v>0</v>
      </c>
      <c r="F17" s="522">
        <v>0</v>
      </c>
      <c r="G17" s="522">
        <v>0</v>
      </c>
      <c r="H17" s="522">
        <v>0</v>
      </c>
      <c r="I17" s="522">
        <v>0</v>
      </c>
      <c r="J17" s="522">
        <v>6</v>
      </c>
      <c r="K17" s="522">
        <v>0</v>
      </c>
      <c r="L17" s="522">
        <v>0</v>
      </c>
      <c r="M17" s="522">
        <v>0</v>
      </c>
      <c r="N17" s="522">
        <v>0</v>
      </c>
    </row>
    <row r="18" spans="2:14" ht="13.5" customHeight="1">
      <c r="B18" s="517" t="s">
        <v>730</v>
      </c>
      <c r="C18" s="522">
        <v>174</v>
      </c>
      <c r="D18" s="522">
        <v>171</v>
      </c>
      <c r="E18" s="522">
        <v>0</v>
      </c>
      <c r="F18" s="522">
        <v>0</v>
      </c>
      <c r="G18" s="522">
        <v>0</v>
      </c>
      <c r="H18" s="522">
        <v>3</v>
      </c>
      <c r="I18" s="522">
        <v>0</v>
      </c>
      <c r="J18" s="522">
        <v>61</v>
      </c>
      <c r="K18" s="522">
        <v>71</v>
      </c>
      <c r="L18" s="522">
        <v>30</v>
      </c>
      <c r="M18" s="522">
        <v>9</v>
      </c>
      <c r="N18" s="522">
        <v>3</v>
      </c>
    </row>
    <row r="19" spans="2:14" ht="13.5" customHeight="1">
      <c r="B19" s="535" t="s">
        <v>731</v>
      </c>
      <c r="C19" s="522">
        <f aca="true" t="shared" si="1" ref="C19:C29">SUM(D19:I19)</f>
        <v>241</v>
      </c>
      <c r="D19" s="522">
        <v>240</v>
      </c>
      <c r="E19" s="522">
        <v>0</v>
      </c>
      <c r="F19" s="522">
        <v>0</v>
      </c>
      <c r="G19" s="522">
        <v>0</v>
      </c>
      <c r="H19" s="522">
        <v>1</v>
      </c>
      <c r="I19" s="522">
        <v>0</v>
      </c>
      <c r="J19" s="522">
        <v>61</v>
      </c>
      <c r="K19" s="522">
        <v>102</v>
      </c>
      <c r="L19" s="522">
        <v>47</v>
      </c>
      <c r="M19" s="522">
        <v>19</v>
      </c>
      <c r="N19" s="522">
        <v>12</v>
      </c>
    </row>
    <row r="20" spans="2:14" ht="13.5" customHeight="1">
      <c r="B20" s="535" t="s">
        <v>732</v>
      </c>
      <c r="C20" s="522">
        <f t="shared" si="1"/>
        <v>92</v>
      </c>
      <c r="D20" s="522">
        <v>92</v>
      </c>
      <c r="E20" s="522">
        <v>0</v>
      </c>
      <c r="F20" s="522">
        <v>0</v>
      </c>
      <c r="G20" s="522">
        <v>0</v>
      </c>
      <c r="H20" s="522">
        <v>0</v>
      </c>
      <c r="I20" s="522">
        <v>0</v>
      </c>
      <c r="J20" s="522">
        <v>2</v>
      </c>
      <c r="K20" s="522">
        <v>9</v>
      </c>
      <c r="L20" s="522">
        <v>29</v>
      </c>
      <c r="M20" s="522">
        <v>22</v>
      </c>
      <c r="N20" s="522">
        <v>30</v>
      </c>
    </row>
    <row r="21" spans="2:14" ht="13.5" customHeight="1">
      <c r="B21" s="535" t="s">
        <v>733</v>
      </c>
      <c r="C21" s="522">
        <f t="shared" si="1"/>
        <v>41</v>
      </c>
      <c r="D21" s="522">
        <v>41</v>
      </c>
      <c r="E21" s="522">
        <v>0</v>
      </c>
      <c r="F21" s="522">
        <v>0</v>
      </c>
      <c r="G21" s="522">
        <v>0</v>
      </c>
      <c r="H21" s="522">
        <v>0</v>
      </c>
      <c r="I21" s="522">
        <v>0</v>
      </c>
      <c r="J21" s="522">
        <v>0</v>
      </c>
      <c r="K21" s="522">
        <v>12</v>
      </c>
      <c r="L21" s="522">
        <v>8</v>
      </c>
      <c r="M21" s="522">
        <v>9</v>
      </c>
      <c r="N21" s="522">
        <v>12</v>
      </c>
    </row>
    <row r="22" spans="2:14" ht="13.5" customHeight="1">
      <c r="B22" s="535" t="s">
        <v>734</v>
      </c>
      <c r="C22" s="522">
        <f t="shared" si="1"/>
        <v>24</v>
      </c>
      <c r="D22" s="522">
        <v>22</v>
      </c>
      <c r="E22" s="522">
        <v>1</v>
      </c>
      <c r="F22" s="522">
        <v>0</v>
      </c>
      <c r="G22" s="522">
        <v>0</v>
      </c>
      <c r="H22" s="522">
        <v>1</v>
      </c>
      <c r="I22" s="522">
        <v>0</v>
      </c>
      <c r="J22" s="522">
        <v>1</v>
      </c>
      <c r="K22" s="522">
        <v>5</v>
      </c>
      <c r="L22" s="522">
        <v>11</v>
      </c>
      <c r="M22" s="522">
        <v>2</v>
      </c>
      <c r="N22" s="522">
        <v>5</v>
      </c>
    </row>
    <row r="23" spans="2:14" ht="13.5" customHeight="1">
      <c r="B23" s="535" t="s">
        <v>735</v>
      </c>
      <c r="C23" s="522">
        <f t="shared" si="1"/>
        <v>2</v>
      </c>
      <c r="D23" s="522">
        <v>2</v>
      </c>
      <c r="E23" s="522">
        <v>0</v>
      </c>
      <c r="F23" s="522">
        <v>0</v>
      </c>
      <c r="G23" s="522">
        <v>0</v>
      </c>
      <c r="H23" s="522">
        <v>0</v>
      </c>
      <c r="I23" s="522">
        <v>0</v>
      </c>
      <c r="J23" s="522">
        <v>0</v>
      </c>
      <c r="K23" s="522">
        <v>1</v>
      </c>
      <c r="L23" s="522">
        <v>1</v>
      </c>
      <c r="M23" s="522">
        <v>0</v>
      </c>
      <c r="N23" s="522">
        <v>0</v>
      </c>
    </row>
    <row r="24" spans="2:14" ht="13.5" customHeight="1">
      <c r="B24" s="535" t="s">
        <v>736</v>
      </c>
      <c r="C24" s="522">
        <f t="shared" si="1"/>
        <v>2</v>
      </c>
      <c r="D24" s="522">
        <v>2</v>
      </c>
      <c r="E24" s="522">
        <v>0</v>
      </c>
      <c r="F24" s="522">
        <v>0</v>
      </c>
      <c r="G24" s="522">
        <v>0</v>
      </c>
      <c r="H24" s="522">
        <v>0</v>
      </c>
      <c r="I24" s="522">
        <v>0</v>
      </c>
      <c r="J24" s="522">
        <v>0</v>
      </c>
      <c r="K24" s="522">
        <v>0</v>
      </c>
      <c r="L24" s="522">
        <v>0</v>
      </c>
      <c r="M24" s="522">
        <v>1</v>
      </c>
      <c r="N24" s="522">
        <v>1</v>
      </c>
    </row>
    <row r="25" spans="2:14" ht="13.5" customHeight="1">
      <c r="B25" s="535" t="s">
        <v>737</v>
      </c>
      <c r="C25" s="522">
        <f t="shared" si="1"/>
        <v>2</v>
      </c>
      <c r="D25" s="522">
        <v>0</v>
      </c>
      <c r="E25" s="522">
        <v>1</v>
      </c>
      <c r="F25" s="522">
        <v>0</v>
      </c>
      <c r="G25" s="522">
        <v>0</v>
      </c>
      <c r="H25" s="522">
        <v>0</v>
      </c>
      <c r="I25" s="522">
        <v>1</v>
      </c>
      <c r="J25" s="522">
        <v>0</v>
      </c>
      <c r="K25" s="522">
        <v>0</v>
      </c>
      <c r="L25" s="522">
        <v>0</v>
      </c>
      <c r="M25" s="522">
        <v>1</v>
      </c>
      <c r="N25" s="522">
        <v>1</v>
      </c>
    </row>
    <row r="26" spans="2:14" ht="13.5" customHeight="1">
      <c r="B26" s="535" t="s">
        <v>738</v>
      </c>
      <c r="C26" s="522">
        <f t="shared" si="1"/>
        <v>0</v>
      </c>
      <c r="D26" s="522">
        <v>0</v>
      </c>
      <c r="E26" s="522">
        <v>0</v>
      </c>
      <c r="F26" s="522">
        <v>0</v>
      </c>
      <c r="G26" s="522">
        <v>0</v>
      </c>
      <c r="H26" s="522">
        <v>0</v>
      </c>
      <c r="I26" s="522">
        <v>0</v>
      </c>
      <c r="J26" s="522">
        <v>0</v>
      </c>
      <c r="K26" s="522">
        <v>0</v>
      </c>
      <c r="L26" s="522">
        <v>0</v>
      </c>
      <c r="M26" s="522">
        <v>0</v>
      </c>
      <c r="N26" s="522">
        <v>0</v>
      </c>
    </row>
    <row r="27" spans="2:14" ht="13.5" customHeight="1">
      <c r="B27" s="535" t="s">
        <v>739</v>
      </c>
      <c r="C27" s="522">
        <f t="shared" si="1"/>
        <v>3</v>
      </c>
      <c r="D27" s="522">
        <v>0</v>
      </c>
      <c r="E27" s="522">
        <v>2</v>
      </c>
      <c r="F27" s="522">
        <v>0</v>
      </c>
      <c r="G27" s="522">
        <v>0</v>
      </c>
      <c r="H27" s="522">
        <v>0</v>
      </c>
      <c r="I27" s="522">
        <v>1</v>
      </c>
      <c r="J27" s="522">
        <v>0</v>
      </c>
      <c r="K27" s="522">
        <v>1</v>
      </c>
      <c r="L27" s="522">
        <v>0</v>
      </c>
      <c r="M27" s="522">
        <v>0</v>
      </c>
      <c r="N27" s="522">
        <v>2</v>
      </c>
    </row>
    <row r="28" spans="2:14" ht="13.5" customHeight="1">
      <c r="B28" s="517" t="s">
        <v>715</v>
      </c>
      <c r="C28" s="522">
        <f t="shared" si="1"/>
        <v>10</v>
      </c>
      <c r="D28" s="522">
        <v>4</v>
      </c>
      <c r="E28" s="522">
        <v>1</v>
      </c>
      <c r="F28" s="522">
        <v>0</v>
      </c>
      <c r="G28" s="522">
        <v>1</v>
      </c>
      <c r="H28" s="522">
        <v>4</v>
      </c>
      <c r="I28" s="522">
        <v>0</v>
      </c>
      <c r="J28" s="522">
        <v>0</v>
      </c>
      <c r="K28" s="522">
        <v>3</v>
      </c>
      <c r="L28" s="522">
        <v>1</v>
      </c>
      <c r="M28" s="522">
        <v>3</v>
      </c>
      <c r="N28" s="522">
        <v>1</v>
      </c>
    </row>
    <row r="29" spans="2:14" ht="13.5" customHeight="1">
      <c r="B29" s="517" t="s">
        <v>716</v>
      </c>
      <c r="C29" s="522">
        <f t="shared" si="1"/>
        <v>1</v>
      </c>
      <c r="D29" s="522">
        <v>0</v>
      </c>
      <c r="E29" s="522">
        <v>0</v>
      </c>
      <c r="F29" s="522">
        <v>0</v>
      </c>
      <c r="G29" s="522">
        <v>1</v>
      </c>
      <c r="H29" s="522">
        <v>0</v>
      </c>
      <c r="I29" s="522">
        <v>0</v>
      </c>
      <c r="J29" s="522">
        <v>1</v>
      </c>
      <c r="K29" s="522">
        <v>0</v>
      </c>
      <c r="L29" s="522">
        <v>0</v>
      </c>
      <c r="M29" s="522">
        <v>0</v>
      </c>
      <c r="N29" s="522">
        <v>0</v>
      </c>
    </row>
    <row r="30" spans="2:14" ht="9.75" customHeight="1">
      <c r="B30" s="517"/>
      <c r="C30" s="522"/>
      <c r="D30" s="522"/>
      <c r="E30" s="522"/>
      <c r="F30" s="522"/>
      <c r="G30" s="522"/>
      <c r="H30" s="522"/>
      <c r="I30" s="522"/>
      <c r="J30" s="522"/>
      <c r="K30" s="522"/>
      <c r="L30" s="522"/>
      <c r="M30" s="522"/>
      <c r="N30" s="522"/>
    </row>
    <row r="31" spans="2:14" s="531" customFormat="1" ht="19.5" customHeight="1">
      <c r="B31" s="532" t="s">
        <v>717</v>
      </c>
      <c r="C31" s="533"/>
      <c r="D31" s="533"/>
      <c r="E31" s="533"/>
      <c r="F31" s="533"/>
      <c r="G31" s="533"/>
      <c r="H31" s="533"/>
      <c r="I31" s="533"/>
      <c r="J31" s="533"/>
      <c r="K31" s="533"/>
      <c r="L31" s="533"/>
      <c r="M31" s="533"/>
      <c r="N31" s="533"/>
    </row>
    <row r="32" spans="2:14" ht="13.5" customHeight="1">
      <c r="B32" s="517" t="s">
        <v>718</v>
      </c>
      <c r="C32" s="522">
        <f aca="true" t="shared" si="2" ref="C32:C39">SUM(D32:I32)</f>
        <v>73</v>
      </c>
      <c r="D32" s="522">
        <v>70</v>
      </c>
      <c r="E32" s="522">
        <v>1</v>
      </c>
      <c r="F32" s="522">
        <v>0</v>
      </c>
      <c r="G32" s="522">
        <v>0</v>
      </c>
      <c r="H32" s="522">
        <v>2</v>
      </c>
      <c r="I32" s="522">
        <v>0</v>
      </c>
      <c r="J32" s="522">
        <v>25</v>
      </c>
      <c r="K32" s="522">
        <v>21</v>
      </c>
      <c r="L32" s="522">
        <v>19</v>
      </c>
      <c r="M32" s="522">
        <v>6</v>
      </c>
      <c r="N32" s="522">
        <v>2</v>
      </c>
    </row>
    <row r="33" spans="2:14" ht="13.5" customHeight="1">
      <c r="B33" s="517" t="s">
        <v>719</v>
      </c>
      <c r="C33" s="522">
        <f t="shared" si="2"/>
        <v>118</v>
      </c>
      <c r="D33" s="522">
        <v>116</v>
      </c>
      <c r="E33" s="522">
        <v>2</v>
      </c>
      <c r="F33" s="522">
        <v>0</v>
      </c>
      <c r="G33" s="522">
        <v>0</v>
      </c>
      <c r="H33" s="522">
        <v>0</v>
      </c>
      <c r="I33" s="522">
        <v>0</v>
      </c>
      <c r="J33" s="522">
        <v>29</v>
      </c>
      <c r="K33" s="522">
        <v>33</v>
      </c>
      <c r="L33" s="522">
        <v>33</v>
      </c>
      <c r="M33" s="522">
        <v>13</v>
      </c>
      <c r="N33" s="522">
        <v>10</v>
      </c>
    </row>
    <row r="34" spans="2:14" ht="13.5" customHeight="1">
      <c r="B34" s="517" t="s">
        <v>720</v>
      </c>
      <c r="C34" s="522">
        <f t="shared" si="2"/>
        <v>111</v>
      </c>
      <c r="D34" s="522">
        <v>109</v>
      </c>
      <c r="E34" s="522">
        <v>0</v>
      </c>
      <c r="F34" s="522">
        <v>0</v>
      </c>
      <c r="G34" s="522">
        <v>1</v>
      </c>
      <c r="H34" s="522">
        <v>1</v>
      </c>
      <c r="I34" s="522">
        <v>0</v>
      </c>
      <c r="J34" s="522">
        <v>2</v>
      </c>
      <c r="K34" s="522">
        <v>8</v>
      </c>
      <c r="L34" s="522">
        <v>24</v>
      </c>
      <c r="M34" s="522">
        <v>31</v>
      </c>
      <c r="N34" s="522">
        <v>46</v>
      </c>
    </row>
    <row r="35" spans="2:14" ht="13.5" customHeight="1">
      <c r="B35" s="517" t="s">
        <v>721</v>
      </c>
      <c r="C35" s="522">
        <f t="shared" si="2"/>
        <v>62</v>
      </c>
      <c r="D35" s="522">
        <v>59</v>
      </c>
      <c r="E35" s="522">
        <v>1</v>
      </c>
      <c r="F35" s="522">
        <v>0</v>
      </c>
      <c r="G35" s="522">
        <v>0</v>
      </c>
      <c r="H35" s="522">
        <v>0</v>
      </c>
      <c r="I35" s="522">
        <v>2</v>
      </c>
      <c r="J35" s="522">
        <v>12</v>
      </c>
      <c r="K35" s="522">
        <v>37</v>
      </c>
      <c r="L35" s="522">
        <v>7</v>
      </c>
      <c r="M35" s="522">
        <v>4</v>
      </c>
      <c r="N35" s="522">
        <v>2</v>
      </c>
    </row>
    <row r="36" spans="2:14" ht="13.5" customHeight="1">
      <c r="B36" s="517" t="s">
        <v>722</v>
      </c>
      <c r="C36" s="522">
        <f t="shared" si="2"/>
        <v>46</v>
      </c>
      <c r="D36" s="522">
        <v>45</v>
      </c>
      <c r="E36" s="522">
        <v>0</v>
      </c>
      <c r="F36" s="522">
        <v>0</v>
      </c>
      <c r="G36" s="522">
        <v>0</v>
      </c>
      <c r="H36" s="522">
        <v>1</v>
      </c>
      <c r="I36" s="522">
        <v>0</v>
      </c>
      <c r="J36" s="522">
        <v>16</v>
      </c>
      <c r="K36" s="522">
        <v>25</v>
      </c>
      <c r="L36" s="522">
        <v>3</v>
      </c>
      <c r="M36" s="522">
        <v>0</v>
      </c>
      <c r="N36" s="522">
        <v>2</v>
      </c>
    </row>
    <row r="37" spans="2:14" ht="13.5" customHeight="1">
      <c r="B37" s="517" t="s">
        <v>723</v>
      </c>
      <c r="C37" s="522">
        <f t="shared" si="2"/>
        <v>64</v>
      </c>
      <c r="D37" s="522">
        <v>63</v>
      </c>
      <c r="E37" s="522">
        <v>1</v>
      </c>
      <c r="F37" s="522">
        <v>0</v>
      </c>
      <c r="G37" s="522">
        <v>0</v>
      </c>
      <c r="H37" s="522">
        <v>0</v>
      </c>
      <c r="I37" s="522">
        <v>0</v>
      </c>
      <c r="J37" s="522">
        <v>16</v>
      </c>
      <c r="K37" s="522">
        <v>25</v>
      </c>
      <c r="L37" s="522">
        <v>15</v>
      </c>
      <c r="M37" s="522">
        <v>4</v>
      </c>
      <c r="N37" s="522">
        <v>4</v>
      </c>
    </row>
    <row r="38" spans="2:14" ht="13.5" customHeight="1">
      <c r="B38" s="517" t="s">
        <v>724</v>
      </c>
      <c r="C38" s="522">
        <f t="shared" si="2"/>
        <v>57</v>
      </c>
      <c r="D38" s="522">
        <v>56</v>
      </c>
      <c r="E38" s="522">
        <v>0</v>
      </c>
      <c r="F38" s="522">
        <v>0</v>
      </c>
      <c r="G38" s="522">
        <v>0</v>
      </c>
      <c r="H38" s="522">
        <v>1</v>
      </c>
      <c r="I38" s="522">
        <v>0</v>
      </c>
      <c r="J38" s="522">
        <v>26</v>
      </c>
      <c r="K38" s="522">
        <v>20</v>
      </c>
      <c r="L38" s="522">
        <v>9</v>
      </c>
      <c r="M38" s="522">
        <v>2</v>
      </c>
      <c r="N38" s="522">
        <v>0</v>
      </c>
    </row>
    <row r="39" spans="2:14" ht="13.5" customHeight="1" thickBot="1">
      <c r="B39" s="536" t="s">
        <v>725</v>
      </c>
      <c r="C39" s="537">
        <f t="shared" si="2"/>
        <v>97</v>
      </c>
      <c r="D39" s="537">
        <v>92</v>
      </c>
      <c r="E39" s="537">
        <v>0</v>
      </c>
      <c r="F39" s="537">
        <v>0</v>
      </c>
      <c r="G39" s="537">
        <v>1</v>
      </c>
      <c r="H39" s="537">
        <v>4</v>
      </c>
      <c r="I39" s="537">
        <v>0</v>
      </c>
      <c r="J39" s="537">
        <v>26</v>
      </c>
      <c r="K39" s="537">
        <v>45</v>
      </c>
      <c r="L39" s="537">
        <v>19</v>
      </c>
      <c r="M39" s="537">
        <v>6</v>
      </c>
      <c r="N39" s="537">
        <v>1</v>
      </c>
    </row>
    <row r="40" spans="2:14" ht="13.5" customHeight="1">
      <c r="B40" s="538" t="s">
        <v>740</v>
      </c>
      <c r="C40" s="538"/>
      <c r="D40" s="538"/>
      <c r="E40" s="538"/>
      <c r="F40" s="538"/>
      <c r="G40" s="538"/>
      <c r="H40" s="538"/>
      <c r="I40" s="538"/>
      <c r="J40" s="539"/>
      <c r="K40" s="539"/>
      <c r="L40" s="539"/>
      <c r="M40" s="539"/>
      <c r="N40" s="539"/>
    </row>
    <row r="41" ht="12">
      <c r="B41" s="507" t="s">
        <v>741</v>
      </c>
    </row>
  </sheetData>
  <mergeCells count="2">
    <mergeCell ref="C5:C6"/>
    <mergeCell ref="C7:C8"/>
  </mergeCells>
  <printOptions/>
  <pageMargins left="0.2755905511811024" right="0.2755905511811024" top="0.3937007874015748" bottom="0.3937007874015748" header="0.1968503937007874" footer="0.1968503937007874"/>
  <pageSetup horizontalDpi="400" verticalDpi="400" orientation="portrait" paperSize="9" r:id="rId1"/>
  <headerFooter alignWithMargins="0">
    <oddFooter>&amp;C&amp;F&amp;A</oddFooter>
  </headerFooter>
</worksheet>
</file>

<file path=xl/worksheets/sheet14.xml><?xml version="1.0" encoding="utf-8"?>
<worksheet xmlns="http://schemas.openxmlformats.org/spreadsheetml/2006/main" xmlns:r="http://schemas.openxmlformats.org/officeDocument/2006/relationships">
  <dimension ref="A2:I30"/>
  <sheetViews>
    <sheetView workbookViewId="0" topLeftCell="A1">
      <selection activeCell="A1" sqref="A1"/>
    </sheetView>
  </sheetViews>
  <sheetFormatPr defaultColWidth="9.00390625" defaultRowHeight="15" customHeight="1"/>
  <cols>
    <col min="1" max="1" width="2.625" style="540" customWidth="1"/>
    <col min="2" max="2" width="3.125" style="540" customWidth="1"/>
    <col min="3" max="3" width="14.625" style="540" customWidth="1"/>
    <col min="4" max="9" width="9.625" style="540" customWidth="1"/>
    <col min="10" max="16384" width="9.00390625" style="540" customWidth="1"/>
  </cols>
  <sheetData>
    <row r="1" ht="12" customHeight="1"/>
    <row r="2" spans="1:2" ht="15" customHeight="1">
      <c r="A2" s="541"/>
      <c r="B2" s="541" t="s">
        <v>767</v>
      </c>
    </row>
    <row r="3" spans="1:9" ht="15" customHeight="1" thickBot="1">
      <c r="A3" s="541"/>
      <c r="I3" s="542" t="s">
        <v>743</v>
      </c>
    </row>
    <row r="4" spans="1:9" ht="21" customHeight="1" thickTop="1">
      <c r="A4" s="541"/>
      <c r="B4" s="1403" t="s">
        <v>744</v>
      </c>
      <c r="C4" s="1403"/>
      <c r="D4" s="543" t="s">
        <v>745</v>
      </c>
      <c r="E4" s="544">
        <v>2</v>
      </c>
      <c r="F4" s="545">
        <v>3</v>
      </c>
      <c r="G4" s="545">
        <v>4</v>
      </c>
      <c r="H4" s="545">
        <v>5</v>
      </c>
      <c r="I4" s="545">
        <v>6</v>
      </c>
    </row>
    <row r="5" spans="2:9" s="546" customFormat="1" ht="15" customHeight="1">
      <c r="B5" s="1402" t="s">
        <v>1797</v>
      </c>
      <c r="C5" s="1402"/>
      <c r="D5" s="547">
        <f aca="true" t="shared" si="0" ref="D5:I5">D6+D17+D21+D25</f>
        <v>10264.099999999999</v>
      </c>
      <c r="E5" s="547">
        <f t="shared" si="0"/>
        <v>8676.900000000001</v>
      </c>
      <c r="F5" s="547">
        <f t="shared" si="0"/>
        <v>10826.5</v>
      </c>
      <c r="G5" s="547">
        <f t="shared" si="0"/>
        <v>9955</v>
      </c>
      <c r="H5" s="547">
        <f t="shared" si="0"/>
        <v>10494.6</v>
      </c>
      <c r="I5" s="547">
        <f t="shared" si="0"/>
        <v>9097.9</v>
      </c>
    </row>
    <row r="6" spans="2:9" ht="15" customHeight="1">
      <c r="B6" s="1404" t="s">
        <v>746</v>
      </c>
      <c r="C6" s="1404"/>
      <c r="D6" s="548">
        <f aca="true" t="shared" si="1" ref="D6:I6">SUM(D7:D16)</f>
        <v>4441.9</v>
      </c>
      <c r="E6" s="548">
        <f t="shared" si="1"/>
        <v>4122.2</v>
      </c>
      <c r="F6" s="548">
        <f t="shared" si="1"/>
        <v>6124.6</v>
      </c>
      <c r="G6" s="548">
        <f t="shared" si="1"/>
        <v>3556.9999999999995</v>
      </c>
      <c r="H6" s="548">
        <f t="shared" si="1"/>
        <v>3281.4</v>
      </c>
      <c r="I6" s="548">
        <f t="shared" si="1"/>
        <v>2829.7999999999997</v>
      </c>
    </row>
    <row r="7" spans="2:9" ht="15" customHeight="1">
      <c r="B7" s="549"/>
      <c r="C7" s="550" t="s">
        <v>747</v>
      </c>
      <c r="D7" s="548">
        <v>283</v>
      </c>
      <c r="E7" s="548">
        <v>306.5</v>
      </c>
      <c r="F7" s="548">
        <v>393</v>
      </c>
      <c r="G7" s="548">
        <v>371.9</v>
      </c>
      <c r="H7" s="548">
        <v>391.3</v>
      </c>
      <c r="I7" s="548">
        <v>383.9</v>
      </c>
    </row>
    <row r="8" spans="2:9" ht="15" customHeight="1">
      <c r="B8" s="551"/>
      <c r="C8" s="552" t="s">
        <v>748</v>
      </c>
      <c r="D8" s="548">
        <v>138.7</v>
      </c>
      <c r="E8" s="548">
        <v>129.1</v>
      </c>
      <c r="F8" s="548">
        <v>136.1</v>
      </c>
      <c r="G8" s="548">
        <v>195.8</v>
      </c>
      <c r="H8" s="548">
        <v>254.9</v>
      </c>
      <c r="I8" s="548">
        <v>229.7</v>
      </c>
    </row>
    <row r="9" spans="2:9" ht="15" customHeight="1">
      <c r="B9" s="551"/>
      <c r="C9" s="552" t="s">
        <v>749</v>
      </c>
      <c r="D9" s="548">
        <v>257.3</v>
      </c>
      <c r="E9" s="548">
        <v>258</v>
      </c>
      <c r="F9" s="548">
        <v>248.8</v>
      </c>
      <c r="G9" s="548">
        <v>289.4</v>
      </c>
      <c r="H9" s="548">
        <v>346.5</v>
      </c>
      <c r="I9" s="548">
        <v>338.1</v>
      </c>
    </row>
    <row r="10" spans="2:9" ht="15" customHeight="1">
      <c r="B10" s="551"/>
      <c r="C10" s="552" t="s">
        <v>750</v>
      </c>
      <c r="D10" s="548">
        <v>709.8</v>
      </c>
      <c r="E10" s="548">
        <v>492.3</v>
      </c>
      <c r="F10" s="548">
        <v>202.7</v>
      </c>
      <c r="G10" s="548">
        <v>123.8</v>
      </c>
      <c r="H10" s="548">
        <v>85.2</v>
      </c>
      <c r="I10" s="548">
        <v>98.4</v>
      </c>
    </row>
    <row r="11" spans="2:9" ht="15" customHeight="1">
      <c r="B11" s="551"/>
      <c r="C11" s="552" t="s">
        <v>751</v>
      </c>
      <c r="D11" s="548">
        <v>1100.1</v>
      </c>
      <c r="E11" s="548">
        <v>730.6</v>
      </c>
      <c r="F11" s="548">
        <v>1446</v>
      </c>
      <c r="G11" s="548">
        <v>1028.3</v>
      </c>
      <c r="H11" s="548">
        <v>788.4</v>
      </c>
      <c r="I11" s="548">
        <v>730</v>
      </c>
    </row>
    <row r="12" spans="2:9" ht="15" customHeight="1">
      <c r="B12" s="551"/>
      <c r="C12" s="552" t="s">
        <v>752</v>
      </c>
      <c r="D12" s="548">
        <v>176.4</v>
      </c>
      <c r="E12" s="548">
        <v>141.2</v>
      </c>
      <c r="F12" s="548">
        <v>107.7</v>
      </c>
      <c r="G12" s="548">
        <v>104.4</v>
      </c>
      <c r="H12" s="548">
        <v>112.3</v>
      </c>
      <c r="I12" s="548">
        <v>85.8</v>
      </c>
    </row>
    <row r="13" spans="2:9" ht="15" customHeight="1">
      <c r="B13" s="551"/>
      <c r="C13" s="552" t="s">
        <v>753</v>
      </c>
      <c r="D13" s="548">
        <v>36.3</v>
      </c>
      <c r="E13" s="548">
        <v>23.9</v>
      </c>
      <c r="F13" s="548">
        <v>26.8</v>
      </c>
      <c r="G13" s="548">
        <v>31.1</v>
      </c>
      <c r="H13" s="548">
        <v>41.5</v>
      </c>
      <c r="I13" s="548">
        <v>43.6</v>
      </c>
    </row>
    <row r="14" spans="2:9" ht="15" customHeight="1">
      <c r="B14" s="551"/>
      <c r="C14" s="552" t="s">
        <v>754</v>
      </c>
      <c r="D14" s="548">
        <v>82.7</v>
      </c>
      <c r="E14" s="548">
        <v>159.1</v>
      </c>
      <c r="F14" s="548">
        <v>200.6</v>
      </c>
      <c r="G14" s="548">
        <v>161.5</v>
      </c>
      <c r="H14" s="548">
        <v>76.3</v>
      </c>
      <c r="I14" s="548">
        <v>95.8</v>
      </c>
    </row>
    <row r="15" spans="2:9" ht="15" customHeight="1">
      <c r="B15" s="551"/>
      <c r="C15" s="552" t="s">
        <v>755</v>
      </c>
      <c r="D15" s="548">
        <v>119.6</v>
      </c>
      <c r="E15" s="548">
        <v>86.2</v>
      </c>
      <c r="F15" s="548">
        <v>108.5</v>
      </c>
      <c r="G15" s="548">
        <v>138.7</v>
      </c>
      <c r="H15" s="548">
        <v>102.9</v>
      </c>
      <c r="I15" s="548">
        <v>88.4</v>
      </c>
    </row>
    <row r="16" spans="2:9" ht="15" customHeight="1">
      <c r="B16" s="551"/>
      <c r="C16" s="552" t="s">
        <v>1762</v>
      </c>
      <c r="D16" s="548">
        <v>1538</v>
      </c>
      <c r="E16" s="548">
        <v>1795.3</v>
      </c>
      <c r="F16" s="548">
        <v>3254.4</v>
      </c>
      <c r="G16" s="548">
        <v>1112.1</v>
      </c>
      <c r="H16" s="548">
        <v>1082.1</v>
      </c>
      <c r="I16" s="548">
        <v>736.1</v>
      </c>
    </row>
    <row r="17" spans="2:9" ht="15" customHeight="1">
      <c r="B17" s="1400" t="s">
        <v>756</v>
      </c>
      <c r="C17" s="1401"/>
      <c r="D17" s="548">
        <f aca="true" t="shared" si="2" ref="D17:I17">SUM(D18:D20)</f>
        <v>369.4</v>
      </c>
      <c r="E17" s="548">
        <f t="shared" si="2"/>
        <v>387.29999999999995</v>
      </c>
      <c r="F17" s="548">
        <f t="shared" si="2"/>
        <v>317.8</v>
      </c>
      <c r="G17" s="548">
        <f t="shared" si="2"/>
        <v>307</v>
      </c>
      <c r="H17" s="548">
        <f t="shared" si="2"/>
        <v>319.1</v>
      </c>
      <c r="I17" s="548">
        <f t="shared" si="2"/>
        <v>374.29999999999995</v>
      </c>
    </row>
    <row r="18" spans="2:9" ht="15" customHeight="1">
      <c r="B18" s="551"/>
      <c r="C18" s="552" t="s">
        <v>757</v>
      </c>
      <c r="D18" s="548">
        <v>21.2</v>
      </c>
      <c r="E18" s="548">
        <v>18</v>
      </c>
      <c r="F18" s="548">
        <v>15.6</v>
      </c>
      <c r="G18" s="548">
        <v>11.8</v>
      </c>
      <c r="H18" s="548">
        <v>9.2</v>
      </c>
      <c r="I18" s="548">
        <v>4.7</v>
      </c>
    </row>
    <row r="19" spans="2:9" ht="15" customHeight="1">
      <c r="B19" s="551"/>
      <c r="C19" s="552" t="s">
        <v>758</v>
      </c>
      <c r="D19" s="548">
        <v>134.3</v>
      </c>
      <c r="E19" s="548">
        <v>160.7</v>
      </c>
      <c r="F19" s="548">
        <v>119.4</v>
      </c>
      <c r="G19" s="548">
        <v>124.2</v>
      </c>
      <c r="H19" s="548">
        <v>95.7</v>
      </c>
      <c r="I19" s="548">
        <v>60.7</v>
      </c>
    </row>
    <row r="20" spans="2:9" ht="15" customHeight="1">
      <c r="B20" s="551"/>
      <c r="C20" s="552" t="s">
        <v>1762</v>
      </c>
      <c r="D20" s="548">
        <v>213.9</v>
      </c>
      <c r="E20" s="548">
        <v>208.6</v>
      </c>
      <c r="F20" s="548">
        <v>182.8</v>
      </c>
      <c r="G20" s="548">
        <v>171</v>
      </c>
      <c r="H20" s="548">
        <v>214.2</v>
      </c>
      <c r="I20" s="548">
        <v>308.9</v>
      </c>
    </row>
    <row r="21" spans="2:9" ht="15" customHeight="1">
      <c r="B21" s="1400" t="s">
        <v>759</v>
      </c>
      <c r="C21" s="1401"/>
      <c r="D21" s="548">
        <f aca="true" t="shared" si="3" ref="D21:I21">SUM(D22:D24)</f>
        <v>5434.5</v>
      </c>
      <c r="E21" s="548">
        <f t="shared" si="3"/>
        <v>4151.400000000001</v>
      </c>
      <c r="F21" s="548">
        <f t="shared" si="3"/>
        <v>4372.6</v>
      </c>
      <c r="G21" s="548">
        <f t="shared" si="3"/>
        <v>6076.299999999999</v>
      </c>
      <c r="H21" s="548">
        <f t="shared" si="3"/>
        <v>6877.1</v>
      </c>
      <c r="I21" s="548">
        <f t="shared" si="3"/>
        <v>5848.9</v>
      </c>
    </row>
    <row r="22" spans="2:9" ht="15" customHeight="1">
      <c r="B22" s="551"/>
      <c r="C22" s="552" t="s">
        <v>760</v>
      </c>
      <c r="D22" s="548">
        <v>4050.1</v>
      </c>
      <c r="E22" s="548">
        <v>2928.6</v>
      </c>
      <c r="F22" s="548">
        <v>3151.9</v>
      </c>
      <c r="G22" s="548">
        <v>5013.9</v>
      </c>
      <c r="H22" s="548">
        <v>5960.8</v>
      </c>
      <c r="I22" s="548">
        <v>4911.4</v>
      </c>
    </row>
    <row r="23" spans="2:9" ht="15" customHeight="1">
      <c r="B23" s="551"/>
      <c r="C23" s="552" t="s">
        <v>761</v>
      </c>
      <c r="D23" s="548">
        <v>1141.3</v>
      </c>
      <c r="E23" s="548">
        <v>1033.7</v>
      </c>
      <c r="F23" s="548">
        <v>1062.9</v>
      </c>
      <c r="G23" s="548">
        <v>865.9</v>
      </c>
      <c r="H23" s="548">
        <v>631.3</v>
      </c>
      <c r="I23" s="548">
        <v>726.4</v>
      </c>
    </row>
    <row r="24" spans="2:9" ht="15" customHeight="1">
      <c r="B24" s="551"/>
      <c r="C24" s="552" t="s">
        <v>1762</v>
      </c>
      <c r="D24" s="548">
        <v>243.1</v>
      </c>
      <c r="E24" s="548">
        <v>189.1</v>
      </c>
      <c r="F24" s="548">
        <v>157.8</v>
      </c>
      <c r="G24" s="548">
        <v>196.5</v>
      </c>
      <c r="H24" s="548">
        <v>285</v>
      </c>
      <c r="I24" s="548">
        <v>211.1</v>
      </c>
    </row>
    <row r="25" spans="2:9" ht="15" customHeight="1">
      <c r="B25" s="1400" t="s">
        <v>762</v>
      </c>
      <c r="C25" s="1401"/>
      <c r="D25" s="548">
        <f aca="true" t="shared" si="4" ref="D25:I25">SUM(D26:D28)</f>
        <v>18.3</v>
      </c>
      <c r="E25" s="548">
        <f t="shared" si="4"/>
        <v>16</v>
      </c>
      <c r="F25" s="548">
        <f t="shared" si="4"/>
        <v>11.5</v>
      </c>
      <c r="G25" s="548">
        <f t="shared" si="4"/>
        <v>14.7</v>
      </c>
      <c r="H25" s="548">
        <f t="shared" si="4"/>
        <v>17</v>
      </c>
      <c r="I25" s="548">
        <f t="shared" si="4"/>
        <v>44.9</v>
      </c>
    </row>
    <row r="26" spans="2:9" ht="15" customHeight="1">
      <c r="B26" s="549"/>
      <c r="C26" s="550" t="s">
        <v>763</v>
      </c>
      <c r="D26" s="548">
        <v>2.4</v>
      </c>
      <c r="E26" s="548">
        <v>0.9</v>
      </c>
      <c r="F26" s="548">
        <v>1.3</v>
      </c>
      <c r="G26" s="548">
        <v>1.7</v>
      </c>
      <c r="H26" s="548">
        <v>0.3</v>
      </c>
      <c r="I26" s="548">
        <v>1.2</v>
      </c>
    </row>
    <row r="27" spans="2:9" ht="15" customHeight="1">
      <c r="B27" s="549"/>
      <c r="C27" s="550" t="s">
        <v>764</v>
      </c>
      <c r="D27" s="548">
        <v>0.6</v>
      </c>
      <c r="E27" s="548">
        <v>0.3</v>
      </c>
      <c r="F27" s="548">
        <v>1.1</v>
      </c>
      <c r="G27" s="548">
        <v>0.5</v>
      </c>
      <c r="H27" s="548">
        <v>0.7</v>
      </c>
      <c r="I27" s="548">
        <v>0.3</v>
      </c>
    </row>
    <row r="28" spans="2:9" ht="15" customHeight="1" thickBot="1">
      <c r="B28" s="553"/>
      <c r="C28" s="554" t="s">
        <v>1762</v>
      </c>
      <c r="D28" s="555">
        <v>15.3</v>
      </c>
      <c r="E28" s="555">
        <v>14.8</v>
      </c>
      <c r="F28" s="555">
        <v>9.1</v>
      </c>
      <c r="G28" s="555">
        <v>12.5</v>
      </c>
      <c r="H28" s="555">
        <v>16</v>
      </c>
      <c r="I28" s="555">
        <v>43.4</v>
      </c>
    </row>
    <row r="29" spans="2:3" ht="15" customHeight="1">
      <c r="B29" s="540" t="s">
        <v>765</v>
      </c>
      <c r="C29" s="556"/>
    </row>
    <row r="30" ht="15" customHeight="1">
      <c r="B30" s="540" t="s">
        <v>766</v>
      </c>
    </row>
  </sheetData>
  <mergeCells count="6">
    <mergeCell ref="B21:C21"/>
    <mergeCell ref="B25:C25"/>
    <mergeCell ref="B5:C5"/>
    <mergeCell ref="B4:C4"/>
    <mergeCell ref="B6:C6"/>
    <mergeCell ref="B17:C17"/>
  </mergeCells>
  <printOptions/>
  <pageMargins left="0.2755905511811024" right="0.31496062992125984" top="0.5905511811023623" bottom="0.3937007874015748" header="0.2755905511811024" footer="0.1968503937007874"/>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I53"/>
  <sheetViews>
    <sheetView workbookViewId="0" topLeftCell="A1">
      <selection activeCell="A1" sqref="A1"/>
    </sheetView>
  </sheetViews>
  <sheetFormatPr defaultColWidth="9.00390625" defaultRowHeight="13.5"/>
  <cols>
    <col min="1" max="1" width="2.625" style="557" customWidth="1"/>
    <col min="2" max="2" width="3.625" style="557" customWidth="1"/>
    <col min="3" max="3" width="26.875" style="557" customWidth="1"/>
    <col min="4" max="9" width="12.125" style="557" customWidth="1"/>
    <col min="10" max="16384" width="9.00390625" style="557" customWidth="1"/>
  </cols>
  <sheetData>
    <row r="1" ht="14.25">
      <c r="C1" s="558"/>
    </row>
    <row r="2" spans="2:3" ht="14.25">
      <c r="B2" s="558" t="s">
        <v>821</v>
      </c>
      <c r="C2" s="558"/>
    </row>
    <row r="3" spans="2:3" ht="14.25">
      <c r="B3" s="558" t="s">
        <v>795</v>
      </c>
      <c r="C3" s="558"/>
    </row>
    <row r="4" ht="12.75" thickBot="1">
      <c r="I4" s="559" t="s">
        <v>796</v>
      </c>
    </row>
    <row r="5" spans="1:9" ht="54" customHeight="1" thickTop="1">
      <c r="A5" s="560"/>
      <c r="B5" s="1405" t="s">
        <v>797</v>
      </c>
      <c r="C5" s="1406"/>
      <c r="D5" s="562" t="s">
        <v>768</v>
      </c>
      <c r="E5" s="562" t="s">
        <v>769</v>
      </c>
      <c r="F5" s="561" t="s">
        <v>798</v>
      </c>
      <c r="G5" s="561" t="s">
        <v>799</v>
      </c>
      <c r="H5" s="563" t="s">
        <v>800</v>
      </c>
      <c r="I5" s="563" t="s">
        <v>801</v>
      </c>
    </row>
    <row r="6" spans="1:9" ht="6" customHeight="1">
      <c r="A6" s="560"/>
      <c r="B6" s="564"/>
      <c r="C6" s="565"/>
      <c r="D6" s="566"/>
      <c r="E6" s="566"/>
      <c r="F6" s="566"/>
      <c r="G6" s="566"/>
      <c r="H6" s="566"/>
      <c r="I6" s="566"/>
    </row>
    <row r="7" spans="1:9" ht="13.5">
      <c r="A7" s="560"/>
      <c r="B7" s="1407" t="s">
        <v>802</v>
      </c>
      <c r="C7" s="1408"/>
      <c r="D7" s="567">
        <v>5234</v>
      </c>
      <c r="E7" s="567">
        <v>157925</v>
      </c>
      <c r="F7" s="567">
        <v>1558092</v>
      </c>
      <c r="G7" s="567">
        <v>2680434</v>
      </c>
      <c r="H7" s="567">
        <v>2223774</v>
      </c>
      <c r="I7" s="567">
        <v>786676</v>
      </c>
    </row>
    <row r="8" spans="1:9" ht="12">
      <c r="A8" s="560"/>
      <c r="B8" s="568"/>
      <c r="C8" s="569">
        <v>4</v>
      </c>
      <c r="D8" s="567">
        <v>5141</v>
      </c>
      <c r="E8" s="567">
        <v>155981</v>
      </c>
      <c r="F8" s="567">
        <v>1498945</v>
      </c>
      <c r="G8" s="567">
        <v>2617825</v>
      </c>
      <c r="H8" s="567">
        <v>2169827</v>
      </c>
      <c r="I8" s="567">
        <v>775699</v>
      </c>
    </row>
    <row r="9" spans="1:9" s="573" customFormat="1" ht="12" customHeight="1">
      <c r="A9" s="570"/>
      <c r="B9" s="571"/>
      <c r="C9" s="572">
        <v>5</v>
      </c>
      <c r="D9" s="158">
        <f aca="true" t="shared" si="0" ref="D9:I9">SUM(D38,D42)</f>
        <v>5010</v>
      </c>
      <c r="E9" s="158">
        <f t="shared" si="0"/>
        <v>151418</v>
      </c>
      <c r="F9" s="158">
        <f t="shared" si="0"/>
        <v>1468735</v>
      </c>
      <c r="G9" s="158">
        <f t="shared" si="0"/>
        <v>2549561</v>
      </c>
      <c r="H9" s="158">
        <f t="shared" si="0"/>
        <v>2109291</v>
      </c>
      <c r="I9" s="158">
        <f t="shared" si="0"/>
        <v>734237</v>
      </c>
    </row>
    <row r="10" spans="1:9" ht="9" customHeight="1">
      <c r="A10" s="560"/>
      <c r="B10" s="568"/>
      <c r="C10" s="574"/>
      <c r="D10" s="575"/>
      <c r="E10" s="575"/>
      <c r="F10" s="575"/>
      <c r="G10" s="575"/>
      <c r="H10" s="575"/>
      <c r="I10" s="575"/>
    </row>
    <row r="11" spans="1:9" ht="12">
      <c r="A11" s="560"/>
      <c r="B11" s="568"/>
      <c r="C11" s="576" t="s">
        <v>770</v>
      </c>
      <c r="D11" s="346">
        <v>641</v>
      </c>
      <c r="E11" s="346">
        <v>15073</v>
      </c>
      <c r="F11" s="346">
        <v>139059</v>
      </c>
      <c r="G11" s="346">
        <v>242205</v>
      </c>
      <c r="H11" s="346">
        <v>178536</v>
      </c>
      <c r="I11" s="346">
        <v>67436</v>
      </c>
    </row>
    <row r="12" spans="1:9" ht="12">
      <c r="A12" s="560"/>
      <c r="B12" s="568"/>
      <c r="C12" s="576" t="s">
        <v>771</v>
      </c>
      <c r="D12" s="346">
        <v>93</v>
      </c>
      <c r="E12" s="346">
        <v>2388</v>
      </c>
      <c r="F12" s="346">
        <v>36942</v>
      </c>
      <c r="G12" s="346">
        <v>61717</v>
      </c>
      <c r="H12" s="346">
        <v>46355</v>
      </c>
      <c r="I12" s="346">
        <v>12829</v>
      </c>
    </row>
    <row r="13" spans="1:9" ht="12">
      <c r="A13" s="560"/>
      <c r="B13" s="568"/>
      <c r="C13" s="576" t="s">
        <v>772</v>
      </c>
      <c r="D13" s="346">
        <v>524</v>
      </c>
      <c r="E13" s="346">
        <v>10809</v>
      </c>
      <c r="F13" s="346">
        <v>54448</v>
      </c>
      <c r="G13" s="346">
        <v>106075</v>
      </c>
      <c r="H13" s="346">
        <v>69263</v>
      </c>
      <c r="I13" s="346">
        <v>28422</v>
      </c>
    </row>
    <row r="14" spans="1:9" ht="12">
      <c r="A14" s="560"/>
      <c r="B14" s="568"/>
      <c r="C14" s="576" t="s">
        <v>803</v>
      </c>
      <c r="D14" s="346">
        <v>414</v>
      </c>
      <c r="E14" s="346">
        <v>14075</v>
      </c>
      <c r="F14" s="346">
        <v>27532</v>
      </c>
      <c r="G14" s="346">
        <v>72841</v>
      </c>
      <c r="H14" s="346">
        <v>55896</v>
      </c>
      <c r="I14" s="346">
        <v>31767</v>
      </c>
    </row>
    <row r="15" spans="1:9" ht="12">
      <c r="A15" s="560"/>
      <c r="B15" s="568" t="s">
        <v>773</v>
      </c>
      <c r="C15" s="576" t="s">
        <v>774</v>
      </c>
      <c r="D15" s="346">
        <v>288</v>
      </c>
      <c r="E15" s="346">
        <v>3086</v>
      </c>
      <c r="F15" s="346">
        <v>30088</v>
      </c>
      <c r="G15" s="346">
        <v>50238</v>
      </c>
      <c r="H15" s="346">
        <v>14487</v>
      </c>
      <c r="I15" s="346">
        <v>5887</v>
      </c>
    </row>
    <row r="16" spans="1:9" ht="12">
      <c r="A16" s="560"/>
      <c r="B16" s="568"/>
      <c r="C16" s="576" t="s">
        <v>775</v>
      </c>
      <c r="D16" s="346">
        <v>197</v>
      </c>
      <c r="E16" s="346">
        <v>4100</v>
      </c>
      <c r="F16" s="346">
        <v>27337</v>
      </c>
      <c r="G16" s="346">
        <v>60341</v>
      </c>
      <c r="H16" s="346">
        <v>47111</v>
      </c>
      <c r="I16" s="346">
        <v>24293</v>
      </c>
    </row>
    <row r="17" spans="1:9" ht="12">
      <c r="A17" s="560"/>
      <c r="B17" s="568" t="s">
        <v>773</v>
      </c>
      <c r="C17" s="576" t="s">
        <v>776</v>
      </c>
      <c r="D17" s="346">
        <v>79</v>
      </c>
      <c r="E17" s="346">
        <v>2081</v>
      </c>
      <c r="F17" s="346">
        <v>20335</v>
      </c>
      <c r="G17" s="346">
        <v>33557</v>
      </c>
      <c r="H17" s="346">
        <v>23133</v>
      </c>
      <c r="I17" s="346">
        <v>7961</v>
      </c>
    </row>
    <row r="18" spans="1:9" ht="12">
      <c r="A18" s="560"/>
      <c r="B18" s="568"/>
      <c r="C18" s="576" t="s">
        <v>804</v>
      </c>
      <c r="D18" s="346">
        <v>216</v>
      </c>
      <c r="E18" s="346">
        <v>4077</v>
      </c>
      <c r="F18" s="346">
        <v>20815</v>
      </c>
      <c r="G18" s="346">
        <v>51509</v>
      </c>
      <c r="H18" s="346">
        <v>35000</v>
      </c>
      <c r="I18" s="346">
        <v>18466</v>
      </c>
    </row>
    <row r="19" spans="1:9" ht="12">
      <c r="A19" s="560"/>
      <c r="B19" s="568" t="s">
        <v>773</v>
      </c>
      <c r="C19" s="576" t="s">
        <v>777</v>
      </c>
      <c r="D19" s="346">
        <v>31</v>
      </c>
      <c r="E19" s="346">
        <v>2490</v>
      </c>
      <c r="F19" s="346">
        <v>37273</v>
      </c>
      <c r="G19" s="346">
        <v>93777</v>
      </c>
      <c r="H19" s="346">
        <v>91117</v>
      </c>
      <c r="I19" s="346">
        <v>48869</v>
      </c>
    </row>
    <row r="20" spans="1:9" ht="12">
      <c r="A20" s="560"/>
      <c r="B20" s="568" t="s">
        <v>773</v>
      </c>
      <c r="C20" s="576" t="s">
        <v>778</v>
      </c>
      <c r="D20" s="346">
        <v>18</v>
      </c>
      <c r="E20" s="346">
        <v>136</v>
      </c>
      <c r="F20" s="346">
        <v>4725</v>
      </c>
      <c r="G20" s="346">
        <v>6852</v>
      </c>
      <c r="H20" s="346">
        <v>0</v>
      </c>
      <c r="I20" s="346">
        <v>0</v>
      </c>
    </row>
    <row r="21" spans="1:9" ht="12">
      <c r="A21" s="560"/>
      <c r="B21" s="568" t="s">
        <v>773</v>
      </c>
      <c r="C21" s="576" t="s">
        <v>779</v>
      </c>
      <c r="D21" s="346">
        <v>106</v>
      </c>
      <c r="E21" s="346">
        <v>2948</v>
      </c>
      <c r="F21" s="346">
        <v>28875</v>
      </c>
      <c r="G21" s="346">
        <v>47794</v>
      </c>
      <c r="H21" s="346">
        <v>36569</v>
      </c>
      <c r="I21" s="346">
        <v>11978</v>
      </c>
    </row>
    <row r="22" spans="1:9" ht="12">
      <c r="A22" s="560"/>
      <c r="B22" s="568" t="s">
        <v>773</v>
      </c>
      <c r="C22" s="576" t="s">
        <v>780</v>
      </c>
      <c r="D22" s="346">
        <v>21</v>
      </c>
      <c r="E22" s="346">
        <v>484</v>
      </c>
      <c r="F22" s="346">
        <v>1721</v>
      </c>
      <c r="G22" s="346">
        <v>4172</v>
      </c>
      <c r="H22" s="346">
        <v>3210</v>
      </c>
      <c r="I22" s="346">
        <v>1760</v>
      </c>
    </row>
    <row r="23" spans="1:9" ht="12">
      <c r="A23" s="560"/>
      <c r="B23" s="568"/>
      <c r="C23" s="576" t="s">
        <v>781</v>
      </c>
      <c r="D23" s="346">
        <v>84</v>
      </c>
      <c r="E23" s="346">
        <v>1817</v>
      </c>
      <c r="F23" s="346">
        <v>11384</v>
      </c>
      <c r="G23" s="346">
        <v>21628</v>
      </c>
      <c r="H23" s="346">
        <v>18890</v>
      </c>
      <c r="I23" s="346">
        <v>7318</v>
      </c>
    </row>
    <row r="24" spans="1:9" ht="12">
      <c r="A24" s="560"/>
      <c r="B24" s="568" t="s">
        <v>773</v>
      </c>
      <c r="C24" s="576" t="s">
        <v>782</v>
      </c>
      <c r="D24" s="346">
        <v>210</v>
      </c>
      <c r="E24" s="346">
        <v>4610</v>
      </c>
      <c r="F24" s="346">
        <v>35417</v>
      </c>
      <c r="G24" s="346">
        <v>73171</v>
      </c>
      <c r="H24" s="346">
        <v>34911</v>
      </c>
      <c r="I24" s="346">
        <v>15328</v>
      </c>
    </row>
    <row r="25" spans="1:9" ht="12">
      <c r="A25" s="560"/>
      <c r="B25" s="568" t="s">
        <v>773</v>
      </c>
      <c r="C25" s="576" t="s">
        <v>783</v>
      </c>
      <c r="D25" s="346">
        <v>72</v>
      </c>
      <c r="E25" s="346">
        <v>1794</v>
      </c>
      <c r="F25" s="346">
        <v>18207</v>
      </c>
      <c r="G25" s="346">
        <v>34572</v>
      </c>
      <c r="H25" s="346">
        <v>21137</v>
      </c>
      <c r="I25" s="346">
        <v>8332</v>
      </c>
    </row>
    <row r="26" spans="1:9" ht="12">
      <c r="A26" s="560"/>
      <c r="B26" s="568" t="s">
        <v>773</v>
      </c>
      <c r="C26" s="576" t="s">
        <v>784</v>
      </c>
      <c r="D26" s="346">
        <v>49</v>
      </c>
      <c r="E26" s="346">
        <v>1274</v>
      </c>
      <c r="F26" s="346">
        <v>14396</v>
      </c>
      <c r="G26" s="346">
        <v>23543</v>
      </c>
      <c r="H26" s="346">
        <v>17241</v>
      </c>
      <c r="I26" s="346">
        <v>4836</v>
      </c>
    </row>
    <row r="27" spans="1:9" ht="12">
      <c r="A27" s="560"/>
      <c r="B27" s="568" t="s">
        <v>773</v>
      </c>
      <c r="C27" s="576" t="s">
        <v>785</v>
      </c>
      <c r="D27" s="346">
        <v>371</v>
      </c>
      <c r="E27" s="346">
        <v>6851</v>
      </c>
      <c r="F27" s="346">
        <v>58620</v>
      </c>
      <c r="G27" s="346">
        <v>116739</v>
      </c>
      <c r="H27" s="346">
        <v>73916</v>
      </c>
      <c r="I27" s="346">
        <v>30238</v>
      </c>
    </row>
    <row r="28" spans="1:9" ht="12">
      <c r="A28" s="560"/>
      <c r="B28" s="568" t="s">
        <v>786</v>
      </c>
      <c r="C28" s="576" t="s">
        <v>787</v>
      </c>
      <c r="D28" s="346">
        <v>442</v>
      </c>
      <c r="E28" s="346">
        <v>13169</v>
      </c>
      <c r="F28" s="346">
        <v>130245</v>
      </c>
      <c r="G28" s="346">
        <v>243451</v>
      </c>
      <c r="H28" s="346">
        <v>205539</v>
      </c>
      <c r="I28" s="346">
        <v>79248</v>
      </c>
    </row>
    <row r="29" spans="1:9" ht="12">
      <c r="A29" s="560"/>
      <c r="B29" s="568" t="s">
        <v>786</v>
      </c>
      <c r="C29" s="576" t="s">
        <v>788</v>
      </c>
      <c r="D29" s="346">
        <v>817</v>
      </c>
      <c r="E29" s="346">
        <v>47232</v>
      </c>
      <c r="F29" s="346">
        <v>636982</v>
      </c>
      <c r="G29" s="346">
        <v>978098</v>
      </c>
      <c r="H29" s="346">
        <v>931541</v>
      </c>
      <c r="I29" s="346">
        <v>263200</v>
      </c>
    </row>
    <row r="30" spans="1:9" ht="12">
      <c r="A30" s="560"/>
      <c r="B30" s="568" t="s">
        <v>786</v>
      </c>
      <c r="C30" s="576" t="s">
        <v>789</v>
      </c>
      <c r="D30" s="346">
        <v>115</v>
      </c>
      <c r="E30" s="346">
        <v>5454</v>
      </c>
      <c r="F30" s="346">
        <v>52086</v>
      </c>
      <c r="G30" s="346">
        <v>95885</v>
      </c>
      <c r="H30" s="346">
        <v>87923</v>
      </c>
      <c r="I30" s="346">
        <v>29868</v>
      </c>
    </row>
    <row r="31" spans="1:9" ht="12">
      <c r="A31" s="560"/>
      <c r="B31" s="568" t="s">
        <v>786</v>
      </c>
      <c r="C31" s="576" t="s">
        <v>790</v>
      </c>
      <c r="D31" s="346">
        <v>75</v>
      </c>
      <c r="E31" s="346">
        <v>3825</v>
      </c>
      <c r="F31" s="346">
        <v>52004</v>
      </c>
      <c r="G31" s="346">
        <v>74415</v>
      </c>
      <c r="H31" s="346">
        <v>69003</v>
      </c>
      <c r="I31" s="346">
        <v>16992</v>
      </c>
    </row>
    <row r="32" spans="1:9" ht="12">
      <c r="A32" s="560"/>
      <c r="B32" s="568"/>
      <c r="C32" s="576" t="s">
        <v>791</v>
      </c>
      <c r="D32" s="346">
        <v>147</v>
      </c>
      <c r="E32" s="346">
        <v>3645</v>
      </c>
      <c r="F32" s="346">
        <v>30245</v>
      </c>
      <c r="G32" s="346">
        <v>56983</v>
      </c>
      <c r="H32" s="346">
        <v>48513</v>
      </c>
      <c r="I32" s="346">
        <v>19207</v>
      </c>
    </row>
    <row r="33" spans="1:9" ht="9" customHeight="1">
      <c r="A33" s="560"/>
      <c r="B33" s="568"/>
      <c r="C33" s="577"/>
      <c r="D33" s="575"/>
      <c r="E33" s="575"/>
      <c r="F33" s="575"/>
      <c r="G33" s="575"/>
      <c r="H33" s="575"/>
      <c r="I33" s="575"/>
    </row>
    <row r="34" spans="1:9" ht="12" customHeight="1">
      <c r="A34" s="560"/>
      <c r="B34" s="568"/>
      <c r="C34" s="576" t="s">
        <v>792</v>
      </c>
      <c r="D34" s="346">
        <v>1245</v>
      </c>
      <c r="E34" s="346">
        <v>25754</v>
      </c>
      <c r="F34" s="346">
        <v>249656</v>
      </c>
      <c r="G34" s="346">
        <v>484414</v>
      </c>
      <c r="H34" s="346">
        <v>315721</v>
      </c>
      <c r="I34" s="346">
        <v>135189</v>
      </c>
    </row>
    <row r="35" spans="1:9" ht="12" customHeight="1">
      <c r="A35" s="560"/>
      <c r="B35" s="568"/>
      <c r="C35" s="576" t="s">
        <v>793</v>
      </c>
      <c r="D35" s="346">
        <v>1449</v>
      </c>
      <c r="E35" s="346">
        <v>69680</v>
      </c>
      <c r="F35" s="346">
        <v>871317</v>
      </c>
      <c r="G35" s="346">
        <v>1391849</v>
      </c>
      <c r="H35" s="346">
        <v>1294006</v>
      </c>
      <c r="I35" s="346">
        <v>389309</v>
      </c>
    </row>
    <row r="36" spans="1:9" ht="12" customHeight="1">
      <c r="A36" s="560"/>
      <c r="B36" s="568"/>
      <c r="C36" s="576" t="s">
        <v>794</v>
      </c>
      <c r="D36" s="346">
        <v>2316</v>
      </c>
      <c r="E36" s="346">
        <v>55984</v>
      </c>
      <c r="F36" s="346">
        <v>347762</v>
      </c>
      <c r="G36" s="346">
        <v>673298</v>
      </c>
      <c r="H36" s="346">
        <v>499564</v>
      </c>
      <c r="I36" s="346">
        <v>209739</v>
      </c>
    </row>
    <row r="37" spans="1:9" ht="6" customHeight="1">
      <c r="A37" s="560"/>
      <c r="B37" s="568"/>
      <c r="C37" s="577"/>
      <c r="D37" s="567"/>
      <c r="E37" s="567"/>
      <c r="F37" s="567"/>
      <c r="G37" s="567"/>
      <c r="H37" s="567"/>
      <c r="I37" s="567"/>
    </row>
    <row r="38" spans="1:9" s="579" customFormat="1" ht="11.25">
      <c r="A38" s="570"/>
      <c r="B38" s="571"/>
      <c r="C38" s="578" t="s">
        <v>805</v>
      </c>
      <c r="D38" s="158">
        <f>SUM(D39:D41)</f>
        <v>3960</v>
      </c>
      <c r="E38" s="158">
        <f>SUM(E39:E41)</f>
        <v>43462</v>
      </c>
      <c r="F38" s="158">
        <f>SUM(F39:F41)</f>
        <v>207540</v>
      </c>
      <c r="G38" s="158">
        <v>441249</v>
      </c>
      <c r="H38" s="158">
        <v>0</v>
      </c>
      <c r="I38" s="158">
        <f>SUM(I39:I41)</f>
        <v>0</v>
      </c>
    </row>
    <row r="39" spans="1:9" ht="12">
      <c r="A39" s="560"/>
      <c r="B39" s="568"/>
      <c r="C39" s="580" t="s">
        <v>806</v>
      </c>
      <c r="D39" s="346">
        <v>2299</v>
      </c>
      <c r="E39" s="346">
        <v>13751</v>
      </c>
      <c r="F39" s="346">
        <v>57540</v>
      </c>
      <c r="G39" s="346">
        <v>121394</v>
      </c>
      <c r="H39" s="346">
        <v>0</v>
      </c>
      <c r="I39" s="346">
        <v>0</v>
      </c>
    </row>
    <row r="40" spans="1:9" ht="12">
      <c r="A40" s="560"/>
      <c r="B40" s="568"/>
      <c r="C40" s="580" t="s">
        <v>807</v>
      </c>
      <c r="D40" s="346">
        <v>1030</v>
      </c>
      <c r="E40" s="346">
        <v>14492</v>
      </c>
      <c r="F40" s="346">
        <v>63151</v>
      </c>
      <c r="G40" s="346">
        <v>142544</v>
      </c>
      <c r="H40" s="346">
        <v>0</v>
      </c>
      <c r="I40" s="346">
        <v>0</v>
      </c>
    </row>
    <row r="41" spans="1:9" ht="12">
      <c r="A41" s="560"/>
      <c r="B41" s="568"/>
      <c r="C41" s="580" t="s">
        <v>808</v>
      </c>
      <c r="D41" s="346">
        <v>631</v>
      </c>
      <c r="E41" s="346">
        <v>15219</v>
      </c>
      <c r="F41" s="346">
        <v>86849</v>
      </c>
      <c r="G41" s="346">
        <v>177312</v>
      </c>
      <c r="H41" s="346">
        <v>0</v>
      </c>
      <c r="I41" s="346">
        <v>0</v>
      </c>
    </row>
    <row r="42" spans="1:9" s="579" customFormat="1" ht="11.25">
      <c r="A42" s="570"/>
      <c r="B42" s="571"/>
      <c r="C42" s="578" t="s">
        <v>809</v>
      </c>
      <c r="D42" s="158">
        <f>SUM(D43:D49)</f>
        <v>1050</v>
      </c>
      <c r="E42" s="158">
        <f>SUM(E43:E49)</f>
        <v>107956</v>
      </c>
      <c r="F42" s="158">
        <v>1261195</v>
      </c>
      <c r="G42" s="158">
        <v>2108312</v>
      </c>
      <c r="H42" s="158">
        <f>SUM(H43:H49)</f>
        <v>2109291</v>
      </c>
      <c r="I42" s="158">
        <f>SUM(I43:I49)</f>
        <v>734237</v>
      </c>
    </row>
    <row r="43" spans="1:9" ht="12">
      <c r="A43" s="560"/>
      <c r="B43" s="568"/>
      <c r="C43" s="580" t="s">
        <v>810</v>
      </c>
      <c r="D43" s="346">
        <v>389</v>
      </c>
      <c r="E43" s="346">
        <v>15204</v>
      </c>
      <c r="F43" s="346">
        <v>101488</v>
      </c>
      <c r="G43" s="346">
        <v>190339</v>
      </c>
      <c r="H43" s="346">
        <v>190494</v>
      </c>
      <c r="I43" s="346">
        <v>79510</v>
      </c>
    </row>
    <row r="44" spans="1:9" ht="12">
      <c r="A44" s="560"/>
      <c r="B44" s="568"/>
      <c r="C44" s="580" t="s">
        <v>811</v>
      </c>
      <c r="D44" s="346">
        <v>373</v>
      </c>
      <c r="E44" s="346">
        <v>25589</v>
      </c>
      <c r="F44" s="346">
        <v>211750</v>
      </c>
      <c r="G44" s="346">
        <v>373491</v>
      </c>
      <c r="H44" s="346">
        <v>372629</v>
      </c>
      <c r="I44" s="346">
        <v>141976</v>
      </c>
    </row>
    <row r="45" spans="1:9" ht="12">
      <c r="A45" s="560"/>
      <c r="B45" s="568"/>
      <c r="C45" s="580" t="s">
        <v>812</v>
      </c>
      <c r="D45" s="346">
        <v>183</v>
      </c>
      <c r="E45" s="346">
        <v>24584</v>
      </c>
      <c r="F45" s="346">
        <v>257990</v>
      </c>
      <c r="G45" s="346">
        <v>455541</v>
      </c>
      <c r="H45" s="346">
        <v>458469</v>
      </c>
      <c r="I45" s="346">
        <v>178330</v>
      </c>
    </row>
    <row r="46" spans="1:9" ht="12">
      <c r="A46" s="560"/>
      <c r="B46" s="568"/>
      <c r="C46" s="580" t="s">
        <v>813</v>
      </c>
      <c r="D46" s="346">
        <v>55</v>
      </c>
      <c r="E46" s="346">
        <v>13253</v>
      </c>
      <c r="F46" s="346">
        <v>194804</v>
      </c>
      <c r="G46" s="346">
        <v>297425</v>
      </c>
      <c r="H46" s="346">
        <v>298054</v>
      </c>
      <c r="I46" s="346">
        <v>87583</v>
      </c>
    </row>
    <row r="47" spans="1:9" ht="12">
      <c r="A47" s="560"/>
      <c r="B47" s="568"/>
      <c r="C47" s="580" t="s">
        <v>814</v>
      </c>
      <c r="D47" s="346">
        <v>24</v>
      </c>
      <c r="E47" s="346">
        <v>8856</v>
      </c>
      <c r="F47" s="346">
        <v>133740</v>
      </c>
      <c r="G47" s="346">
        <v>243793</v>
      </c>
      <c r="H47" s="346">
        <v>242175</v>
      </c>
      <c r="I47" s="346">
        <v>93976</v>
      </c>
    </row>
    <row r="48" spans="1:9" ht="12">
      <c r="A48" s="560"/>
      <c r="B48" s="568"/>
      <c r="C48" s="580" t="s">
        <v>815</v>
      </c>
      <c r="D48" s="346">
        <v>20</v>
      </c>
      <c r="E48" s="346">
        <v>13878</v>
      </c>
      <c r="F48" s="346">
        <v>210659</v>
      </c>
      <c r="G48" s="346">
        <v>343930</v>
      </c>
      <c r="H48" s="346">
        <v>343060</v>
      </c>
      <c r="I48" s="346">
        <v>110464</v>
      </c>
    </row>
    <row r="49" spans="1:9" ht="12.75" thickBot="1">
      <c r="A49" s="577"/>
      <c r="B49" s="581"/>
      <c r="C49" s="582" t="s">
        <v>816</v>
      </c>
      <c r="D49" s="583">
        <v>6</v>
      </c>
      <c r="E49" s="583">
        <v>6592</v>
      </c>
      <c r="F49" s="583">
        <v>150763</v>
      </c>
      <c r="G49" s="583">
        <v>203792</v>
      </c>
      <c r="H49" s="583">
        <v>204410</v>
      </c>
      <c r="I49" s="583">
        <v>42398</v>
      </c>
    </row>
    <row r="50" ht="12">
      <c r="B50" s="573" t="s">
        <v>817</v>
      </c>
    </row>
    <row r="51" ht="12">
      <c r="B51" s="573" t="s">
        <v>818</v>
      </c>
    </row>
    <row r="52" ht="12">
      <c r="B52" s="573" t="s">
        <v>819</v>
      </c>
    </row>
    <row r="53" spans="2:3" ht="12">
      <c r="B53" s="573"/>
      <c r="C53" s="557" t="s">
        <v>820</v>
      </c>
    </row>
  </sheetData>
  <mergeCells count="2">
    <mergeCell ref="B5:C5"/>
    <mergeCell ref="B7:C7"/>
  </mergeCells>
  <printOptions/>
  <pageMargins left="0.2755905511811024" right="0.31496062992125984" top="0.5905511811023623" bottom="0.3937007874015748" header="0.2755905511811024" footer="0.1968503937007874"/>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2:AA128"/>
  <sheetViews>
    <sheetView workbookViewId="0" topLeftCell="A1">
      <selection activeCell="A1" sqref="A1"/>
    </sheetView>
  </sheetViews>
  <sheetFormatPr defaultColWidth="9.00390625" defaultRowHeight="13.5"/>
  <cols>
    <col min="1" max="1" width="2.625" style="584" customWidth="1"/>
    <col min="2" max="2" width="10.625" style="584" customWidth="1"/>
    <col min="3" max="6" width="8.125" style="586" customWidth="1"/>
    <col min="7" max="7" width="7.75390625" style="586" customWidth="1"/>
    <col min="8" max="8" width="7.375" style="586" customWidth="1"/>
    <col min="9" max="16" width="7.125" style="586" customWidth="1"/>
    <col min="17" max="17" width="9.625" style="586" customWidth="1"/>
    <col min="18" max="21" width="8.625" style="586" customWidth="1"/>
    <col min="22" max="22" width="12.625" style="586" customWidth="1"/>
    <col min="23" max="25" width="13.625" style="586" customWidth="1"/>
    <col min="26" max="26" width="12.625" style="586" customWidth="1"/>
    <col min="27" max="27" width="9.625" style="586" customWidth="1"/>
    <col min="28" max="16384" width="9.00390625" style="586" customWidth="1"/>
  </cols>
  <sheetData>
    <row r="2" ht="18" customHeight="1">
      <c r="B2" s="585" t="s">
        <v>858</v>
      </c>
    </row>
    <row r="3" spans="26:27" ht="18" customHeight="1" thickBot="1">
      <c r="Z3" s="587"/>
      <c r="AA3" s="587" t="s">
        <v>839</v>
      </c>
    </row>
    <row r="4" spans="2:27" ht="13.5" customHeight="1" thickTop="1">
      <c r="B4" s="588"/>
      <c r="C4" s="1414" t="s">
        <v>822</v>
      </c>
      <c r="D4" s="1415"/>
      <c r="E4" s="1415"/>
      <c r="F4" s="1415"/>
      <c r="G4" s="1415"/>
      <c r="H4" s="1415"/>
      <c r="I4" s="1415"/>
      <c r="J4" s="1415"/>
      <c r="K4" s="1415"/>
      <c r="L4" s="1415"/>
      <c r="M4" s="1415"/>
      <c r="N4" s="1415"/>
      <c r="O4" s="1415"/>
      <c r="P4" s="1416"/>
      <c r="Q4" s="1409" t="s">
        <v>823</v>
      </c>
      <c r="R4" s="1409"/>
      <c r="S4" s="1409"/>
      <c r="T4" s="1409"/>
      <c r="U4" s="1409"/>
      <c r="V4" s="589"/>
      <c r="W4" s="589"/>
      <c r="X4" s="1409" t="s">
        <v>824</v>
      </c>
      <c r="Y4" s="1410"/>
      <c r="Z4" s="1410"/>
      <c r="AA4" s="1410"/>
    </row>
    <row r="5" spans="2:27" ht="13.5" customHeight="1">
      <c r="B5" s="590" t="s">
        <v>825</v>
      </c>
      <c r="C5" s="1417" t="s">
        <v>1797</v>
      </c>
      <c r="D5" s="1411" t="s">
        <v>826</v>
      </c>
      <c r="E5" s="1411"/>
      <c r="F5" s="1411"/>
      <c r="G5" s="1411" t="s">
        <v>827</v>
      </c>
      <c r="H5" s="1411"/>
      <c r="I5" s="1411"/>
      <c r="J5" s="1411"/>
      <c r="K5" s="1411"/>
      <c r="L5" s="1411"/>
      <c r="M5" s="1411"/>
      <c r="N5" s="1411"/>
      <c r="O5" s="1411"/>
      <c r="P5" s="1411"/>
      <c r="Q5" s="1419" t="s">
        <v>1797</v>
      </c>
      <c r="R5" s="1420"/>
      <c r="S5" s="1421"/>
      <c r="T5" s="1412" t="s">
        <v>828</v>
      </c>
      <c r="U5" s="1413"/>
      <c r="V5" s="592" t="s">
        <v>829</v>
      </c>
      <c r="W5" s="593" t="s">
        <v>830</v>
      </c>
      <c r="X5" s="594"/>
      <c r="Y5" s="595" t="s">
        <v>831</v>
      </c>
      <c r="Z5" s="595" t="s">
        <v>832</v>
      </c>
      <c r="AA5" s="595" t="s">
        <v>833</v>
      </c>
    </row>
    <row r="6" spans="2:27" ht="36" customHeight="1">
      <c r="B6" s="596" t="s">
        <v>1689</v>
      </c>
      <c r="C6" s="1418"/>
      <c r="D6" s="597" t="s">
        <v>696</v>
      </c>
      <c r="E6" s="598" t="s">
        <v>840</v>
      </c>
      <c r="F6" s="597" t="s">
        <v>695</v>
      </c>
      <c r="G6" s="598" t="s">
        <v>841</v>
      </c>
      <c r="H6" s="598" t="s">
        <v>842</v>
      </c>
      <c r="I6" s="598" t="s">
        <v>843</v>
      </c>
      <c r="J6" s="598" t="s">
        <v>844</v>
      </c>
      <c r="K6" s="598" t="s">
        <v>845</v>
      </c>
      <c r="L6" s="598" t="s">
        <v>846</v>
      </c>
      <c r="M6" s="598" t="s">
        <v>847</v>
      </c>
      <c r="N6" s="598" t="s">
        <v>848</v>
      </c>
      <c r="O6" s="598" t="s">
        <v>849</v>
      </c>
      <c r="P6" s="599" t="s">
        <v>834</v>
      </c>
      <c r="Q6" s="600" t="s">
        <v>1797</v>
      </c>
      <c r="R6" s="600" t="s">
        <v>850</v>
      </c>
      <c r="S6" s="600" t="s">
        <v>851</v>
      </c>
      <c r="T6" s="591" t="s">
        <v>852</v>
      </c>
      <c r="U6" s="591" t="s">
        <v>853</v>
      </c>
      <c r="V6" s="601" t="s">
        <v>835</v>
      </c>
      <c r="W6" s="602" t="s">
        <v>836</v>
      </c>
      <c r="X6" s="602" t="s">
        <v>1797</v>
      </c>
      <c r="Y6" s="597" t="s">
        <v>837</v>
      </c>
      <c r="Z6" s="597" t="s">
        <v>838</v>
      </c>
      <c r="AA6" s="597" t="s">
        <v>838</v>
      </c>
    </row>
    <row r="7" spans="1:27" s="606" customFormat="1" ht="15" customHeight="1">
      <c r="A7" s="603"/>
      <c r="B7" s="604" t="s">
        <v>1690</v>
      </c>
      <c r="C7" s="605">
        <f aca="true" t="shared" si="0" ref="C7:AA7">SUM(C8:C9)</f>
        <v>5010</v>
      </c>
      <c r="D7" s="605">
        <f t="shared" si="0"/>
        <v>3856</v>
      </c>
      <c r="E7" s="605">
        <f t="shared" si="0"/>
        <v>69</v>
      </c>
      <c r="F7" s="605">
        <f t="shared" si="0"/>
        <v>1085</v>
      </c>
      <c r="G7" s="605">
        <f t="shared" si="0"/>
        <v>2299</v>
      </c>
      <c r="H7" s="605">
        <f t="shared" si="0"/>
        <v>1030</v>
      </c>
      <c r="I7" s="605">
        <f t="shared" si="0"/>
        <v>631</v>
      </c>
      <c r="J7" s="605">
        <f t="shared" si="0"/>
        <v>389</v>
      </c>
      <c r="K7" s="605">
        <f t="shared" si="0"/>
        <v>373</v>
      </c>
      <c r="L7" s="605">
        <f t="shared" si="0"/>
        <v>183</v>
      </c>
      <c r="M7" s="605">
        <f t="shared" si="0"/>
        <v>55</v>
      </c>
      <c r="N7" s="605">
        <f t="shared" si="0"/>
        <v>24</v>
      </c>
      <c r="O7" s="605">
        <f t="shared" si="0"/>
        <v>20</v>
      </c>
      <c r="P7" s="605">
        <f t="shared" si="0"/>
        <v>6</v>
      </c>
      <c r="Q7" s="605">
        <f t="shared" si="0"/>
        <v>151418</v>
      </c>
      <c r="R7" s="605">
        <f t="shared" si="0"/>
        <v>77175</v>
      </c>
      <c r="S7" s="605">
        <f t="shared" si="0"/>
        <v>74243</v>
      </c>
      <c r="T7" s="605">
        <f t="shared" si="0"/>
        <v>76045</v>
      </c>
      <c r="U7" s="605">
        <f t="shared" si="0"/>
        <v>73605</v>
      </c>
      <c r="V7" s="605">
        <f t="shared" si="0"/>
        <v>46679775</v>
      </c>
      <c r="W7" s="605">
        <f t="shared" si="0"/>
        <v>146873473</v>
      </c>
      <c r="X7" s="605">
        <f t="shared" si="0"/>
        <v>254956142</v>
      </c>
      <c r="Y7" s="605">
        <f t="shared" si="0"/>
        <v>233590373</v>
      </c>
      <c r="Z7" s="605">
        <f t="shared" si="0"/>
        <v>21216944</v>
      </c>
      <c r="AA7" s="605">
        <f t="shared" si="0"/>
        <v>148825</v>
      </c>
    </row>
    <row r="8" spans="1:27" s="606" customFormat="1" ht="15" customHeight="1">
      <c r="A8" s="603"/>
      <c r="B8" s="607" t="s">
        <v>1709</v>
      </c>
      <c r="C8" s="401">
        <f aca="true" t="shared" si="1" ref="C8:AA8">SUM(C16:C28)</f>
        <v>3594</v>
      </c>
      <c r="D8" s="401">
        <f t="shared" si="1"/>
        <v>2827</v>
      </c>
      <c r="E8" s="401">
        <f t="shared" si="1"/>
        <v>38</v>
      </c>
      <c r="F8" s="401">
        <f t="shared" si="1"/>
        <v>729</v>
      </c>
      <c r="G8" s="401">
        <f t="shared" si="1"/>
        <v>1673</v>
      </c>
      <c r="H8" s="401">
        <f t="shared" si="1"/>
        <v>724</v>
      </c>
      <c r="I8" s="401">
        <f t="shared" si="1"/>
        <v>444</v>
      </c>
      <c r="J8" s="401">
        <f t="shared" si="1"/>
        <v>273</v>
      </c>
      <c r="K8" s="401">
        <f t="shared" si="1"/>
        <v>264</v>
      </c>
      <c r="L8" s="401">
        <f t="shared" si="1"/>
        <v>133</v>
      </c>
      <c r="M8" s="401">
        <f t="shared" si="1"/>
        <v>39</v>
      </c>
      <c r="N8" s="401">
        <f t="shared" si="1"/>
        <v>21</v>
      </c>
      <c r="O8" s="401">
        <f t="shared" si="1"/>
        <v>18</v>
      </c>
      <c r="P8" s="401">
        <f t="shared" si="1"/>
        <v>5</v>
      </c>
      <c r="Q8" s="401">
        <f t="shared" si="1"/>
        <v>112762</v>
      </c>
      <c r="R8" s="401">
        <f t="shared" si="1"/>
        <v>60823</v>
      </c>
      <c r="S8" s="401">
        <f t="shared" si="1"/>
        <v>51939</v>
      </c>
      <c r="T8" s="401">
        <f t="shared" si="1"/>
        <v>60039</v>
      </c>
      <c r="U8" s="401">
        <f t="shared" si="1"/>
        <v>51486</v>
      </c>
      <c r="V8" s="401">
        <f t="shared" si="1"/>
        <v>36048273</v>
      </c>
      <c r="W8" s="401">
        <f t="shared" si="1"/>
        <v>120820362</v>
      </c>
      <c r="X8" s="401">
        <f t="shared" si="1"/>
        <v>206818420</v>
      </c>
      <c r="Y8" s="401">
        <f t="shared" si="1"/>
        <v>191839432</v>
      </c>
      <c r="Z8" s="401">
        <f t="shared" si="1"/>
        <v>14844953</v>
      </c>
      <c r="AA8" s="401">
        <f t="shared" si="1"/>
        <v>134035</v>
      </c>
    </row>
    <row r="9" spans="1:27" s="606" customFormat="1" ht="15" customHeight="1">
      <c r="A9" s="603"/>
      <c r="B9" s="607" t="s">
        <v>1710</v>
      </c>
      <c r="C9" s="401">
        <f aca="true" t="shared" si="2" ref="C9:AA9">SUM(C29:C59)</f>
        <v>1416</v>
      </c>
      <c r="D9" s="401">
        <f t="shared" si="2"/>
        <v>1029</v>
      </c>
      <c r="E9" s="401">
        <f t="shared" si="2"/>
        <v>31</v>
      </c>
      <c r="F9" s="401">
        <f t="shared" si="2"/>
        <v>356</v>
      </c>
      <c r="G9" s="401">
        <f t="shared" si="2"/>
        <v>626</v>
      </c>
      <c r="H9" s="401">
        <f t="shared" si="2"/>
        <v>306</v>
      </c>
      <c r="I9" s="401">
        <f t="shared" si="2"/>
        <v>187</v>
      </c>
      <c r="J9" s="401">
        <f t="shared" si="2"/>
        <v>116</v>
      </c>
      <c r="K9" s="401">
        <f t="shared" si="2"/>
        <v>109</v>
      </c>
      <c r="L9" s="401">
        <f t="shared" si="2"/>
        <v>50</v>
      </c>
      <c r="M9" s="401">
        <f t="shared" si="2"/>
        <v>16</v>
      </c>
      <c r="N9" s="401">
        <f t="shared" si="2"/>
        <v>3</v>
      </c>
      <c r="O9" s="401">
        <f t="shared" si="2"/>
        <v>2</v>
      </c>
      <c r="P9" s="401">
        <f t="shared" si="2"/>
        <v>1</v>
      </c>
      <c r="Q9" s="401">
        <f t="shared" si="2"/>
        <v>38656</v>
      </c>
      <c r="R9" s="401">
        <f t="shared" si="2"/>
        <v>16352</v>
      </c>
      <c r="S9" s="401">
        <f t="shared" si="2"/>
        <v>22304</v>
      </c>
      <c r="T9" s="401">
        <f t="shared" si="2"/>
        <v>16006</v>
      </c>
      <c r="U9" s="401">
        <f t="shared" si="2"/>
        <v>22119</v>
      </c>
      <c r="V9" s="401">
        <f t="shared" si="2"/>
        <v>10631502</v>
      </c>
      <c r="W9" s="401">
        <f t="shared" si="2"/>
        <v>26053111</v>
      </c>
      <c r="X9" s="401">
        <f t="shared" si="2"/>
        <v>48137722</v>
      </c>
      <c r="Y9" s="401">
        <f t="shared" si="2"/>
        <v>41750941</v>
      </c>
      <c r="Z9" s="401">
        <f t="shared" si="2"/>
        <v>6371991</v>
      </c>
      <c r="AA9" s="401">
        <f t="shared" si="2"/>
        <v>14790</v>
      </c>
    </row>
    <row r="10" spans="1:27" s="611" customFormat="1" ht="12" customHeight="1">
      <c r="A10" s="608"/>
      <c r="B10" s="609"/>
      <c r="C10" s="610"/>
      <c r="D10" s="610"/>
      <c r="E10" s="610"/>
      <c r="F10" s="610"/>
      <c r="G10" s="610"/>
      <c r="H10" s="610"/>
      <c r="I10" s="610"/>
      <c r="J10" s="610"/>
      <c r="K10" s="610"/>
      <c r="L10" s="610"/>
      <c r="M10" s="610"/>
      <c r="N10" s="610"/>
      <c r="O10" s="610"/>
      <c r="P10" s="610"/>
      <c r="Q10" s="610"/>
      <c r="R10" s="610"/>
      <c r="S10" s="610"/>
      <c r="T10" s="610"/>
      <c r="U10" s="610"/>
      <c r="V10" s="610"/>
      <c r="W10" s="610"/>
      <c r="X10" s="610"/>
      <c r="Y10" s="610"/>
      <c r="Z10" s="610"/>
      <c r="AA10" s="610"/>
    </row>
    <row r="11" spans="1:27" s="611" customFormat="1" ht="12" customHeight="1">
      <c r="A11" s="608"/>
      <c r="B11" s="103" t="s">
        <v>854</v>
      </c>
      <c r="C11" s="610">
        <f aca="true" t="shared" si="3" ref="C11:AA11">SUM(C16,C21:C23,C25:C27,C29:C35)</f>
        <v>2167</v>
      </c>
      <c r="D11" s="610">
        <f t="shared" si="3"/>
        <v>1654</v>
      </c>
      <c r="E11" s="610">
        <f t="shared" si="3"/>
        <v>22</v>
      </c>
      <c r="F11" s="610">
        <f t="shared" si="3"/>
        <v>491</v>
      </c>
      <c r="G11" s="610">
        <f t="shared" si="3"/>
        <v>1062</v>
      </c>
      <c r="H11" s="610">
        <f t="shared" si="3"/>
        <v>436</v>
      </c>
      <c r="I11" s="610">
        <f t="shared" si="3"/>
        <v>229</v>
      </c>
      <c r="J11" s="610">
        <f t="shared" si="3"/>
        <v>153</v>
      </c>
      <c r="K11" s="610">
        <f t="shared" si="3"/>
        <v>166</v>
      </c>
      <c r="L11" s="610">
        <f t="shared" si="3"/>
        <v>79</v>
      </c>
      <c r="M11" s="610">
        <f t="shared" si="3"/>
        <v>21</v>
      </c>
      <c r="N11" s="610">
        <f t="shared" si="3"/>
        <v>10</v>
      </c>
      <c r="O11" s="610">
        <f t="shared" si="3"/>
        <v>9</v>
      </c>
      <c r="P11" s="610">
        <f t="shared" si="3"/>
        <v>2</v>
      </c>
      <c r="Q11" s="610">
        <f t="shared" si="3"/>
        <v>63075</v>
      </c>
      <c r="R11" s="610">
        <f t="shared" si="3"/>
        <v>33824</v>
      </c>
      <c r="S11" s="610">
        <f t="shared" si="3"/>
        <v>29251</v>
      </c>
      <c r="T11" s="610">
        <f t="shared" si="3"/>
        <v>33273</v>
      </c>
      <c r="U11" s="610">
        <f t="shared" si="3"/>
        <v>28931</v>
      </c>
      <c r="V11" s="610">
        <f t="shared" si="3"/>
        <v>20407862</v>
      </c>
      <c r="W11" s="610">
        <f t="shared" si="3"/>
        <v>68350387</v>
      </c>
      <c r="X11" s="610">
        <f t="shared" si="3"/>
        <v>115050844</v>
      </c>
      <c r="Y11" s="610">
        <f t="shared" si="3"/>
        <v>108170394</v>
      </c>
      <c r="Z11" s="610">
        <f t="shared" si="3"/>
        <v>6799159</v>
      </c>
      <c r="AA11" s="610">
        <f t="shared" si="3"/>
        <v>81291</v>
      </c>
    </row>
    <row r="12" spans="1:27" s="611" customFormat="1" ht="12" customHeight="1">
      <c r="A12" s="608"/>
      <c r="B12" s="103" t="s">
        <v>1712</v>
      </c>
      <c r="C12" s="610">
        <f aca="true" t="shared" si="4" ref="C12:AA12">SUM(C20,C36:C42)</f>
        <v>380</v>
      </c>
      <c r="D12" s="610">
        <f t="shared" si="4"/>
        <v>288</v>
      </c>
      <c r="E12" s="610">
        <f t="shared" si="4"/>
        <v>8</v>
      </c>
      <c r="F12" s="610">
        <f t="shared" si="4"/>
        <v>84</v>
      </c>
      <c r="G12" s="610">
        <f t="shared" si="4"/>
        <v>147</v>
      </c>
      <c r="H12" s="610">
        <f t="shared" si="4"/>
        <v>83</v>
      </c>
      <c r="I12" s="610">
        <f t="shared" si="4"/>
        <v>68</v>
      </c>
      <c r="J12" s="610">
        <f t="shared" si="4"/>
        <v>31</v>
      </c>
      <c r="K12" s="610">
        <f t="shared" si="4"/>
        <v>30</v>
      </c>
      <c r="L12" s="610">
        <f t="shared" si="4"/>
        <v>11</v>
      </c>
      <c r="M12" s="610">
        <f t="shared" si="4"/>
        <v>7</v>
      </c>
      <c r="N12" s="610">
        <f t="shared" si="4"/>
        <v>3</v>
      </c>
      <c r="O12" s="610">
        <f t="shared" si="4"/>
        <v>0</v>
      </c>
      <c r="P12" s="610">
        <f t="shared" si="4"/>
        <v>0</v>
      </c>
      <c r="Q12" s="610">
        <f t="shared" si="4"/>
        <v>11260</v>
      </c>
      <c r="R12" s="610">
        <f t="shared" si="4"/>
        <v>4687</v>
      </c>
      <c r="S12" s="610">
        <f t="shared" si="4"/>
        <v>6573</v>
      </c>
      <c r="T12" s="610">
        <f t="shared" si="4"/>
        <v>4616</v>
      </c>
      <c r="U12" s="610">
        <f t="shared" si="4"/>
        <v>6530</v>
      </c>
      <c r="V12" s="610">
        <f t="shared" si="4"/>
        <v>2853055</v>
      </c>
      <c r="W12" s="610">
        <f t="shared" si="4"/>
        <v>7721133</v>
      </c>
      <c r="X12" s="610">
        <f t="shared" si="4"/>
        <v>13503232</v>
      </c>
      <c r="Y12" s="610">
        <f t="shared" si="4"/>
        <v>11500318</v>
      </c>
      <c r="Z12" s="610">
        <f t="shared" si="4"/>
        <v>1999664</v>
      </c>
      <c r="AA12" s="610">
        <f t="shared" si="4"/>
        <v>3250</v>
      </c>
    </row>
    <row r="13" spans="1:27" s="611" customFormat="1" ht="12" customHeight="1">
      <c r="A13" s="608"/>
      <c r="B13" s="103" t="s">
        <v>1713</v>
      </c>
      <c r="C13" s="610">
        <f aca="true" t="shared" si="5" ref="C13:AA13">SUM(C17,C24,C28,C43:C47)</f>
        <v>1279</v>
      </c>
      <c r="D13" s="610">
        <f t="shared" si="5"/>
        <v>991</v>
      </c>
      <c r="E13" s="610">
        <f t="shared" si="5"/>
        <v>8</v>
      </c>
      <c r="F13" s="610">
        <f t="shared" si="5"/>
        <v>280</v>
      </c>
      <c r="G13" s="610">
        <f t="shared" si="5"/>
        <v>602</v>
      </c>
      <c r="H13" s="610">
        <f t="shared" si="5"/>
        <v>247</v>
      </c>
      <c r="I13" s="610">
        <f t="shared" si="5"/>
        <v>156</v>
      </c>
      <c r="J13" s="610">
        <f t="shared" si="5"/>
        <v>106</v>
      </c>
      <c r="K13" s="610">
        <f t="shared" si="5"/>
        <v>83</v>
      </c>
      <c r="L13" s="610">
        <f t="shared" si="5"/>
        <v>55</v>
      </c>
      <c r="M13" s="610">
        <f t="shared" si="5"/>
        <v>17</v>
      </c>
      <c r="N13" s="610">
        <f t="shared" si="5"/>
        <v>6</v>
      </c>
      <c r="O13" s="610">
        <f t="shared" si="5"/>
        <v>5</v>
      </c>
      <c r="P13" s="610">
        <f t="shared" si="5"/>
        <v>2</v>
      </c>
      <c r="Q13" s="610">
        <f t="shared" si="5"/>
        <v>40148</v>
      </c>
      <c r="R13" s="610">
        <f t="shared" si="5"/>
        <v>21399</v>
      </c>
      <c r="S13" s="610">
        <f t="shared" si="5"/>
        <v>18749</v>
      </c>
      <c r="T13" s="610">
        <f t="shared" si="5"/>
        <v>21104</v>
      </c>
      <c r="U13" s="610">
        <f t="shared" si="5"/>
        <v>18598</v>
      </c>
      <c r="V13" s="610">
        <f t="shared" si="5"/>
        <v>12866284</v>
      </c>
      <c r="W13" s="610">
        <f t="shared" si="5"/>
        <v>47020711</v>
      </c>
      <c r="X13" s="610">
        <f t="shared" si="5"/>
        <v>78372589</v>
      </c>
      <c r="Y13" s="610">
        <f t="shared" si="5"/>
        <v>72387892</v>
      </c>
      <c r="Z13" s="610">
        <f t="shared" si="5"/>
        <v>5957288</v>
      </c>
      <c r="AA13" s="610">
        <f t="shared" si="5"/>
        <v>27409</v>
      </c>
    </row>
    <row r="14" spans="1:27" s="611" customFormat="1" ht="12" customHeight="1">
      <c r="A14" s="608"/>
      <c r="B14" s="103" t="s">
        <v>1714</v>
      </c>
      <c r="C14" s="610">
        <f aca="true" t="shared" si="6" ref="C14:AA14">SUM(C18:C19,C48:C59)</f>
        <v>1184</v>
      </c>
      <c r="D14" s="610">
        <f t="shared" si="6"/>
        <v>923</v>
      </c>
      <c r="E14" s="610">
        <f t="shared" si="6"/>
        <v>31</v>
      </c>
      <c r="F14" s="610">
        <f t="shared" si="6"/>
        <v>230</v>
      </c>
      <c r="G14" s="610">
        <f t="shared" si="6"/>
        <v>488</v>
      </c>
      <c r="H14" s="610">
        <f t="shared" si="6"/>
        <v>264</v>
      </c>
      <c r="I14" s="610">
        <f t="shared" si="6"/>
        <v>178</v>
      </c>
      <c r="J14" s="610">
        <f t="shared" si="6"/>
        <v>99</v>
      </c>
      <c r="K14" s="610">
        <f t="shared" si="6"/>
        <v>94</v>
      </c>
      <c r="L14" s="610">
        <f t="shared" si="6"/>
        <v>38</v>
      </c>
      <c r="M14" s="610">
        <f t="shared" si="6"/>
        <v>10</v>
      </c>
      <c r="N14" s="610">
        <f t="shared" si="6"/>
        <v>5</v>
      </c>
      <c r="O14" s="610">
        <f t="shared" si="6"/>
        <v>6</v>
      </c>
      <c r="P14" s="610">
        <f t="shared" si="6"/>
        <v>2</v>
      </c>
      <c r="Q14" s="610">
        <f t="shared" si="6"/>
        <v>36935</v>
      </c>
      <c r="R14" s="610">
        <f t="shared" si="6"/>
        <v>17265</v>
      </c>
      <c r="S14" s="610">
        <f t="shared" si="6"/>
        <v>19670</v>
      </c>
      <c r="T14" s="610">
        <f t="shared" si="6"/>
        <v>17052</v>
      </c>
      <c r="U14" s="610">
        <f t="shared" si="6"/>
        <v>19546</v>
      </c>
      <c r="V14" s="610">
        <f t="shared" si="6"/>
        <v>10552574</v>
      </c>
      <c r="W14" s="610">
        <f t="shared" si="6"/>
        <v>23781242</v>
      </c>
      <c r="X14" s="610">
        <f t="shared" si="6"/>
        <v>48029477</v>
      </c>
      <c r="Y14" s="610">
        <f t="shared" si="6"/>
        <v>41531769</v>
      </c>
      <c r="Z14" s="610">
        <f t="shared" si="6"/>
        <v>6460833</v>
      </c>
      <c r="AA14" s="610">
        <f t="shared" si="6"/>
        <v>36875</v>
      </c>
    </row>
    <row r="15" spans="2:27" ht="12" customHeight="1">
      <c r="B15" s="612"/>
      <c r="C15" s="613"/>
      <c r="D15" s="613"/>
      <c r="E15" s="613"/>
      <c r="F15" s="613"/>
      <c r="G15" s="613"/>
      <c r="H15" s="613"/>
      <c r="I15" s="613"/>
      <c r="J15" s="613"/>
      <c r="K15" s="613"/>
      <c r="L15" s="613"/>
      <c r="M15" s="613"/>
      <c r="N15" s="613"/>
      <c r="O15" s="613"/>
      <c r="P15" s="613"/>
      <c r="Q15" s="613"/>
      <c r="R15" s="613"/>
      <c r="S15" s="613"/>
      <c r="T15" s="613"/>
      <c r="U15" s="613"/>
      <c r="V15" s="613"/>
      <c r="W15" s="613"/>
      <c r="X15" s="613"/>
      <c r="Y15" s="613"/>
      <c r="Z15" s="613"/>
      <c r="AA15" s="613"/>
    </row>
    <row r="16" spans="2:27" ht="12" customHeight="1">
      <c r="B16" s="111" t="s">
        <v>855</v>
      </c>
      <c r="C16" s="614">
        <f aca="true" t="shared" si="7" ref="C16:C59">SUM(D16:F16)</f>
        <v>761</v>
      </c>
      <c r="D16" s="614">
        <v>608</v>
      </c>
      <c r="E16" s="614">
        <v>8</v>
      </c>
      <c r="F16" s="614">
        <v>145</v>
      </c>
      <c r="G16" s="614">
        <v>394</v>
      </c>
      <c r="H16" s="614">
        <v>159</v>
      </c>
      <c r="I16" s="614">
        <v>72</v>
      </c>
      <c r="J16" s="614">
        <v>47</v>
      </c>
      <c r="K16" s="614">
        <v>50</v>
      </c>
      <c r="L16" s="614">
        <v>27</v>
      </c>
      <c r="M16" s="614">
        <v>7</v>
      </c>
      <c r="N16" s="614">
        <v>3</v>
      </c>
      <c r="O16" s="614">
        <v>1</v>
      </c>
      <c r="P16" s="614">
        <v>1</v>
      </c>
      <c r="Q16" s="614">
        <f aca="true" t="shared" si="8" ref="Q16:Q59">SUM(R16:S16)</f>
        <v>20156</v>
      </c>
      <c r="R16" s="614">
        <v>12164</v>
      </c>
      <c r="S16" s="614">
        <v>7992</v>
      </c>
      <c r="T16" s="614">
        <v>11999</v>
      </c>
      <c r="U16" s="614">
        <v>7907</v>
      </c>
      <c r="V16" s="614">
        <v>7143809</v>
      </c>
      <c r="W16" s="614">
        <v>18042005</v>
      </c>
      <c r="X16" s="614">
        <f aca="true" t="shared" si="9" ref="X16:X59">SUM(Y16:AA16)</f>
        <v>34251902</v>
      </c>
      <c r="Y16" s="614">
        <v>32391059</v>
      </c>
      <c r="Z16" s="614">
        <v>1821767</v>
      </c>
      <c r="AA16" s="614">
        <v>39076</v>
      </c>
    </row>
    <row r="17" spans="2:27" ht="12" customHeight="1">
      <c r="B17" s="111" t="s">
        <v>1716</v>
      </c>
      <c r="C17" s="614">
        <f t="shared" si="7"/>
        <v>533</v>
      </c>
      <c r="D17" s="167">
        <v>426</v>
      </c>
      <c r="E17" s="167">
        <v>4</v>
      </c>
      <c r="F17" s="167">
        <v>103</v>
      </c>
      <c r="G17" s="167">
        <v>257</v>
      </c>
      <c r="H17" s="167">
        <v>90</v>
      </c>
      <c r="I17" s="167">
        <v>69</v>
      </c>
      <c r="J17" s="614">
        <v>46</v>
      </c>
      <c r="K17" s="167">
        <v>32</v>
      </c>
      <c r="L17" s="167">
        <v>23</v>
      </c>
      <c r="M17" s="167">
        <v>10</v>
      </c>
      <c r="N17" s="167">
        <v>3</v>
      </c>
      <c r="O17" s="167">
        <v>2</v>
      </c>
      <c r="P17" s="167">
        <v>1</v>
      </c>
      <c r="Q17" s="614">
        <f t="shared" si="8"/>
        <v>17477</v>
      </c>
      <c r="R17" s="167">
        <v>10068</v>
      </c>
      <c r="S17" s="167">
        <v>7409</v>
      </c>
      <c r="T17" s="167">
        <v>9954</v>
      </c>
      <c r="U17" s="167">
        <v>7350</v>
      </c>
      <c r="V17" s="167">
        <v>5705292</v>
      </c>
      <c r="W17" s="167">
        <v>30327425</v>
      </c>
      <c r="X17" s="614">
        <f t="shared" si="9"/>
        <v>44906933</v>
      </c>
      <c r="Y17" s="167">
        <v>42377308</v>
      </c>
      <c r="Z17" s="167">
        <v>2504792</v>
      </c>
      <c r="AA17" s="167">
        <v>24833</v>
      </c>
    </row>
    <row r="18" spans="2:27" ht="12" customHeight="1">
      <c r="B18" s="111" t="s">
        <v>1717</v>
      </c>
      <c r="C18" s="614">
        <f t="shared" si="7"/>
        <v>359</v>
      </c>
      <c r="D18" s="167">
        <v>285</v>
      </c>
      <c r="E18" s="167">
        <v>5</v>
      </c>
      <c r="F18" s="167">
        <v>69</v>
      </c>
      <c r="G18" s="167">
        <v>145</v>
      </c>
      <c r="H18" s="167">
        <v>88</v>
      </c>
      <c r="I18" s="167">
        <v>46</v>
      </c>
      <c r="J18" s="614">
        <v>34</v>
      </c>
      <c r="K18" s="167">
        <v>22</v>
      </c>
      <c r="L18" s="167">
        <v>13</v>
      </c>
      <c r="M18" s="167">
        <v>4</v>
      </c>
      <c r="N18" s="167">
        <v>2</v>
      </c>
      <c r="O18" s="167">
        <v>4</v>
      </c>
      <c r="P18" s="167">
        <v>1</v>
      </c>
      <c r="Q18" s="614">
        <f t="shared" si="8"/>
        <v>12952</v>
      </c>
      <c r="R18" s="167">
        <v>6461</v>
      </c>
      <c r="S18" s="167">
        <v>6491</v>
      </c>
      <c r="T18" s="167">
        <v>6396</v>
      </c>
      <c r="U18" s="167">
        <v>6442</v>
      </c>
      <c r="V18" s="167">
        <v>3973930</v>
      </c>
      <c r="W18" s="167">
        <v>7101195</v>
      </c>
      <c r="X18" s="614">
        <f t="shared" si="9"/>
        <v>15465403</v>
      </c>
      <c r="Y18" s="167">
        <v>13022808</v>
      </c>
      <c r="Z18" s="167">
        <v>2433310</v>
      </c>
      <c r="AA18" s="167">
        <v>9285</v>
      </c>
    </row>
    <row r="19" spans="2:27" ht="12" customHeight="1">
      <c r="B19" s="111" t="s">
        <v>1718</v>
      </c>
      <c r="C19" s="614">
        <f t="shared" si="7"/>
        <v>350</v>
      </c>
      <c r="D19" s="167">
        <v>290</v>
      </c>
      <c r="E19" s="167">
        <v>3</v>
      </c>
      <c r="F19" s="167">
        <v>57</v>
      </c>
      <c r="G19" s="167">
        <v>136</v>
      </c>
      <c r="H19" s="167">
        <v>74</v>
      </c>
      <c r="I19" s="167">
        <v>67</v>
      </c>
      <c r="J19" s="614">
        <v>26</v>
      </c>
      <c r="K19" s="167">
        <v>31</v>
      </c>
      <c r="L19" s="167">
        <v>9</v>
      </c>
      <c r="M19" s="167">
        <v>3</v>
      </c>
      <c r="N19" s="167">
        <v>2</v>
      </c>
      <c r="O19" s="167">
        <v>1</v>
      </c>
      <c r="P19" s="167">
        <v>1</v>
      </c>
      <c r="Q19" s="614">
        <f t="shared" si="8"/>
        <v>11376</v>
      </c>
      <c r="R19" s="167">
        <v>5878</v>
      </c>
      <c r="S19" s="167">
        <v>5498</v>
      </c>
      <c r="T19" s="167">
        <v>5828</v>
      </c>
      <c r="U19" s="167">
        <v>5471</v>
      </c>
      <c r="V19" s="167">
        <v>3358744</v>
      </c>
      <c r="W19" s="167">
        <v>8997794</v>
      </c>
      <c r="X19" s="614">
        <f t="shared" si="9"/>
        <v>18402839</v>
      </c>
      <c r="Y19" s="167">
        <v>16461749</v>
      </c>
      <c r="Z19" s="167">
        <v>1916614</v>
      </c>
      <c r="AA19" s="167">
        <v>24476</v>
      </c>
    </row>
    <row r="20" spans="2:27" ht="12" customHeight="1">
      <c r="B20" s="111" t="s">
        <v>1719</v>
      </c>
      <c r="C20" s="614">
        <f t="shared" si="7"/>
        <v>179</v>
      </c>
      <c r="D20" s="167">
        <v>151</v>
      </c>
      <c r="E20" s="167">
        <v>2</v>
      </c>
      <c r="F20" s="167">
        <v>26</v>
      </c>
      <c r="G20" s="167">
        <v>63</v>
      </c>
      <c r="H20" s="167">
        <v>40</v>
      </c>
      <c r="I20" s="167">
        <v>33</v>
      </c>
      <c r="J20" s="614">
        <v>14</v>
      </c>
      <c r="K20" s="167">
        <v>18</v>
      </c>
      <c r="L20" s="167">
        <v>7</v>
      </c>
      <c r="M20" s="167">
        <v>2</v>
      </c>
      <c r="N20" s="167">
        <v>2</v>
      </c>
      <c r="O20" s="167">
        <v>0</v>
      </c>
      <c r="P20" s="167">
        <v>0</v>
      </c>
      <c r="Q20" s="614">
        <f t="shared" si="8"/>
        <v>5858</v>
      </c>
      <c r="R20" s="167">
        <v>2889</v>
      </c>
      <c r="S20" s="167">
        <v>2969</v>
      </c>
      <c r="T20" s="167">
        <v>2864</v>
      </c>
      <c r="U20" s="167">
        <v>2955</v>
      </c>
      <c r="V20" s="167">
        <v>1618405</v>
      </c>
      <c r="W20" s="167">
        <v>5549309</v>
      </c>
      <c r="X20" s="614">
        <f t="shared" si="9"/>
        <v>8855224</v>
      </c>
      <c r="Y20" s="167">
        <v>7938294</v>
      </c>
      <c r="Z20" s="167">
        <v>916524</v>
      </c>
      <c r="AA20" s="167">
        <v>406</v>
      </c>
    </row>
    <row r="21" spans="2:27" ht="12" customHeight="1">
      <c r="B21" s="111" t="s">
        <v>1720</v>
      </c>
      <c r="C21" s="614">
        <f t="shared" si="7"/>
        <v>216</v>
      </c>
      <c r="D21" s="167">
        <v>152</v>
      </c>
      <c r="E21" s="167">
        <v>2</v>
      </c>
      <c r="F21" s="167">
        <v>62</v>
      </c>
      <c r="G21" s="167">
        <v>107</v>
      </c>
      <c r="H21" s="167">
        <v>38</v>
      </c>
      <c r="I21" s="167">
        <v>26</v>
      </c>
      <c r="J21" s="614">
        <v>12</v>
      </c>
      <c r="K21" s="167">
        <v>24</v>
      </c>
      <c r="L21" s="167">
        <v>4</v>
      </c>
      <c r="M21" s="167">
        <v>3</v>
      </c>
      <c r="N21" s="167">
        <v>2</v>
      </c>
      <c r="O21" s="167">
        <v>0</v>
      </c>
      <c r="P21" s="167">
        <v>0</v>
      </c>
      <c r="Q21" s="614">
        <f t="shared" si="8"/>
        <v>5921</v>
      </c>
      <c r="R21" s="167">
        <v>2617</v>
      </c>
      <c r="S21" s="167">
        <v>3304</v>
      </c>
      <c r="T21" s="167">
        <v>2551</v>
      </c>
      <c r="U21" s="167">
        <v>3255</v>
      </c>
      <c r="V21" s="167">
        <v>1733103</v>
      </c>
      <c r="W21" s="167">
        <v>5589912</v>
      </c>
      <c r="X21" s="614">
        <f t="shared" si="9"/>
        <v>9487950</v>
      </c>
      <c r="Y21" s="167">
        <v>8753944</v>
      </c>
      <c r="Z21" s="167">
        <v>726658</v>
      </c>
      <c r="AA21" s="167">
        <v>7348</v>
      </c>
    </row>
    <row r="22" spans="2:27" ht="12" customHeight="1">
      <c r="B22" s="111" t="s">
        <v>1721</v>
      </c>
      <c r="C22" s="614">
        <f t="shared" si="7"/>
        <v>168</v>
      </c>
      <c r="D22" s="167">
        <v>135</v>
      </c>
      <c r="E22" s="167">
        <v>5</v>
      </c>
      <c r="F22" s="167">
        <v>28</v>
      </c>
      <c r="G22" s="167">
        <v>87</v>
      </c>
      <c r="H22" s="167">
        <v>36</v>
      </c>
      <c r="I22" s="167">
        <v>16</v>
      </c>
      <c r="J22" s="614">
        <v>10</v>
      </c>
      <c r="K22" s="167">
        <v>12</v>
      </c>
      <c r="L22" s="167">
        <v>7</v>
      </c>
      <c r="M22" s="167">
        <v>0</v>
      </c>
      <c r="N22" s="167">
        <v>0</v>
      </c>
      <c r="O22" s="167">
        <v>0</v>
      </c>
      <c r="P22" s="167">
        <v>0</v>
      </c>
      <c r="Q22" s="614">
        <f t="shared" si="8"/>
        <v>3528</v>
      </c>
      <c r="R22" s="167">
        <v>1659</v>
      </c>
      <c r="S22" s="167">
        <v>1869</v>
      </c>
      <c r="T22" s="167">
        <v>1631</v>
      </c>
      <c r="U22" s="167">
        <v>1851</v>
      </c>
      <c r="V22" s="167">
        <v>1041197</v>
      </c>
      <c r="W22" s="167">
        <v>3132132</v>
      </c>
      <c r="X22" s="614">
        <f t="shared" si="9"/>
        <v>5811534</v>
      </c>
      <c r="Y22" s="167">
        <v>5348463</v>
      </c>
      <c r="Z22" s="167">
        <v>460071</v>
      </c>
      <c r="AA22" s="167">
        <v>3000</v>
      </c>
    </row>
    <row r="23" spans="2:27" ht="12" customHeight="1">
      <c r="B23" s="111" t="s">
        <v>1722</v>
      </c>
      <c r="C23" s="614">
        <f t="shared" si="7"/>
        <v>146</v>
      </c>
      <c r="D23" s="167">
        <v>104</v>
      </c>
      <c r="E23" s="167">
        <v>0</v>
      </c>
      <c r="F23" s="167">
        <v>42</v>
      </c>
      <c r="G23" s="167">
        <v>76</v>
      </c>
      <c r="H23" s="167">
        <v>20</v>
      </c>
      <c r="I23" s="167">
        <v>22</v>
      </c>
      <c r="J23" s="167">
        <v>9</v>
      </c>
      <c r="K23" s="167">
        <v>11</v>
      </c>
      <c r="L23" s="167">
        <v>7</v>
      </c>
      <c r="M23" s="167">
        <v>1</v>
      </c>
      <c r="N23" s="167">
        <v>0</v>
      </c>
      <c r="O23" s="167">
        <v>0</v>
      </c>
      <c r="P23" s="167">
        <v>0</v>
      </c>
      <c r="Q23" s="614">
        <f t="shared" si="8"/>
        <v>3651</v>
      </c>
      <c r="R23" s="167">
        <v>1779</v>
      </c>
      <c r="S23" s="167">
        <v>1872</v>
      </c>
      <c r="T23" s="167">
        <v>1731</v>
      </c>
      <c r="U23" s="167">
        <v>1840</v>
      </c>
      <c r="V23" s="167">
        <v>1030085</v>
      </c>
      <c r="W23" s="167">
        <v>2300942</v>
      </c>
      <c r="X23" s="614">
        <f t="shared" si="9"/>
        <v>4513797</v>
      </c>
      <c r="Y23" s="167">
        <v>3752337</v>
      </c>
      <c r="Z23" s="167">
        <v>761320</v>
      </c>
      <c r="AA23" s="167">
        <v>140</v>
      </c>
    </row>
    <row r="24" spans="2:27" ht="12" customHeight="1">
      <c r="B24" s="111" t="s">
        <v>1723</v>
      </c>
      <c r="C24" s="614">
        <f t="shared" si="7"/>
        <v>195</v>
      </c>
      <c r="D24" s="167">
        <v>141</v>
      </c>
      <c r="E24" s="167">
        <v>1</v>
      </c>
      <c r="F24" s="167">
        <v>53</v>
      </c>
      <c r="G24" s="167">
        <v>99</v>
      </c>
      <c r="H24" s="167">
        <v>33</v>
      </c>
      <c r="I24" s="167">
        <v>22</v>
      </c>
      <c r="J24" s="167">
        <v>16</v>
      </c>
      <c r="K24" s="167">
        <v>11</v>
      </c>
      <c r="L24" s="167">
        <v>10</v>
      </c>
      <c r="M24" s="167">
        <v>1</v>
      </c>
      <c r="N24" s="167">
        <v>1</v>
      </c>
      <c r="O24" s="167">
        <v>2</v>
      </c>
      <c r="P24" s="167">
        <v>0</v>
      </c>
      <c r="Q24" s="614">
        <f t="shared" si="8"/>
        <v>6381</v>
      </c>
      <c r="R24" s="167">
        <v>3230</v>
      </c>
      <c r="S24" s="167">
        <v>3151</v>
      </c>
      <c r="T24" s="167">
        <v>3174</v>
      </c>
      <c r="U24" s="167">
        <v>3127</v>
      </c>
      <c r="V24" s="167">
        <v>2066297</v>
      </c>
      <c r="W24" s="167">
        <v>3837542</v>
      </c>
      <c r="X24" s="614">
        <f t="shared" si="9"/>
        <v>8973881</v>
      </c>
      <c r="Y24" s="167">
        <v>8258137</v>
      </c>
      <c r="Z24" s="167">
        <v>715208</v>
      </c>
      <c r="AA24" s="167">
        <v>536</v>
      </c>
    </row>
    <row r="25" spans="2:27" ht="12" customHeight="1">
      <c r="B25" s="111" t="s">
        <v>1724</v>
      </c>
      <c r="C25" s="614">
        <f t="shared" si="7"/>
        <v>223</v>
      </c>
      <c r="D25" s="167">
        <v>188</v>
      </c>
      <c r="E25" s="167">
        <v>1</v>
      </c>
      <c r="F25" s="167">
        <v>34</v>
      </c>
      <c r="G25" s="167">
        <v>103</v>
      </c>
      <c r="H25" s="167">
        <v>43</v>
      </c>
      <c r="I25" s="167">
        <v>16</v>
      </c>
      <c r="J25" s="167">
        <v>22</v>
      </c>
      <c r="K25" s="167">
        <v>21</v>
      </c>
      <c r="L25" s="167">
        <v>9</v>
      </c>
      <c r="M25" s="167">
        <v>4</v>
      </c>
      <c r="N25" s="167">
        <v>1</v>
      </c>
      <c r="O25" s="167">
        <v>3</v>
      </c>
      <c r="P25" s="167">
        <v>1</v>
      </c>
      <c r="Q25" s="614">
        <f t="shared" si="8"/>
        <v>9293</v>
      </c>
      <c r="R25" s="167">
        <v>5420</v>
      </c>
      <c r="S25" s="167">
        <v>3873</v>
      </c>
      <c r="T25" s="167">
        <v>5373</v>
      </c>
      <c r="U25" s="167">
        <v>3841</v>
      </c>
      <c r="V25" s="167">
        <v>3323052</v>
      </c>
      <c r="W25" s="167">
        <v>14773298</v>
      </c>
      <c r="X25" s="614">
        <f t="shared" si="9"/>
        <v>21658624</v>
      </c>
      <c r="Y25" s="167">
        <v>20961264</v>
      </c>
      <c r="Z25" s="167">
        <v>676212</v>
      </c>
      <c r="AA25" s="167">
        <v>21148</v>
      </c>
    </row>
    <row r="26" spans="2:27" ht="12" customHeight="1">
      <c r="B26" s="111" t="s">
        <v>1725</v>
      </c>
      <c r="C26" s="614">
        <f t="shared" si="7"/>
        <v>170</v>
      </c>
      <c r="D26" s="167">
        <v>130</v>
      </c>
      <c r="E26" s="167">
        <v>3</v>
      </c>
      <c r="F26" s="167">
        <v>37</v>
      </c>
      <c r="G26" s="167">
        <v>73</v>
      </c>
      <c r="H26" s="167">
        <v>36</v>
      </c>
      <c r="I26" s="167">
        <v>23</v>
      </c>
      <c r="J26" s="167">
        <v>9</v>
      </c>
      <c r="K26" s="167">
        <v>13</v>
      </c>
      <c r="L26" s="167">
        <v>5</v>
      </c>
      <c r="M26" s="167">
        <v>3</v>
      </c>
      <c r="N26" s="167">
        <v>3</v>
      </c>
      <c r="O26" s="167">
        <v>5</v>
      </c>
      <c r="P26" s="167">
        <v>0</v>
      </c>
      <c r="Q26" s="614">
        <f t="shared" si="8"/>
        <v>8619</v>
      </c>
      <c r="R26" s="167">
        <v>5161</v>
      </c>
      <c r="S26" s="167">
        <v>3458</v>
      </c>
      <c r="T26" s="167">
        <v>5120</v>
      </c>
      <c r="U26" s="167">
        <v>3432</v>
      </c>
      <c r="V26" s="167">
        <v>2949199</v>
      </c>
      <c r="W26" s="167">
        <v>15494827</v>
      </c>
      <c r="X26" s="614">
        <f t="shared" si="9"/>
        <v>23886604</v>
      </c>
      <c r="Y26" s="167">
        <v>23368107</v>
      </c>
      <c r="Z26" s="167">
        <v>517320</v>
      </c>
      <c r="AA26" s="167">
        <v>1177</v>
      </c>
    </row>
    <row r="27" spans="1:27" s="616" customFormat="1" ht="12" customHeight="1">
      <c r="A27" s="615"/>
      <c r="B27" s="111" t="s">
        <v>1726</v>
      </c>
      <c r="C27" s="614">
        <f t="shared" si="7"/>
        <v>93</v>
      </c>
      <c r="D27" s="167">
        <v>65</v>
      </c>
      <c r="E27" s="167">
        <v>2</v>
      </c>
      <c r="F27" s="167">
        <v>26</v>
      </c>
      <c r="G27" s="167">
        <v>37</v>
      </c>
      <c r="H27" s="167">
        <v>21</v>
      </c>
      <c r="I27" s="167">
        <v>11</v>
      </c>
      <c r="J27" s="167">
        <v>9</v>
      </c>
      <c r="K27" s="167">
        <v>9</v>
      </c>
      <c r="L27" s="167">
        <v>5</v>
      </c>
      <c r="M27" s="167">
        <v>0</v>
      </c>
      <c r="N27" s="167">
        <v>1</v>
      </c>
      <c r="O27" s="167">
        <v>0</v>
      </c>
      <c r="P27" s="167">
        <v>0</v>
      </c>
      <c r="Q27" s="614">
        <f t="shared" si="8"/>
        <v>2969</v>
      </c>
      <c r="R27" s="167">
        <v>1252</v>
      </c>
      <c r="S27" s="167">
        <v>1717</v>
      </c>
      <c r="T27" s="167">
        <v>1227</v>
      </c>
      <c r="U27" s="167">
        <v>1707</v>
      </c>
      <c r="V27" s="167">
        <v>788349</v>
      </c>
      <c r="W27" s="167">
        <v>2282195</v>
      </c>
      <c r="X27" s="614">
        <f t="shared" si="9"/>
        <v>3779598</v>
      </c>
      <c r="Y27" s="167">
        <v>3259872</v>
      </c>
      <c r="Z27" s="167">
        <v>517304</v>
      </c>
      <c r="AA27" s="167">
        <v>2422</v>
      </c>
    </row>
    <row r="28" spans="2:27" ht="12" customHeight="1">
      <c r="B28" s="111" t="s">
        <v>1727</v>
      </c>
      <c r="C28" s="614">
        <f t="shared" si="7"/>
        <v>201</v>
      </c>
      <c r="D28" s="167">
        <v>152</v>
      </c>
      <c r="E28" s="167">
        <v>2</v>
      </c>
      <c r="F28" s="167">
        <v>47</v>
      </c>
      <c r="G28" s="167">
        <v>96</v>
      </c>
      <c r="H28" s="167">
        <v>46</v>
      </c>
      <c r="I28" s="167">
        <v>21</v>
      </c>
      <c r="J28" s="167">
        <v>19</v>
      </c>
      <c r="K28" s="167">
        <v>10</v>
      </c>
      <c r="L28" s="167">
        <v>7</v>
      </c>
      <c r="M28" s="167">
        <v>1</v>
      </c>
      <c r="N28" s="167">
        <v>1</v>
      </c>
      <c r="O28" s="167">
        <v>0</v>
      </c>
      <c r="P28" s="167">
        <v>0</v>
      </c>
      <c r="Q28" s="614">
        <f t="shared" si="8"/>
        <v>4581</v>
      </c>
      <c r="R28" s="167">
        <v>2245</v>
      </c>
      <c r="S28" s="167">
        <v>2336</v>
      </c>
      <c r="T28" s="167">
        <v>2191</v>
      </c>
      <c r="U28" s="167">
        <v>2308</v>
      </c>
      <c r="V28" s="167">
        <v>1316811</v>
      </c>
      <c r="W28" s="167">
        <v>3391786</v>
      </c>
      <c r="X28" s="614">
        <f t="shared" si="9"/>
        <v>6824131</v>
      </c>
      <c r="Y28" s="167">
        <v>5946090</v>
      </c>
      <c r="Z28" s="167">
        <v>877853</v>
      </c>
      <c r="AA28" s="167">
        <v>188</v>
      </c>
    </row>
    <row r="29" spans="2:27" ht="12" customHeight="1">
      <c r="B29" s="111" t="s">
        <v>1728</v>
      </c>
      <c r="C29" s="614">
        <f t="shared" si="7"/>
        <v>86</v>
      </c>
      <c r="D29" s="167">
        <v>62</v>
      </c>
      <c r="E29" s="167">
        <v>0</v>
      </c>
      <c r="F29" s="167">
        <v>24</v>
      </c>
      <c r="G29" s="167">
        <v>40</v>
      </c>
      <c r="H29" s="167">
        <v>13</v>
      </c>
      <c r="I29" s="167">
        <v>18</v>
      </c>
      <c r="J29" s="167">
        <v>5</v>
      </c>
      <c r="K29" s="167">
        <v>6</v>
      </c>
      <c r="L29" s="167">
        <v>3</v>
      </c>
      <c r="M29" s="167">
        <v>1</v>
      </c>
      <c r="N29" s="167">
        <v>0</v>
      </c>
      <c r="O29" s="167">
        <v>0</v>
      </c>
      <c r="P29" s="167">
        <v>0</v>
      </c>
      <c r="Q29" s="614">
        <f t="shared" si="8"/>
        <v>1998</v>
      </c>
      <c r="R29" s="167">
        <v>819</v>
      </c>
      <c r="S29" s="167">
        <v>1179</v>
      </c>
      <c r="T29" s="167">
        <v>789</v>
      </c>
      <c r="U29" s="167">
        <v>1161</v>
      </c>
      <c r="V29" s="167">
        <v>562364</v>
      </c>
      <c r="W29" s="167">
        <v>1195137</v>
      </c>
      <c r="X29" s="614">
        <f t="shared" si="9"/>
        <v>2278890</v>
      </c>
      <c r="Y29" s="167">
        <v>1925408</v>
      </c>
      <c r="Z29" s="167">
        <v>353384</v>
      </c>
      <c r="AA29" s="167">
        <v>98</v>
      </c>
    </row>
    <row r="30" spans="2:27" ht="12" customHeight="1">
      <c r="B30" s="111" t="s">
        <v>1729</v>
      </c>
      <c r="C30" s="614">
        <f t="shared" si="7"/>
        <v>40</v>
      </c>
      <c r="D30" s="167">
        <v>27</v>
      </c>
      <c r="E30" s="167">
        <v>0</v>
      </c>
      <c r="F30" s="167">
        <v>13</v>
      </c>
      <c r="G30" s="167">
        <v>22</v>
      </c>
      <c r="H30" s="167">
        <v>8</v>
      </c>
      <c r="I30" s="167">
        <v>5</v>
      </c>
      <c r="J30" s="167">
        <v>3</v>
      </c>
      <c r="K30" s="167">
        <v>1</v>
      </c>
      <c r="L30" s="167">
        <v>0</v>
      </c>
      <c r="M30" s="167">
        <v>1</v>
      </c>
      <c r="N30" s="167">
        <v>0</v>
      </c>
      <c r="O30" s="167">
        <v>0</v>
      </c>
      <c r="P30" s="167">
        <v>0</v>
      </c>
      <c r="Q30" s="614">
        <f t="shared" si="8"/>
        <v>738</v>
      </c>
      <c r="R30" s="167">
        <v>300</v>
      </c>
      <c r="S30" s="167">
        <v>438</v>
      </c>
      <c r="T30" s="167">
        <v>286</v>
      </c>
      <c r="U30" s="167">
        <v>431</v>
      </c>
      <c r="V30" s="167">
        <v>178786</v>
      </c>
      <c r="W30" s="167">
        <v>430796</v>
      </c>
      <c r="X30" s="614">
        <f t="shared" si="9"/>
        <v>872599</v>
      </c>
      <c r="Y30" s="167">
        <v>719451</v>
      </c>
      <c r="Z30" s="167">
        <v>152648</v>
      </c>
      <c r="AA30" s="167">
        <v>500</v>
      </c>
    </row>
    <row r="31" spans="2:27" ht="12" customHeight="1">
      <c r="B31" s="111" t="s">
        <v>1730</v>
      </c>
      <c r="C31" s="614">
        <f t="shared" si="7"/>
        <v>113</v>
      </c>
      <c r="D31" s="167">
        <v>78</v>
      </c>
      <c r="E31" s="167">
        <v>1</v>
      </c>
      <c r="F31" s="167">
        <v>34</v>
      </c>
      <c r="G31" s="167">
        <v>51</v>
      </c>
      <c r="H31" s="167">
        <v>30</v>
      </c>
      <c r="I31" s="167">
        <v>7</v>
      </c>
      <c r="J31" s="167">
        <v>15</v>
      </c>
      <c r="K31" s="167">
        <v>7</v>
      </c>
      <c r="L31" s="167">
        <v>2</v>
      </c>
      <c r="M31" s="167">
        <v>1</v>
      </c>
      <c r="N31" s="167">
        <v>0</v>
      </c>
      <c r="O31" s="167">
        <v>0</v>
      </c>
      <c r="P31" s="167">
        <v>0</v>
      </c>
      <c r="Q31" s="614">
        <f t="shared" si="8"/>
        <v>2424</v>
      </c>
      <c r="R31" s="167">
        <v>1093</v>
      </c>
      <c r="S31" s="167">
        <v>1331</v>
      </c>
      <c r="T31" s="167">
        <v>1056</v>
      </c>
      <c r="U31" s="167">
        <v>1313</v>
      </c>
      <c r="V31" s="167">
        <v>637308</v>
      </c>
      <c r="W31" s="167">
        <v>1498136</v>
      </c>
      <c r="X31" s="614">
        <f t="shared" si="9"/>
        <v>2761716</v>
      </c>
      <c r="Y31" s="167">
        <v>2360130</v>
      </c>
      <c r="Z31" s="167">
        <v>398971</v>
      </c>
      <c r="AA31" s="167">
        <v>2615</v>
      </c>
    </row>
    <row r="32" spans="2:27" ht="12" customHeight="1">
      <c r="B32" s="111" t="s">
        <v>1731</v>
      </c>
      <c r="C32" s="614">
        <f t="shared" si="7"/>
        <v>37</v>
      </c>
      <c r="D32" s="167">
        <v>29</v>
      </c>
      <c r="E32" s="167">
        <v>0</v>
      </c>
      <c r="F32" s="167">
        <v>8</v>
      </c>
      <c r="G32" s="167">
        <v>17</v>
      </c>
      <c r="H32" s="167">
        <v>8</v>
      </c>
      <c r="I32" s="167">
        <v>3</v>
      </c>
      <c r="J32" s="167">
        <v>3</v>
      </c>
      <c r="K32" s="167">
        <v>3</v>
      </c>
      <c r="L32" s="167">
        <v>3</v>
      </c>
      <c r="M32" s="167">
        <v>0</v>
      </c>
      <c r="N32" s="167">
        <v>0</v>
      </c>
      <c r="O32" s="167">
        <v>0</v>
      </c>
      <c r="P32" s="167">
        <v>0</v>
      </c>
      <c r="Q32" s="614">
        <f t="shared" si="8"/>
        <v>954</v>
      </c>
      <c r="R32" s="167">
        <v>401</v>
      </c>
      <c r="S32" s="167">
        <v>553</v>
      </c>
      <c r="T32" s="167">
        <v>392</v>
      </c>
      <c r="U32" s="167">
        <v>549</v>
      </c>
      <c r="V32" s="167">
        <v>255609</v>
      </c>
      <c r="W32" s="167">
        <v>1357193</v>
      </c>
      <c r="X32" s="614">
        <f t="shared" si="9"/>
        <v>1895425</v>
      </c>
      <c r="Y32" s="167">
        <v>1775815</v>
      </c>
      <c r="Z32" s="167">
        <v>119610</v>
      </c>
      <c r="AA32" s="167">
        <v>0</v>
      </c>
    </row>
    <row r="33" spans="2:27" ht="12" customHeight="1">
      <c r="B33" s="111" t="s">
        <v>1732</v>
      </c>
      <c r="C33" s="614">
        <f t="shared" si="7"/>
        <v>38</v>
      </c>
      <c r="D33" s="167">
        <v>23</v>
      </c>
      <c r="E33" s="167">
        <v>0</v>
      </c>
      <c r="F33" s="167">
        <v>15</v>
      </c>
      <c r="G33" s="167">
        <v>21</v>
      </c>
      <c r="H33" s="167">
        <v>6</v>
      </c>
      <c r="I33" s="167">
        <v>2</v>
      </c>
      <c r="J33" s="167">
        <v>4</v>
      </c>
      <c r="K33" s="167">
        <v>1</v>
      </c>
      <c r="L33" s="167">
        <v>4</v>
      </c>
      <c r="M33" s="167">
        <v>0</v>
      </c>
      <c r="N33" s="167">
        <v>0</v>
      </c>
      <c r="O33" s="167">
        <v>0</v>
      </c>
      <c r="P33" s="167">
        <v>0</v>
      </c>
      <c r="Q33" s="614">
        <f t="shared" si="8"/>
        <v>976</v>
      </c>
      <c r="R33" s="167">
        <v>423</v>
      </c>
      <c r="S33" s="167">
        <v>553</v>
      </c>
      <c r="T33" s="167">
        <v>407</v>
      </c>
      <c r="U33" s="167">
        <v>546</v>
      </c>
      <c r="V33" s="167">
        <v>273804</v>
      </c>
      <c r="W33" s="167">
        <v>632435</v>
      </c>
      <c r="X33" s="614">
        <f t="shared" si="9"/>
        <v>1138375</v>
      </c>
      <c r="Y33" s="167">
        <v>1003556</v>
      </c>
      <c r="Z33" s="167">
        <v>131052</v>
      </c>
      <c r="AA33" s="167">
        <v>3767</v>
      </c>
    </row>
    <row r="34" spans="2:27" ht="12" customHeight="1">
      <c r="B34" s="111" t="s">
        <v>1733</v>
      </c>
      <c r="C34" s="614">
        <f t="shared" si="7"/>
        <v>47</v>
      </c>
      <c r="D34" s="167">
        <v>34</v>
      </c>
      <c r="E34" s="167">
        <v>0</v>
      </c>
      <c r="F34" s="167">
        <v>13</v>
      </c>
      <c r="G34" s="167">
        <v>21</v>
      </c>
      <c r="H34" s="167">
        <v>11</v>
      </c>
      <c r="I34" s="167">
        <v>5</v>
      </c>
      <c r="J34" s="167">
        <v>4</v>
      </c>
      <c r="K34" s="167">
        <v>4</v>
      </c>
      <c r="L34" s="167">
        <v>2</v>
      </c>
      <c r="M34" s="167">
        <v>0</v>
      </c>
      <c r="N34" s="167">
        <v>0</v>
      </c>
      <c r="O34" s="167">
        <v>0</v>
      </c>
      <c r="P34" s="167">
        <v>0</v>
      </c>
      <c r="Q34" s="614">
        <f t="shared" si="8"/>
        <v>1153</v>
      </c>
      <c r="R34" s="167">
        <v>438</v>
      </c>
      <c r="S34" s="167">
        <v>715</v>
      </c>
      <c r="T34" s="167">
        <v>423</v>
      </c>
      <c r="U34" s="167">
        <v>706</v>
      </c>
      <c r="V34" s="167">
        <v>300070</v>
      </c>
      <c r="W34" s="167">
        <v>662396</v>
      </c>
      <c r="X34" s="614">
        <f t="shared" si="9"/>
        <v>1276369</v>
      </c>
      <c r="Y34" s="167">
        <v>1160657</v>
      </c>
      <c r="Z34" s="167">
        <v>115712</v>
      </c>
      <c r="AA34" s="167">
        <v>0</v>
      </c>
    </row>
    <row r="35" spans="2:27" ht="12" customHeight="1">
      <c r="B35" s="111" t="s">
        <v>1734</v>
      </c>
      <c r="C35" s="614">
        <f t="shared" si="7"/>
        <v>29</v>
      </c>
      <c r="D35" s="167">
        <v>19</v>
      </c>
      <c r="E35" s="167">
        <v>0</v>
      </c>
      <c r="F35" s="167">
        <v>10</v>
      </c>
      <c r="G35" s="167">
        <v>13</v>
      </c>
      <c r="H35" s="167">
        <v>7</v>
      </c>
      <c r="I35" s="167">
        <v>3</v>
      </c>
      <c r="J35" s="167">
        <v>1</v>
      </c>
      <c r="K35" s="167">
        <v>4</v>
      </c>
      <c r="L35" s="167">
        <v>1</v>
      </c>
      <c r="M35" s="167">
        <v>0</v>
      </c>
      <c r="N35" s="167">
        <v>0</v>
      </c>
      <c r="O35" s="167">
        <v>0</v>
      </c>
      <c r="P35" s="167">
        <v>0</v>
      </c>
      <c r="Q35" s="614">
        <f t="shared" si="8"/>
        <v>695</v>
      </c>
      <c r="R35" s="167">
        <v>298</v>
      </c>
      <c r="S35" s="167">
        <v>397</v>
      </c>
      <c r="T35" s="167">
        <v>288</v>
      </c>
      <c r="U35" s="167">
        <v>392</v>
      </c>
      <c r="V35" s="167">
        <v>191127</v>
      </c>
      <c r="W35" s="167">
        <v>958983</v>
      </c>
      <c r="X35" s="614">
        <f t="shared" si="9"/>
        <v>1437461</v>
      </c>
      <c r="Y35" s="167">
        <v>1390331</v>
      </c>
      <c r="Z35" s="167">
        <v>47130</v>
      </c>
      <c r="AA35" s="167">
        <v>0</v>
      </c>
    </row>
    <row r="36" spans="2:27" ht="12" customHeight="1">
      <c r="B36" s="111" t="s">
        <v>1735</v>
      </c>
      <c r="C36" s="614">
        <f t="shared" si="7"/>
        <v>32</v>
      </c>
      <c r="D36" s="167">
        <v>23</v>
      </c>
      <c r="E36" s="167">
        <v>1</v>
      </c>
      <c r="F36" s="167">
        <v>8</v>
      </c>
      <c r="G36" s="167">
        <v>14</v>
      </c>
      <c r="H36" s="167">
        <v>6</v>
      </c>
      <c r="I36" s="167">
        <v>5</v>
      </c>
      <c r="J36" s="167">
        <v>4</v>
      </c>
      <c r="K36" s="167">
        <v>2</v>
      </c>
      <c r="L36" s="167">
        <v>0</v>
      </c>
      <c r="M36" s="167">
        <v>1</v>
      </c>
      <c r="N36" s="167">
        <v>0</v>
      </c>
      <c r="O36" s="167">
        <v>0</v>
      </c>
      <c r="P36" s="167">
        <v>0</v>
      </c>
      <c r="Q36" s="614">
        <f t="shared" si="8"/>
        <v>815</v>
      </c>
      <c r="R36" s="167">
        <v>244</v>
      </c>
      <c r="S36" s="167">
        <v>571</v>
      </c>
      <c r="T36" s="167">
        <v>241</v>
      </c>
      <c r="U36" s="167">
        <v>567</v>
      </c>
      <c r="V36" s="167">
        <v>181443</v>
      </c>
      <c r="W36" s="167">
        <v>229776</v>
      </c>
      <c r="X36" s="614">
        <f t="shared" si="9"/>
        <v>555256</v>
      </c>
      <c r="Y36" s="167">
        <v>398970</v>
      </c>
      <c r="Z36" s="167">
        <v>156206</v>
      </c>
      <c r="AA36" s="167">
        <v>80</v>
      </c>
    </row>
    <row r="37" spans="2:27" ht="12" customHeight="1">
      <c r="B37" s="111" t="s">
        <v>1736</v>
      </c>
      <c r="C37" s="614">
        <f t="shared" si="7"/>
        <v>39</v>
      </c>
      <c r="D37" s="167">
        <v>25</v>
      </c>
      <c r="E37" s="167">
        <v>1</v>
      </c>
      <c r="F37" s="167">
        <v>13</v>
      </c>
      <c r="G37" s="167">
        <v>19</v>
      </c>
      <c r="H37" s="167">
        <v>8</v>
      </c>
      <c r="I37" s="167">
        <v>7</v>
      </c>
      <c r="J37" s="167">
        <v>0</v>
      </c>
      <c r="K37" s="167">
        <v>3</v>
      </c>
      <c r="L37" s="167">
        <v>0</v>
      </c>
      <c r="M37" s="167">
        <v>1</v>
      </c>
      <c r="N37" s="167">
        <v>1</v>
      </c>
      <c r="O37" s="167">
        <v>0</v>
      </c>
      <c r="P37" s="167">
        <v>0</v>
      </c>
      <c r="Q37" s="614">
        <f t="shared" si="8"/>
        <v>1192</v>
      </c>
      <c r="R37" s="167">
        <v>329</v>
      </c>
      <c r="S37" s="167">
        <v>863</v>
      </c>
      <c r="T37" s="167">
        <v>316</v>
      </c>
      <c r="U37" s="167">
        <v>855</v>
      </c>
      <c r="V37" s="167">
        <v>253095</v>
      </c>
      <c r="W37" s="167">
        <v>461808</v>
      </c>
      <c r="X37" s="614">
        <f t="shared" si="9"/>
        <v>997215</v>
      </c>
      <c r="Y37" s="167">
        <v>772468</v>
      </c>
      <c r="Z37" s="167">
        <v>224632</v>
      </c>
      <c r="AA37" s="167">
        <v>115</v>
      </c>
    </row>
    <row r="38" spans="2:27" ht="12" customHeight="1">
      <c r="B38" s="111" t="s">
        <v>1737</v>
      </c>
      <c r="C38" s="614">
        <f t="shared" si="7"/>
        <v>23</v>
      </c>
      <c r="D38" s="167">
        <v>13</v>
      </c>
      <c r="E38" s="167">
        <v>0</v>
      </c>
      <c r="F38" s="167">
        <v>10</v>
      </c>
      <c r="G38" s="167">
        <v>10</v>
      </c>
      <c r="H38" s="167">
        <v>4</v>
      </c>
      <c r="I38" s="167">
        <v>3</v>
      </c>
      <c r="J38" s="167">
        <v>4</v>
      </c>
      <c r="K38" s="167">
        <v>0</v>
      </c>
      <c r="L38" s="167">
        <v>1</v>
      </c>
      <c r="M38" s="167">
        <v>1</v>
      </c>
      <c r="N38" s="167">
        <v>0</v>
      </c>
      <c r="O38" s="167">
        <v>0</v>
      </c>
      <c r="P38" s="167">
        <v>0</v>
      </c>
      <c r="Q38" s="614">
        <f t="shared" si="8"/>
        <v>670</v>
      </c>
      <c r="R38" s="167">
        <v>260</v>
      </c>
      <c r="S38" s="167">
        <v>410</v>
      </c>
      <c r="T38" s="167">
        <v>253</v>
      </c>
      <c r="U38" s="167">
        <v>405</v>
      </c>
      <c r="V38" s="167">
        <v>172570</v>
      </c>
      <c r="W38" s="167">
        <v>230642</v>
      </c>
      <c r="X38" s="614">
        <f t="shared" si="9"/>
        <v>687913</v>
      </c>
      <c r="Y38" s="167">
        <v>574706</v>
      </c>
      <c r="Z38" s="167">
        <v>113207</v>
      </c>
      <c r="AA38" s="167">
        <v>0</v>
      </c>
    </row>
    <row r="39" spans="2:27" ht="12" customHeight="1">
      <c r="B39" s="111" t="s">
        <v>1738</v>
      </c>
      <c r="C39" s="614">
        <f t="shared" si="7"/>
        <v>46</v>
      </c>
      <c r="D39" s="167">
        <v>32</v>
      </c>
      <c r="E39" s="167">
        <v>3</v>
      </c>
      <c r="F39" s="167">
        <v>11</v>
      </c>
      <c r="G39" s="167">
        <v>20</v>
      </c>
      <c r="H39" s="167">
        <v>7</v>
      </c>
      <c r="I39" s="167">
        <v>10</v>
      </c>
      <c r="J39" s="167">
        <v>2</v>
      </c>
      <c r="K39" s="167">
        <v>3</v>
      </c>
      <c r="L39" s="167">
        <v>2</v>
      </c>
      <c r="M39" s="167">
        <v>2</v>
      </c>
      <c r="N39" s="167">
        <v>0</v>
      </c>
      <c r="O39" s="167">
        <v>0</v>
      </c>
      <c r="P39" s="167">
        <v>0</v>
      </c>
      <c r="Q39" s="614">
        <f t="shared" si="8"/>
        <v>1382</v>
      </c>
      <c r="R39" s="167">
        <v>514</v>
      </c>
      <c r="S39" s="167">
        <v>868</v>
      </c>
      <c r="T39" s="167">
        <v>506</v>
      </c>
      <c r="U39" s="167">
        <v>863</v>
      </c>
      <c r="V39" s="167">
        <v>335930</v>
      </c>
      <c r="W39" s="167">
        <v>587732</v>
      </c>
      <c r="X39" s="614">
        <f t="shared" si="9"/>
        <v>1175992</v>
      </c>
      <c r="Y39" s="167">
        <v>843618</v>
      </c>
      <c r="Z39" s="167">
        <v>329725</v>
      </c>
      <c r="AA39" s="167">
        <v>2649</v>
      </c>
    </row>
    <row r="40" spans="2:27" ht="12" customHeight="1">
      <c r="B40" s="111" t="s">
        <v>1739</v>
      </c>
      <c r="C40" s="614">
        <f t="shared" si="7"/>
        <v>15</v>
      </c>
      <c r="D40" s="167">
        <v>11</v>
      </c>
      <c r="E40" s="167">
        <v>0</v>
      </c>
      <c r="F40" s="167">
        <v>4</v>
      </c>
      <c r="G40" s="167">
        <v>6</v>
      </c>
      <c r="H40" s="167">
        <v>5</v>
      </c>
      <c r="I40" s="167">
        <v>2</v>
      </c>
      <c r="J40" s="167">
        <v>1</v>
      </c>
      <c r="K40" s="167">
        <v>1</v>
      </c>
      <c r="L40" s="167">
        <v>0</v>
      </c>
      <c r="M40" s="167">
        <v>0</v>
      </c>
      <c r="N40" s="167">
        <v>0</v>
      </c>
      <c r="O40" s="167">
        <v>0</v>
      </c>
      <c r="P40" s="167">
        <v>0</v>
      </c>
      <c r="Q40" s="614">
        <f t="shared" si="8"/>
        <v>260</v>
      </c>
      <c r="R40" s="167">
        <v>68</v>
      </c>
      <c r="S40" s="167">
        <v>192</v>
      </c>
      <c r="T40" s="167">
        <v>63</v>
      </c>
      <c r="U40" s="167">
        <v>192</v>
      </c>
      <c r="V40" s="167">
        <v>49089</v>
      </c>
      <c r="W40" s="167">
        <v>48341</v>
      </c>
      <c r="X40" s="614">
        <f t="shared" si="9"/>
        <v>140160</v>
      </c>
      <c r="Y40" s="167">
        <v>75985</v>
      </c>
      <c r="Z40" s="167">
        <v>64175</v>
      </c>
      <c r="AA40" s="167">
        <v>0</v>
      </c>
    </row>
    <row r="41" spans="2:27" ht="12" customHeight="1">
      <c r="B41" s="111" t="s">
        <v>1740</v>
      </c>
      <c r="C41" s="614">
        <f t="shared" si="7"/>
        <v>22</v>
      </c>
      <c r="D41" s="167">
        <v>16</v>
      </c>
      <c r="E41" s="167">
        <v>0</v>
      </c>
      <c r="F41" s="167">
        <v>6</v>
      </c>
      <c r="G41" s="167">
        <v>9</v>
      </c>
      <c r="H41" s="167">
        <v>3</v>
      </c>
      <c r="I41" s="167">
        <v>5</v>
      </c>
      <c r="J41" s="167">
        <v>4</v>
      </c>
      <c r="K41" s="167">
        <v>1</v>
      </c>
      <c r="L41" s="167">
        <v>0</v>
      </c>
      <c r="M41" s="167">
        <v>0</v>
      </c>
      <c r="N41" s="167">
        <v>0</v>
      </c>
      <c r="O41" s="167">
        <v>0</v>
      </c>
      <c r="P41" s="167">
        <v>0</v>
      </c>
      <c r="Q41" s="614">
        <f t="shared" si="8"/>
        <v>459</v>
      </c>
      <c r="R41" s="167">
        <v>205</v>
      </c>
      <c r="S41" s="167">
        <v>254</v>
      </c>
      <c r="T41" s="167">
        <v>200</v>
      </c>
      <c r="U41" s="167">
        <v>251</v>
      </c>
      <c r="V41" s="167">
        <v>105081</v>
      </c>
      <c r="W41" s="167">
        <v>298582</v>
      </c>
      <c r="X41" s="614">
        <f t="shared" si="9"/>
        <v>490819</v>
      </c>
      <c r="Y41" s="167">
        <v>422138</v>
      </c>
      <c r="Z41" s="167">
        <v>68681</v>
      </c>
      <c r="AA41" s="167">
        <v>0</v>
      </c>
    </row>
    <row r="42" spans="2:27" ht="12" customHeight="1">
      <c r="B42" s="111" t="s">
        <v>1741</v>
      </c>
      <c r="C42" s="614">
        <f t="shared" si="7"/>
        <v>24</v>
      </c>
      <c r="D42" s="167">
        <v>17</v>
      </c>
      <c r="E42" s="167">
        <v>1</v>
      </c>
      <c r="F42" s="167">
        <v>6</v>
      </c>
      <c r="G42" s="167">
        <v>6</v>
      </c>
      <c r="H42" s="167">
        <v>10</v>
      </c>
      <c r="I42" s="167">
        <v>3</v>
      </c>
      <c r="J42" s="167">
        <v>2</v>
      </c>
      <c r="K42" s="167">
        <v>2</v>
      </c>
      <c r="L42" s="167">
        <v>1</v>
      </c>
      <c r="M42" s="167">
        <v>0</v>
      </c>
      <c r="N42" s="167">
        <v>0</v>
      </c>
      <c r="O42" s="167">
        <v>0</v>
      </c>
      <c r="P42" s="167">
        <v>0</v>
      </c>
      <c r="Q42" s="614">
        <f t="shared" si="8"/>
        <v>624</v>
      </c>
      <c r="R42" s="167">
        <v>178</v>
      </c>
      <c r="S42" s="167">
        <v>446</v>
      </c>
      <c r="T42" s="167">
        <v>173</v>
      </c>
      <c r="U42" s="167">
        <v>442</v>
      </c>
      <c r="V42" s="167">
        <v>137442</v>
      </c>
      <c r="W42" s="167">
        <v>314943</v>
      </c>
      <c r="X42" s="614">
        <f t="shared" si="9"/>
        <v>600653</v>
      </c>
      <c r="Y42" s="167">
        <v>474139</v>
      </c>
      <c r="Z42" s="167">
        <v>126514</v>
      </c>
      <c r="AA42" s="167">
        <v>0</v>
      </c>
    </row>
    <row r="43" spans="2:27" ht="12" customHeight="1">
      <c r="B43" s="111" t="s">
        <v>1742</v>
      </c>
      <c r="C43" s="614">
        <f t="shared" si="7"/>
        <v>114</v>
      </c>
      <c r="D43" s="167">
        <v>92</v>
      </c>
      <c r="E43" s="167">
        <v>0</v>
      </c>
      <c r="F43" s="167">
        <v>22</v>
      </c>
      <c r="G43" s="167">
        <v>51</v>
      </c>
      <c r="H43" s="167">
        <v>24</v>
      </c>
      <c r="I43" s="167">
        <v>13</v>
      </c>
      <c r="J43" s="167">
        <v>14</v>
      </c>
      <c r="K43" s="167">
        <v>6</v>
      </c>
      <c r="L43" s="167">
        <v>2</v>
      </c>
      <c r="M43" s="167">
        <v>2</v>
      </c>
      <c r="N43" s="167">
        <v>1</v>
      </c>
      <c r="O43" s="167">
        <v>1</v>
      </c>
      <c r="P43" s="167">
        <v>0</v>
      </c>
      <c r="Q43" s="614">
        <f t="shared" si="8"/>
        <v>4049</v>
      </c>
      <c r="R43" s="167">
        <v>2044</v>
      </c>
      <c r="S43" s="167">
        <v>2005</v>
      </c>
      <c r="T43" s="167">
        <v>2024</v>
      </c>
      <c r="U43" s="167">
        <v>1991</v>
      </c>
      <c r="V43" s="167">
        <v>1394443</v>
      </c>
      <c r="W43" s="167">
        <v>3656773</v>
      </c>
      <c r="X43" s="614">
        <f t="shared" si="9"/>
        <v>7138131</v>
      </c>
      <c r="Y43" s="167">
        <v>6805873</v>
      </c>
      <c r="Z43" s="167">
        <v>331781</v>
      </c>
      <c r="AA43" s="167">
        <v>477</v>
      </c>
    </row>
    <row r="44" spans="2:27" ht="12" customHeight="1">
      <c r="B44" s="111" t="s">
        <v>1743</v>
      </c>
      <c r="C44" s="614">
        <f t="shared" si="7"/>
        <v>67</v>
      </c>
      <c r="D44" s="167">
        <v>49</v>
      </c>
      <c r="E44" s="167">
        <v>0</v>
      </c>
      <c r="F44" s="167">
        <v>18</v>
      </c>
      <c r="G44" s="167">
        <v>29</v>
      </c>
      <c r="H44" s="167">
        <v>16</v>
      </c>
      <c r="I44" s="167">
        <v>12</v>
      </c>
      <c r="J44" s="167">
        <v>3</v>
      </c>
      <c r="K44" s="167">
        <v>4</v>
      </c>
      <c r="L44" s="167">
        <v>2</v>
      </c>
      <c r="M44" s="167">
        <v>1</v>
      </c>
      <c r="N44" s="167">
        <v>0</v>
      </c>
      <c r="O44" s="167">
        <v>0</v>
      </c>
      <c r="P44" s="167">
        <v>0</v>
      </c>
      <c r="Q44" s="614">
        <f t="shared" si="8"/>
        <v>1522</v>
      </c>
      <c r="R44" s="167">
        <v>609</v>
      </c>
      <c r="S44" s="167">
        <v>913</v>
      </c>
      <c r="T44" s="167">
        <v>595</v>
      </c>
      <c r="U44" s="167">
        <v>901</v>
      </c>
      <c r="V44" s="167">
        <v>405541</v>
      </c>
      <c r="W44" s="167">
        <v>891736</v>
      </c>
      <c r="X44" s="614">
        <f t="shared" si="9"/>
        <v>1726264</v>
      </c>
      <c r="Y44" s="167">
        <v>1468927</v>
      </c>
      <c r="Z44" s="167">
        <v>257337</v>
      </c>
      <c r="AA44" s="167">
        <v>0</v>
      </c>
    </row>
    <row r="45" spans="2:27" ht="12" customHeight="1">
      <c r="B45" s="111" t="s">
        <v>1744</v>
      </c>
      <c r="C45" s="614">
        <f t="shared" si="7"/>
        <v>34</v>
      </c>
      <c r="D45" s="167">
        <v>30</v>
      </c>
      <c r="E45" s="167">
        <v>0</v>
      </c>
      <c r="F45" s="167">
        <v>4</v>
      </c>
      <c r="G45" s="167">
        <v>8</v>
      </c>
      <c r="H45" s="167">
        <v>7</v>
      </c>
      <c r="I45" s="167">
        <v>6</v>
      </c>
      <c r="J45" s="167">
        <v>1</v>
      </c>
      <c r="K45" s="167">
        <v>8</v>
      </c>
      <c r="L45" s="167">
        <v>3</v>
      </c>
      <c r="M45" s="167">
        <v>0</v>
      </c>
      <c r="N45" s="167">
        <v>0</v>
      </c>
      <c r="O45" s="167">
        <v>0</v>
      </c>
      <c r="P45" s="167">
        <v>1</v>
      </c>
      <c r="Q45" s="614">
        <f t="shared" si="8"/>
        <v>2411</v>
      </c>
      <c r="R45" s="167">
        <v>1604</v>
      </c>
      <c r="S45" s="167">
        <v>807</v>
      </c>
      <c r="T45" s="167">
        <v>1600</v>
      </c>
      <c r="U45" s="167">
        <v>807</v>
      </c>
      <c r="V45" s="167">
        <v>952305</v>
      </c>
      <c r="W45" s="167">
        <v>2208208</v>
      </c>
      <c r="X45" s="614">
        <f t="shared" si="9"/>
        <v>3996832</v>
      </c>
      <c r="Y45" s="167">
        <v>3479768</v>
      </c>
      <c r="Z45" s="167">
        <v>515739</v>
      </c>
      <c r="AA45" s="167">
        <v>1325</v>
      </c>
    </row>
    <row r="46" spans="2:27" ht="12" customHeight="1">
      <c r="B46" s="111" t="s">
        <v>1745</v>
      </c>
      <c r="C46" s="614">
        <f t="shared" si="7"/>
        <v>97</v>
      </c>
      <c r="D46" s="167">
        <v>68</v>
      </c>
      <c r="E46" s="167">
        <v>0</v>
      </c>
      <c r="F46" s="167">
        <v>29</v>
      </c>
      <c r="G46" s="167">
        <v>45</v>
      </c>
      <c r="H46" s="167">
        <v>23</v>
      </c>
      <c r="I46" s="167">
        <v>9</v>
      </c>
      <c r="J46" s="167">
        <v>4</v>
      </c>
      <c r="K46" s="167">
        <v>10</v>
      </c>
      <c r="L46" s="167">
        <v>6</v>
      </c>
      <c r="M46" s="167">
        <v>0</v>
      </c>
      <c r="N46" s="167">
        <v>0</v>
      </c>
      <c r="O46" s="167">
        <v>0</v>
      </c>
      <c r="P46" s="167">
        <v>0</v>
      </c>
      <c r="Q46" s="614">
        <f t="shared" si="8"/>
        <v>2392</v>
      </c>
      <c r="R46" s="167">
        <v>1027</v>
      </c>
      <c r="S46" s="167">
        <v>1365</v>
      </c>
      <c r="T46" s="167">
        <v>995</v>
      </c>
      <c r="U46" s="167">
        <v>1352</v>
      </c>
      <c r="V46" s="167">
        <v>648421</v>
      </c>
      <c r="W46" s="167">
        <v>1179097</v>
      </c>
      <c r="X46" s="614">
        <f t="shared" si="9"/>
        <v>2572114</v>
      </c>
      <c r="Y46" s="167">
        <v>1987931</v>
      </c>
      <c r="Z46" s="167">
        <v>584183</v>
      </c>
      <c r="AA46" s="167">
        <v>0</v>
      </c>
    </row>
    <row r="47" spans="2:27" ht="12" customHeight="1">
      <c r="B47" s="111" t="s">
        <v>1746</v>
      </c>
      <c r="C47" s="614">
        <f t="shared" si="7"/>
        <v>38</v>
      </c>
      <c r="D47" s="167">
        <v>33</v>
      </c>
      <c r="E47" s="167">
        <v>1</v>
      </c>
      <c r="F47" s="167">
        <v>4</v>
      </c>
      <c r="G47" s="167">
        <v>17</v>
      </c>
      <c r="H47" s="167">
        <v>8</v>
      </c>
      <c r="I47" s="167">
        <v>4</v>
      </c>
      <c r="J47" s="167">
        <v>3</v>
      </c>
      <c r="K47" s="167">
        <v>2</v>
      </c>
      <c r="L47" s="167">
        <v>2</v>
      </c>
      <c r="M47" s="167">
        <v>2</v>
      </c>
      <c r="N47" s="167">
        <v>0</v>
      </c>
      <c r="O47" s="167">
        <v>0</v>
      </c>
      <c r="P47" s="167">
        <v>0</v>
      </c>
      <c r="Q47" s="614">
        <f t="shared" si="8"/>
        <v>1335</v>
      </c>
      <c r="R47" s="167">
        <v>572</v>
      </c>
      <c r="S47" s="167">
        <v>763</v>
      </c>
      <c r="T47" s="167">
        <v>571</v>
      </c>
      <c r="U47" s="167">
        <v>762</v>
      </c>
      <c r="V47" s="167">
        <v>377174</v>
      </c>
      <c r="W47" s="167">
        <v>1528144</v>
      </c>
      <c r="X47" s="614">
        <f t="shared" si="9"/>
        <v>2234303</v>
      </c>
      <c r="Y47" s="167">
        <v>2063858</v>
      </c>
      <c r="Z47" s="167">
        <v>170395</v>
      </c>
      <c r="AA47" s="167">
        <v>50</v>
      </c>
    </row>
    <row r="48" spans="2:27" ht="12" customHeight="1">
      <c r="B48" s="111" t="s">
        <v>1769</v>
      </c>
      <c r="C48" s="614">
        <f t="shared" si="7"/>
        <v>34</v>
      </c>
      <c r="D48" s="167">
        <v>25</v>
      </c>
      <c r="E48" s="167">
        <v>0</v>
      </c>
      <c r="F48" s="167">
        <v>9</v>
      </c>
      <c r="G48" s="167">
        <v>12</v>
      </c>
      <c r="H48" s="167">
        <v>13</v>
      </c>
      <c r="I48" s="167">
        <v>4</v>
      </c>
      <c r="J48" s="167">
        <v>3</v>
      </c>
      <c r="K48" s="167">
        <v>1</v>
      </c>
      <c r="L48" s="167">
        <v>1</v>
      </c>
      <c r="M48" s="167">
        <v>0</v>
      </c>
      <c r="N48" s="167">
        <v>0</v>
      </c>
      <c r="O48" s="167">
        <v>0</v>
      </c>
      <c r="P48" s="167">
        <v>0</v>
      </c>
      <c r="Q48" s="614">
        <f t="shared" si="8"/>
        <v>621</v>
      </c>
      <c r="R48" s="167">
        <v>228</v>
      </c>
      <c r="S48" s="167">
        <v>393</v>
      </c>
      <c r="T48" s="167">
        <v>219</v>
      </c>
      <c r="U48" s="167">
        <v>390</v>
      </c>
      <c r="V48" s="167">
        <v>145129</v>
      </c>
      <c r="W48" s="167">
        <v>239327</v>
      </c>
      <c r="X48" s="614">
        <f t="shared" si="9"/>
        <v>570747</v>
      </c>
      <c r="Y48" s="167">
        <v>473613</v>
      </c>
      <c r="Z48" s="167">
        <v>97134</v>
      </c>
      <c r="AA48" s="167">
        <v>0</v>
      </c>
    </row>
    <row r="49" spans="2:27" ht="12" customHeight="1">
      <c r="B49" s="111" t="s">
        <v>1747</v>
      </c>
      <c r="C49" s="614">
        <f t="shared" si="7"/>
        <v>86</v>
      </c>
      <c r="D49" s="167">
        <v>65</v>
      </c>
      <c r="E49" s="167">
        <v>1</v>
      </c>
      <c r="F49" s="167">
        <v>20</v>
      </c>
      <c r="G49" s="167">
        <v>38</v>
      </c>
      <c r="H49" s="167">
        <v>16</v>
      </c>
      <c r="I49" s="167">
        <v>12</v>
      </c>
      <c r="J49" s="167">
        <v>7</v>
      </c>
      <c r="K49" s="167">
        <v>9</v>
      </c>
      <c r="L49" s="167">
        <v>4</v>
      </c>
      <c r="M49" s="167">
        <v>0</v>
      </c>
      <c r="N49" s="167">
        <v>0</v>
      </c>
      <c r="O49" s="167">
        <v>0</v>
      </c>
      <c r="P49" s="167">
        <v>0</v>
      </c>
      <c r="Q49" s="614">
        <f t="shared" si="8"/>
        <v>2202</v>
      </c>
      <c r="R49" s="167">
        <v>866</v>
      </c>
      <c r="S49" s="167">
        <v>1336</v>
      </c>
      <c r="T49" s="167">
        <v>845</v>
      </c>
      <c r="U49" s="167">
        <v>1325</v>
      </c>
      <c r="V49" s="167">
        <v>596272</v>
      </c>
      <c r="W49" s="167">
        <v>1259519</v>
      </c>
      <c r="X49" s="614">
        <f t="shared" si="9"/>
        <v>2578311</v>
      </c>
      <c r="Y49" s="167">
        <v>2295456</v>
      </c>
      <c r="Z49" s="167">
        <v>282855</v>
      </c>
      <c r="AA49" s="167">
        <v>0</v>
      </c>
    </row>
    <row r="50" spans="2:27" ht="12" customHeight="1">
      <c r="B50" s="111" t="s">
        <v>1748</v>
      </c>
      <c r="C50" s="614">
        <f t="shared" si="7"/>
        <v>45</v>
      </c>
      <c r="D50" s="167">
        <v>37</v>
      </c>
      <c r="E50" s="167">
        <v>3</v>
      </c>
      <c r="F50" s="167">
        <v>5</v>
      </c>
      <c r="G50" s="167">
        <v>16</v>
      </c>
      <c r="H50" s="167">
        <v>8</v>
      </c>
      <c r="I50" s="167">
        <v>9</v>
      </c>
      <c r="J50" s="167">
        <v>6</v>
      </c>
      <c r="K50" s="167">
        <v>5</v>
      </c>
      <c r="L50" s="167">
        <v>0</v>
      </c>
      <c r="M50" s="167">
        <v>0</v>
      </c>
      <c r="N50" s="167">
        <v>0</v>
      </c>
      <c r="O50" s="167">
        <v>1</v>
      </c>
      <c r="P50" s="167">
        <v>0</v>
      </c>
      <c r="Q50" s="614">
        <f t="shared" si="8"/>
        <v>1730</v>
      </c>
      <c r="R50" s="167">
        <v>858</v>
      </c>
      <c r="S50" s="167">
        <v>872</v>
      </c>
      <c r="T50" s="167">
        <v>852</v>
      </c>
      <c r="U50" s="167">
        <v>866</v>
      </c>
      <c r="V50" s="167">
        <v>522214</v>
      </c>
      <c r="W50" s="167">
        <v>1878585</v>
      </c>
      <c r="X50" s="614">
        <f t="shared" si="9"/>
        <v>2814093</v>
      </c>
      <c r="Y50" s="167">
        <v>2617033</v>
      </c>
      <c r="Z50" s="167">
        <v>196560</v>
      </c>
      <c r="AA50" s="167">
        <v>500</v>
      </c>
    </row>
    <row r="51" spans="2:27" ht="12" customHeight="1">
      <c r="B51" s="111" t="s">
        <v>1749</v>
      </c>
      <c r="C51" s="614">
        <f t="shared" si="7"/>
        <v>22</v>
      </c>
      <c r="D51" s="167">
        <v>17</v>
      </c>
      <c r="E51" s="167">
        <v>1</v>
      </c>
      <c r="F51" s="167">
        <v>4</v>
      </c>
      <c r="G51" s="167">
        <v>8</v>
      </c>
      <c r="H51" s="167">
        <v>5</v>
      </c>
      <c r="I51" s="167">
        <v>2</v>
      </c>
      <c r="J51" s="167">
        <v>2</v>
      </c>
      <c r="K51" s="167">
        <v>4</v>
      </c>
      <c r="L51" s="167">
        <v>0</v>
      </c>
      <c r="M51" s="167">
        <v>1</v>
      </c>
      <c r="N51" s="167">
        <v>0</v>
      </c>
      <c r="O51" s="167">
        <v>0</v>
      </c>
      <c r="P51" s="167">
        <v>0</v>
      </c>
      <c r="Q51" s="614">
        <f t="shared" si="8"/>
        <v>767</v>
      </c>
      <c r="R51" s="167">
        <v>260</v>
      </c>
      <c r="S51" s="167">
        <v>507</v>
      </c>
      <c r="T51" s="167">
        <v>258</v>
      </c>
      <c r="U51" s="167">
        <v>505</v>
      </c>
      <c r="V51" s="167">
        <v>132133</v>
      </c>
      <c r="W51" s="167">
        <v>290150</v>
      </c>
      <c r="X51" s="614">
        <f t="shared" si="9"/>
        <v>578659</v>
      </c>
      <c r="Y51" s="167">
        <v>513593</v>
      </c>
      <c r="Z51" s="167">
        <v>65066</v>
      </c>
      <c r="AA51" s="167">
        <v>0</v>
      </c>
    </row>
    <row r="52" spans="2:27" ht="12" customHeight="1">
      <c r="B52" s="111" t="s">
        <v>1750</v>
      </c>
      <c r="C52" s="614">
        <f t="shared" si="7"/>
        <v>36</v>
      </c>
      <c r="D52" s="167">
        <v>26</v>
      </c>
      <c r="E52" s="167">
        <v>2</v>
      </c>
      <c r="F52" s="167">
        <v>8</v>
      </c>
      <c r="G52" s="167">
        <v>9</v>
      </c>
      <c r="H52" s="167">
        <v>6</v>
      </c>
      <c r="I52" s="167">
        <v>11</v>
      </c>
      <c r="J52" s="167">
        <v>4</v>
      </c>
      <c r="K52" s="167">
        <v>2</v>
      </c>
      <c r="L52" s="167">
        <v>4</v>
      </c>
      <c r="M52" s="167">
        <v>0</v>
      </c>
      <c r="N52" s="167">
        <v>0</v>
      </c>
      <c r="O52" s="167">
        <v>0</v>
      </c>
      <c r="P52" s="167">
        <v>0</v>
      </c>
      <c r="Q52" s="614">
        <f t="shared" si="8"/>
        <v>1170</v>
      </c>
      <c r="R52" s="167">
        <v>579</v>
      </c>
      <c r="S52" s="167">
        <v>591</v>
      </c>
      <c r="T52" s="167">
        <v>570</v>
      </c>
      <c r="U52" s="167">
        <v>588</v>
      </c>
      <c r="V52" s="167">
        <v>332227</v>
      </c>
      <c r="W52" s="167">
        <v>628146</v>
      </c>
      <c r="X52" s="614">
        <f t="shared" si="9"/>
        <v>1287901</v>
      </c>
      <c r="Y52" s="167">
        <v>966505</v>
      </c>
      <c r="Z52" s="167">
        <v>321396</v>
      </c>
      <c r="AA52" s="167">
        <v>0</v>
      </c>
    </row>
    <row r="53" spans="2:27" ht="12" customHeight="1">
      <c r="B53" s="111" t="s">
        <v>1751</v>
      </c>
      <c r="C53" s="614">
        <f t="shared" si="7"/>
        <v>36</v>
      </c>
      <c r="D53" s="167">
        <v>26</v>
      </c>
      <c r="E53" s="167">
        <v>2</v>
      </c>
      <c r="F53" s="167">
        <v>8</v>
      </c>
      <c r="G53" s="167">
        <v>21</v>
      </c>
      <c r="H53" s="167">
        <v>4</v>
      </c>
      <c r="I53" s="167">
        <v>3</v>
      </c>
      <c r="J53" s="167">
        <v>2</v>
      </c>
      <c r="K53" s="167">
        <v>5</v>
      </c>
      <c r="L53" s="167">
        <v>1</v>
      </c>
      <c r="M53" s="167">
        <v>0</v>
      </c>
      <c r="N53" s="167">
        <v>0</v>
      </c>
      <c r="O53" s="167">
        <v>0</v>
      </c>
      <c r="P53" s="167">
        <v>0</v>
      </c>
      <c r="Q53" s="614">
        <f t="shared" si="8"/>
        <v>804</v>
      </c>
      <c r="R53" s="167">
        <v>378</v>
      </c>
      <c r="S53" s="167">
        <v>426</v>
      </c>
      <c r="T53" s="167">
        <v>373</v>
      </c>
      <c r="U53" s="167">
        <v>421</v>
      </c>
      <c r="V53" s="167">
        <v>231928</v>
      </c>
      <c r="W53" s="167">
        <v>798375</v>
      </c>
      <c r="X53" s="614">
        <f t="shared" si="9"/>
        <v>1384976</v>
      </c>
      <c r="Y53" s="167">
        <v>1333671</v>
      </c>
      <c r="Z53" s="167">
        <v>49672</v>
      </c>
      <c r="AA53" s="167">
        <v>1633</v>
      </c>
    </row>
    <row r="54" spans="2:27" ht="12" customHeight="1">
      <c r="B54" s="111" t="s">
        <v>1752</v>
      </c>
      <c r="C54" s="614">
        <f t="shared" si="7"/>
        <v>32</v>
      </c>
      <c r="D54" s="167">
        <v>17</v>
      </c>
      <c r="E54" s="167">
        <v>5</v>
      </c>
      <c r="F54" s="167">
        <v>10</v>
      </c>
      <c r="G54" s="167">
        <v>19</v>
      </c>
      <c r="H54" s="167">
        <v>8</v>
      </c>
      <c r="I54" s="167">
        <v>2</v>
      </c>
      <c r="J54" s="167">
        <v>1</v>
      </c>
      <c r="K54" s="167">
        <v>2</v>
      </c>
      <c r="L54" s="167">
        <v>0</v>
      </c>
      <c r="M54" s="167">
        <v>0</v>
      </c>
      <c r="N54" s="167">
        <v>0</v>
      </c>
      <c r="O54" s="167">
        <v>0</v>
      </c>
      <c r="P54" s="167">
        <v>0</v>
      </c>
      <c r="Q54" s="614">
        <f t="shared" si="8"/>
        <v>510</v>
      </c>
      <c r="R54" s="167">
        <v>203</v>
      </c>
      <c r="S54" s="167">
        <v>307</v>
      </c>
      <c r="T54" s="167">
        <v>197</v>
      </c>
      <c r="U54" s="167">
        <v>303</v>
      </c>
      <c r="V54" s="167">
        <v>111968</v>
      </c>
      <c r="W54" s="167">
        <v>278155</v>
      </c>
      <c r="X54" s="614">
        <f t="shared" si="9"/>
        <v>457183</v>
      </c>
      <c r="Y54" s="167">
        <v>320323</v>
      </c>
      <c r="Z54" s="167">
        <v>136860</v>
      </c>
      <c r="AA54" s="167">
        <v>0</v>
      </c>
    </row>
    <row r="55" spans="2:27" ht="12" customHeight="1">
      <c r="B55" s="111" t="s">
        <v>1753</v>
      </c>
      <c r="C55" s="614">
        <f t="shared" si="7"/>
        <v>51</v>
      </c>
      <c r="D55" s="167">
        <v>36</v>
      </c>
      <c r="E55" s="167">
        <v>3</v>
      </c>
      <c r="F55" s="167">
        <v>12</v>
      </c>
      <c r="G55" s="167">
        <v>26</v>
      </c>
      <c r="H55" s="167">
        <v>10</v>
      </c>
      <c r="I55" s="167">
        <v>8</v>
      </c>
      <c r="J55" s="167">
        <v>2</v>
      </c>
      <c r="K55" s="167">
        <v>5</v>
      </c>
      <c r="L55" s="167">
        <v>0</v>
      </c>
      <c r="M55" s="167">
        <v>0</v>
      </c>
      <c r="N55" s="167">
        <v>0</v>
      </c>
      <c r="O55" s="167">
        <v>0</v>
      </c>
      <c r="P55" s="167">
        <v>0</v>
      </c>
      <c r="Q55" s="614">
        <f t="shared" si="8"/>
        <v>868</v>
      </c>
      <c r="R55" s="167">
        <v>252</v>
      </c>
      <c r="S55" s="167">
        <v>616</v>
      </c>
      <c r="T55" s="167">
        <v>241</v>
      </c>
      <c r="U55" s="167">
        <v>614</v>
      </c>
      <c r="V55" s="167">
        <v>180610</v>
      </c>
      <c r="W55" s="167">
        <v>348217</v>
      </c>
      <c r="X55" s="614">
        <f t="shared" si="9"/>
        <v>688792</v>
      </c>
      <c r="Y55" s="167">
        <v>490702</v>
      </c>
      <c r="Z55" s="167">
        <v>198090</v>
      </c>
      <c r="AA55" s="167">
        <v>0</v>
      </c>
    </row>
    <row r="56" spans="2:27" ht="12" customHeight="1">
      <c r="B56" s="111" t="s">
        <v>1754</v>
      </c>
      <c r="C56" s="614">
        <f t="shared" si="7"/>
        <v>65</v>
      </c>
      <c r="D56" s="167">
        <v>54</v>
      </c>
      <c r="E56" s="167">
        <v>0</v>
      </c>
      <c r="F56" s="167">
        <v>11</v>
      </c>
      <c r="G56" s="167">
        <v>25</v>
      </c>
      <c r="H56" s="167">
        <v>20</v>
      </c>
      <c r="I56" s="167">
        <v>7</v>
      </c>
      <c r="J56" s="167">
        <v>7</v>
      </c>
      <c r="K56" s="167">
        <v>5</v>
      </c>
      <c r="L56" s="167">
        <v>0</v>
      </c>
      <c r="M56" s="167">
        <v>1</v>
      </c>
      <c r="N56" s="167">
        <v>0</v>
      </c>
      <c r="O56" s="167">
        <v>0</v>
      </c>
      <c r="P56" s="167">
        <v>0</v>
      </c>
      <c r="Q56" s="614">
        <f t="shared" si="8"/>
        <v>1488</v>
      </c>
      <c r="R56" s="167">
        <v>633</v>
      </c>
      <c r="S56" s="167">
        <v>855</v>
      </c>
      <c r="T56" s="167">
        <v>622</v>
      </c>
      <c r="U56" s="167">
        <v>851</v>
      </c>
      <c r="V56" s="167">
        <v>389020</v>
      </c>
      <c r="W56" s="167">
        <v>760046</v>
      </c>
      <c r="X56" s="614">
        <f t="shared" si="9"/>
        <v>1441424</v>
      </c>
      <c r="Y56" s="167">
        <v>1255471</v>
      </c>
      <c r="Z56" s="167">
        <v>185887</v>
      </c>
      <c r="AA56" s="167">
        <v>66</v>
      </c>
    </row>
    <row r="57" spans="2:27" ht="12" customHeight="1">
      <c r="B57" s="111" t="s">
        <v>1755</v>
      </c>
      <c r="C57" s="614">
        <f t="shared" si="7"/>
        <v>21</v>
      </c>
      <c r="D57" s="167">
        <v>15</v>
      </c>
      <c r="E57" s="167">
        <v>2</v>
      </c>
      <c r="F57" s="167">
        <v>4</v>
      </c>
      <c r="G57" s="167">
        <v>13</v>
      </c>
      <c r="H57" s="167">
        <v>2</v>
      </c>
      <c r="I57" s="167">
        <v>2</v>
      </c>
      <c r="J57" s="167">
        <v>1</v>
      </c>
      <c r="K57" s="167">
        <v>1</v>
      </c>
      <c r="L57" s="167">
        <v>1</v>
      </c>
      <c r="M57" s="167">
        <v>0</v>
      </c>
      <c r="N57" s="167">
        <v>1</v>
      </c>
      <c r="O57" s="167">
        <v>0</v>
      </c>
      <c r="P57" s="167">
        <v>0</v>
      </c>
      <c r="Q57" s="614">
        <f t="shared" si="8"/>
        <v>866</v>
      </c>
      <c r="R57" s="167">
        <v>199</v>
      </c>
      <c r="S57" s="167">
        <v>667</v>
      </c>
      <c r="T57" s="167">
        <v>194</v>
      </c>
      <c r="U57" s="167">
        <v>666</v>
      </c>
      <c r="V57" s="167">
        <v>195175</v>
      </c>
      <c r="W57" s="167">
        <v>388285</v>
      </c>
      <c r="X57" s="614">
        <f t="shared" si="9"/>
        <v>693857</v>
      </c>
      <c r="Y57" s="167">
        <v>368988</v>
      </c>
      <c r="Z57" s="167">
        <v>324309</v>
      </c>
      <c r="AA57" s="167">
        <v>560</v>
      </c>
    </row>
    <row r="58" spans="2:27" ht="12" customHeight="1">
      <c r="B58" s="111" t="s">
        <v>1756</v>
      </c>
      <c r="C58" s="614">
        <f t="shared" si="7"/>
        <v>19</v>
      </c>
      <c r="D58" s="167">
        <v>10</v>
      </c>
      <c r="E58" s="167">
        <v>1</v>
      </c>
      <c r="F58" s="167">
        <v>8</v>
      </c>
      <c r="G58" s="167">
        <v>10</v>
      </c>
      <c r="H58" s="167">
        <v>4</v>
      </c>
      <c r="I58" s="167">
        <v>1</v>
      </c>
      <c r="J58" s="167">
        <v>1</v>
      </c>
      <c r="K58" s="167">
        <v>0</v>
      </c>
      <c r="L58" s="167">
        <v>2</v>
      </c>
      <c r="M58" s="167">
        <v>1</v>
      </c>
      <c r="N58" s="167">
        <v>0</v>
      </c>
      <c r="O58" s="167">
        <v>0</v>
      </c>
      <c r="P58" s="167">
        <v>0</v>
      </c>
      <c r="Q58" s="614">
        <f t="shared" si="8"/>
        <v>653</v>
      </c>
      <c r="R58" s="167">
        <v>147</v>
      </c>
      <c r="S58" s="167">
        <v>506</v>
      </c>
      <c r="T58" s="167">
        <v>139</v>
      </c>
      <c r="U58" s="167">
        <v>502</v>
      </c>
      <c r="V58" s="167">
        <v>142899</v>
      </c>
      <c r="W58" s="167">
        <v>328355</v>
      </c>
      <c r="X58" s="614">
        <f t="shared" si="9"/>
        <v>586385</v>
      </c>
      <c r="Y58" s="167">
        <v>443836</v>
      </c>
      <c r="Z58" s="167">
        <v>142549</v>
      </c>
      <c r="AA58" s="167">
        <v>0</v>
      </c>
    </row>
    <row r="59" spans="1:27" s="616" customFormat="1" ht="12" customHeight="1" thickBot="1">
      <c r="A59" s="584"/>
      <c r="B59" s="617" t="s">
        <v>1757</v>
      </c>
      <c r="C59" s="618">
        <f t="shared" si="7"/>
        <v>28</v>
      </c>
      <c r="D59" s="173">
        <v>20</v>
      </c>
      <c r="E59" s="173">
        <v>3</v>
      </c>
      <c r="F59" s="173">
        <v>5</v>
      </c>
      <c r="G59" s="173">
        <v>10</v>
      </c>
      <c r="H59" s="173">
        <v>6</v>
      </c>
      <c r="I59" s="173">
        <v>4</v>
      </c>
      <c r="J59" s="173">
        <v>3</v>
      </c>
      <c r="K59" s="173">
        <v>2</v>
      </c>
      <c r="L59" s="173">
        <v>3</v>
      </c>
      <c r="M59" s="173">
        <v>0</v>
      </c>
      <c r="N59" s="173">
        <v>0</v>
      </c>
      <c r="O59" s="173">
        <v>0</v>
      </c>
      <c r="P59" s="173">
        <v>0</v>
      </c>
      <c r="Q59" s="618">
        <f t="shared" si="8"/>
        <v>928</v>
      </c>
      <c r="R59" s="173">
        <v>323</v>
      </c>
      <c r="S59" s="173">
        <v>605</v>
      </c>
      <c r="T59" s="173">
        <v>318</v>
      </c>
      <c r="U59" s="173">
        <v>602</v>
      </c>
      <c r="V59" s="173">
        <v>240325</v>
      </c>
      <c r="W59" s="173">
        <v>485093</v>
      </c>
      <c r="X59" s="618">
        <f t="shared" si="9"/>
        <v>1078907</v>
      </c>
      <c r="Y59" s="173">
        <v>968021</v>
      </c>
      <c r="Z59" s="173">
        <v>110531</v>
      </c>
      <c r="AA59" s="173">
        <v>355</v>
      </c>
    </row>
    <row r="60" spans="2:19" ht="12" customHeight="1">
      <c r="B60" s="619" t="s">
        <v>856</v>
      </c>
      <c r="C60" s="620"/>
      <c r="D60" s="620"/>
      <c r="E60" s="620"/>
      <c r="F60" s="620"/>
      <c r="G60" s="620"/>
      <c r="H60" s="620"/>
      <c r="I60" s="620"/>
      <c r="J60" s="620"/>
      <c r="K60" s="620"/>
      <c r="L60" s="620"/>
      <c r="M60" s="620"/>
      <c r="N60" s="620"/>
      <c r="O60" s="620"/>
      <c r="P60" s="620"/>
      <c r="Q60" s="620"/>
      <c r="R60" s="620"/>
      <c r="S60" s="620"/>
    </row>
    <row r="61" spans="2:19" ht="12" customHeight="1">
      <c r="B61" s="619" t="s">
        <v>857</v>
      </c>
      <c r="C61" s="620"/>
      <c r="D61" s="620"/>
      <c r="E61" s="620"/>
      <c r="F61" s="620"/>
      <c r="G61" s="620"/>
      <c r="H61" s="620"/>
      <c r="I61" s="620"/>
      <c r="J61" s="620"/>
      <c r="K61" s="620"/>
      <c r="L61" s="620"/>
      <c r="M61" s="620"/>
      <c r="N61" s="620"/>
      <c r="O61" s="620"/>
      <c r="P61" s="620"/>
      <c r="Q61" s="620"/>
      <c r="R61" s="620"/>
      <c r="S61" s="620"/>
    </row>
    <row r="62" spans="2:19" ht="12" customHeight="1">
      <c r="B62" s="619"/>
      <c r="C62" s="620"/>
      <c r="D62" s="620"/>
      <c r="E62" s="620"/>
      <c r="F62" s="620"/>
      <c r="G62" s="620"/>
      <c r="H62" s="620"/>
      <c r="I62" s="620"/>
      <c r="J62" s="620"/>
      <c r="K62" s="620"/>
      <c r="L62" s="620"/>
      <c r="M62" s="620"/>
      <c r="N62" s="620"/>
      <c r="O62" s="620"/>
      <c r="P62" s="620"/>
      <c r="Q62" s="620"/>
      <c r="R62" s="620"/>
      <c r="S62" s="620"/>
    </row>
    <row r="63" spans="2:19" ht="12">
      <c r="B63" s="619"/>
      <c r="C63" s="620"/>
      <c r="D63" s="620"/>
      <c r="E63" s="620"/>
      <c r="F63" s="620"/>
      <c r="G63" s="620"/>
      <c r="H63" s="620"/>
      <c r="I63" s="620"/>
      <c r="J63" s="620"/>
      <c r="K63" s="620"/>
      <c r="L63" s="620"/>
      <c r="M63" s="620"/>
      <c r="N63" s="620"/>
      <c r="O63" s="620"/>
      <c r="P63" s="620"/>
      <c r="Q63" s="620"/>
      <c r="R63" s="620"/>
      <c r="S63" s="620"/>
    </row>
    <row r="64" spans="3:19" ht="12">
      <c r="C64" s="620"/>
      <c r="D64" s="620"/>
      <c r="E64" s="620"/>
      <c r="F64" s="620"/>
      <c r="G64" s="620"/>
      <c r="H64" s="620"/>
      <c r="I64" s="620"/>
      <c r="J64" s="620"/>
      <c r="K64" s="620"/>
      <c r="L64" s="620"/>
      <c r="M64" s="620"/>
      <c r="N64" s="620"/>
      <c r="O64" s="620"/>
      <c r="P64" s="620"/>
      <c r="Q64" s="620"/>
      <c r="R64" s="620"/>
      <c r="S64" s="620"/>
    </row>
    <row r="65" spans="3:19" ht="12">
      <c r="C65" s="620"/>
      <c r="D65" s="620"/>
      <c r="E65" s="620"/>
      <c r="F65" s="620"/>
      <c r="G65" s="620"/>
      <c r="H65" s="620"/>
      <c r="I65" s="620"/>
      <c r="J65" s="620"/>
      <c r="K65" s="620"/>
      <c r="L65" s="620"/>
      <c r="M65" s="620"/>
      <c r="N65" s="620"/>
      <c r="O65" s="620"/>
      <c r="P65" s="620"/>
      <c r="Q65" s="620"/>
      <c r="R65" s="620"/>
      <c r="S65" s="620"/>
    </row>
    <row r="66" spans="2:19" ht="12">
      <c r="B66" s="621"/>
      <c r="C66" s="620"/>
      <c r="D66" s="620"/>
      <c r="E66" s="620"/>
      <c r="F66" s="620"/>
      <c r="G66" s="620"/>
      <c r="H66" s="620"/>
      <c r="I66" s="620"/>
      <c r="J66" s="620"/>
      <c r="K66" s="620"/>
      <c r="L66" s="620"/>
      <c r="M66" s="620"/>
      <c r="N66" s="620"/>
      <c r="O66" s="620"/>
      <c r="P66" s="620"/>
      <c r="Q66" s="620"/>
      <c r="R66" s="620"/>
      <c r="S66" s="620"/>
    </row>
    <row r="67" spans="2:19" ht="12">
      <c r="B67" s="621"/>
      <c r="C67" s="620"/>
      <c r="D67" s="620"/>
      <c r="E67" s="620"/>
      <c r="F67" s="620"/>
      <c r="G67" s="620"/>
      <c r="H67" s="620"/>
      <c r="I67" s="620"/>
      <c r="J67" s="620"/>
      <c r="K67" s="620"/>
      <c r="L67" s="620"/>
      <c r="M67" s="620"/>
      <c r="N67" s="620"/>
      <c r="O67" s="620"/>
      <c r="P67" s="620"/>
      <c r="Q67" s="620"/>
      <c r="R67" s="620"/>
      <c r="S67" s="620"/>
    </row>
    <row r="68" spans="2:19" ht="12">
      <c r="B68" s="622"/>
      <c r="C68" s="620"/>
      <c r="D68" s="620"/>
      <c r="E68" s="620"/>
      <c r="F68" s="620"/>
      <c r="G68" s="620"/>
      <c r="H68" s="620"/>
      <c r="I68" s="620"/>
      <c r="J68" s="620"/>
      <c r="K68" s="620"/>
      <c r="L68" s="620"/>
      <c r="M68" s="620"/>
      <c r="N68" s="620"/>
      <c r="O68" s="620"/>
      <c r="P68" s="620"/>
      <c r="Q68" s="620"/>
      <c r="R68" s="620"/>
      <c r="S68" s="620"/>
    </row>
    <row r="69" spans="3:19" ht="12">
      <c r="C69" s="620"/>
      <c r="D69" s="620"/>
      <c r="E69" s="620"/>
      <c r="F69" s="620"/>
      <c r="G69" s="620"/>
      <c r="H69" s="620"/>
      <c r="I69" s="620"/>
      <c r="J69" s="620"/>
      <c r="K69" s="620"/>
      <c r="L69" s="620"/>
      <c r="M69" s="620"/>
      <c r="N69" s="620"/>
      <c r="O69" s="620"/>
      <c r="P69" s="620"/>
      <c r="Q69" s="620"/>
      <c r="R69" s="620"/>
      <c r="S69" s="620"/>
    </row>
    <row r="70" spans="3:19" ht="12">
      <c r="C70" s="620"/>
      <c r="D70" s="620"/>
      <c r="E70" s="620"/>
      <c r="F70" s="620"/>
      <c r="G70" s="620"/>
      <c r="H70" s="620"/>
      <c r="I70" s="620"/>
      <c r="J70" s="620"/>
      <c r="K70" s="620"/>
      <c r="L70" s="620"/>
      <c r="M70" s="620"/>
      <c r="N70" s="620"/>
      <c r="O70" s="620"/>
      <c r="P70" s="620"/>
      <c r="Q70" s="620"/>
      <c r="R70" s="620"/>
      <c r="S70" s="620"/>
    </row>
    <row r="71" spans="3:19" ht="12">
      <c r="C71" s="620"/>
      <c r="D71" s="620"/>
      <c r="E71" s="620"/>
      <c r="F71" s="620"/>
      <c r="G71" s="620"/>
      <c r="H71" s="620"/>
      <c r="I71" s="620"/>
      <c r="J71" s="620"/>
      <c r="K71" s="620"/>
      <c r="L71" s="620"/>
      <c r="M71" s="620"/>
      <c r="N71" s="620"/>
      <c r="O71" s="620"/>
      <c r="P71" s="620"/>
      <c r="Q71" s="620"/>
      <c r="R71" s="620"/>
      <c r="S71" s="620"/>
    </row>
    <row r="72" spans="3:19" ht="12">
      <c r="C72" s="620"/>
      <c r="D72" s="620"/>
      <c r="E72" s="620"/>
      <c r="F72" s="620"/>
      <c r="G72" s="620"/>
      <c r="H72" s="620"/>
      <c r="I72" s="620"/>
      <c r="J72" s="620"/>
      <c r="K72" s="620"/>
      <c r="L72" s="620"/>
      <c r="M72" s="620"/>
      <c r="N72" s="620"/>
      <c r="O72" s="620"/>
      <c r="P72" s="620"/>
      <c r="Q72" s="620"/>
      <c r="R72" s="620"/>
      <c r="S72" s="620"/>
    </row>
    <row r="73" spans="3:19" ht="12">
      <c r="C73" s="620"/>
      <c r="D73" s="620"/>
      <c r="E73" s="620"/>
      <c r="F73" s="620"/>
      <c r="G73" s="620"/>
      <c r="H73" s="620"/>
      <c r="I73" s="620"/>
      <c r="J73" s="620"/>
      <c r="K73" s="620"/>
      <c r="L73" s="620"/>
      <c r="M73" s="620"/>
      <c r="N73" s="620"/>
      <c r="O73" s="620"/>
      <c r="P73" s="620"/>
      <c r="Q73" s="620"/>
      <c r="R73" s="620"/>
      <c r="S73" s="620"/>
    </row>
    <row r="74" spans="3:19" ht="12">
      <c r="C74" s="620"/>
      <c r="D74" s="620"/>
      <c r="E74" s="620"/>
      <c r="F74" s="620"/>
      <c r="G74" s="620"/>
      <c r="H74" s="620"/>
      <c r="I74" s="620"/>
      <c r="J74" s="620"/>
      <c r="K74" s="620"/>
      <c r="L74" s="620"/>
      <c r="M74" s="620"/>
      <c r="N74" s="620"/>
      <c r="O74" s="620"/>
      <c r="P74" s="620"/>
      <c r="Q74" s="620"/>
      <c r="R74" s="620"/>
      <c r="S74" s="620"/>
    </row>
    <row r="75" spans="3:19" ht="12">
      <c r="C75" s="620"/>
      <c r="D75" s="620"/>
      <c r="E75" s="620"/>
      <c r="F75" s="620"/>
      <c r="G75" s="620"/>
      <c r="H75" s="620"/>
      <c r="I75" s="620"/>
      <c r="J75" s="620"/>
      <c r="K75" s="620"/>
      <c r="L75" s="620"/>
      <c r="M75" s="620"/>
      <c r="N75" s="620"/>
      <c r="O75" s="620"/>
      <c r="P75" s="620"/>
      <c r="Q75" s="620"/>
      <c r="R75" s="620"/>
      <c r="S75" s="620"/>
    </row>
    <row r="76" spans="3:19" ht="12">
      <c r="C76" s="620"/>
      <c r="D76" s="620"/>
      <c r="E76" s="620"/>
      <c r="F76" s="620"/>
      <c r="G76" s="620"/>
      <c r="H76" s="620"/>
      <c r="I76" s="620"/>
      <c r="J76" s="620"/>
      <c r="K76" s="620"/>
      <c r="L76" s="620"/>
      <c r="M76" s="620"/>
      <c r="N76" s="620"/>
      <c r="O76" s="620"/>
      <c r="P76" s="620"/>
      <c r="Q76" s="620"/>
      <c r="R76" s="620"/>
      <c r="S76" s="620"/>
    </row>
    <row r="77" spans="3:19" ht="12">
      <c r="C77" s="620"/>
      <c r="D77" s="620"/>
      <c r="E77" s="620"/>
      <c r="F77" s="620"/>
      <c r="G77" s="620"/>
      <c r="H77" s="620"/>
      <c r="I77" s="620"/>
      <c r="J77" s="620"/>
      <c r="K77" s="620"/>
      <c r="L77" s="620"/>
      <c r="M77" s="620"/>
      <c r="N77" s="620"/>
      <c r="O77" s="620"/>
      <c r="P77" s="620"/>
      <c r="Q77" s="620"/>
      <c r="R77" s="620"/>
      <c r="S77" s="620"/>
    </row>
    <row r="78" spans="3:19" ht="12">
      <c r="C78" s="620"/>
      <c r="D78" s="620"/>
      <c r="E78" s="620"/>
      <c r="F78" s="620"/>
      <c r="G78" s="620"/>
      <c r="H78" s="620"/>
      <c r="I78" s="620"/>
      <c r="J78" s="620"/>
      <c r="K78" s="620"/>
      <c r="L78" s="620"/>
      <c r="M78" s="620"/>
      <c r="N78" s="620"/>
      <c r="O78" s="620"/>
      <c r="P78" s="620"/>
      <c r="Q78" s="620"/>
      <c r="R78" s="620"/>
      <c r="S78" s="620"/>
    </row>
    <row r="79" spans="3:19" ht="12">
      <c r="C79" s="620"/>
      <c r="D79" s="620"/>
      <c r="E79" s="620"/>
      <c r="F79" s="620"/>
      <c r="G79" s="620"/>
      <c r="H79" s="620"/>
      <c r="I79" s="620"/>
      <c r="J79" s="620"/>
      <c r="K79" s="620"/>
      <c r="L79" s="620"/>
      <c r="M79" s="620"/>
      <c r="N79" s="620"/>
      <c r="O79" s="620"/>
      <c r="P79" s="620"/>
      <c r="Q79" s="620"/>
      <c r="R79" s="620"/>
      <c r="S79" s="620"/>
    </row>
    <row r="80" spans="3:19" ht="12">
      <c r="C80" s="620"/>
      <c r="D80" s="620"/>
      <c r="E80" s="620"/>
      <c r="F80" s="620"/>
      <c r="G80" s="620"/>
      <c r="H80" s="620"/>
      <c r="I80" s="620"/>
      <c r="J80" s="620"/>
      <c r="K80" s="620"/>
      <c r="L80" s="620"/>
      <c r="M80" s="620"/>
      <c r="N80" s="620"/>
      <c r="O80" s="620"/>
      <c r="P80" s="620"/>
      <c r="Q80" s="620"/>
      <c r="R80" s="620"/>
      <c r="S80" s="620"/>
    </row>
    <row r="81" spans="3:19" ht="12">
      <c r="C81" s="620"/>
      <c r="D81" s="620"/>
      <c r="E81" s="620"/>
      <c r="F81" s="620"/>
      <c r="G81" s="620"/>
      <c r="H81" s="620"/>
      <c r="I81" s="620"/>
      <c r="J81" s="620"/>
      <c r="K81" s="620"/>
      <c r="L81" s="620"/>
      <c r="M81" s="620"/>
      <c r="N81" s="620"/>
      <c r="O81" s="620"/>
      <c r="P81" s="620"/>
      <c r="Q81" s="620"/>
      <c r="R81" s="620"/>
      <c r="S81" s="620"/>
    </row>
    <row r="82" spans="3:19" ht="12">
      <c r="C82" s="620"/>
      <c r="D82" s="620"/>
      <c r="E82" s="620"/>
      <c r="F82" s="620"/>
      <c r="G82" s="620"/>
      <c r="H82" s="620"/>
      <c r="I82" s="620"/>
      <c r="J82" s="620"/>
      <c r="K82" s="620"/>
      <c r="L82" s="620"/>
      <c r="M82" s="620"/>
      <c r="N82" s="620"/>
      <c r="O82" s="620"/>
      <c r="P82" s="620"/>
      <c r="Q82" s="620"/>
      <c r="R82" s="620"/>
      <c r="S82" s="620"/>
    </row>
    <row r="83" spans="3:19" ht="12">
      <c r="C83" s="620"/>
      <c r="D83" s="620"/>
      <c r="E83" s="620"/>
      <c r="F83" s="620"/>
      <c r="G83" s="620"/>
      <c r="H83" s="620"/>
      <c r="I83" s="620"/>
      <c r="J83" s="620"/>
      <c r="K83" s="620"/>
      <c r="L83" s="620"/>
      <c r="M83" s="620"/>
      <c r="N83" s="620"/>
      <c r="O83" s="620"/>
      <c r="P83" s="620"/>
      <c r="Q83" s="620"/>
      <c r="R83" s="620"/>
      <c r="S83" s="620"/>
    </row>
    <row r="84" spans="3:19" ht="12">
      <c r="C84" s="620"/>
      <c r="D84" s="620"/>
      <c r="E84" s="620"/>
      <c r="F84" s="620"/>
      <c r="G84" s="620"/>
      <c r="H84" s="620"/>
      <c r="I84" s="620"/>
      <c r="J84" s="620"/>
      <c r="K84" s="620"/>
      <c r="L84" s="620"/>
      <c r="M84" s="620"/>
      <c r="N84" s="620"/>
      <c r="O84" s="620"/>
      <c r="P84" s="620"/>
      <c r="Q84" s="620"/>
      <c r="R84" s="620"/>
      <c r="S84" s="620"/>
    </row>
    <row r="85" spans="3:19" ht="12">
      <c r="C85" s="620"/>
      <c r="D85" s="620"/>
      <c r="E85" s="620"/>
      <c r="F85" s="620"/>
      <c r="G85" s="620"/>
      <c r="H85" s="620"/>
      <c r="I85" s="620"/>
      <c r="J85" s="620"/>
      <c r="K85" s="620"/>
      <c r="L85" s="620"/>
      <c r="M85" s="620"/>
      <c r="N85" s="620"/>
      <c r="O85" s="620"/>
      <c r="P85" s="620"/>
      <c r="Q85" s="620"/>
      <c r="R85" s="620"/>
      <c r="S85" s="620"/>
    </row>
    <row r="86" spans="3:19" ht="12">
      <c r="C86" s="620"/>
      <c r="D86" s="620"/>
      <c r="E86" s="620"/>
      <c r="F86" s="620"/>
      <c r="G86" s="620"/>
      <c r="H86" s="620"/>
      <c r="I86" s="620"/>
      <c r="J86" s="620"/>
      <c r="K86" s="620"/>
      <c r="L86" s="620"/>
      <c r="M86" s="620"/>
      <c r="N86" s="620"/>
      <c r="O86" s="620"/>
      <c r="P86" s="620"/>
      <c r="Q86" s="620"/>
      <c r="R86" s="620"/>
      <c r="S86" s="620"/>
    </row>
    <row r="87" spans="3:19" ht="12">
      <c r="C87" s="620"/>
      <c r="D87" s="620"/>
      <c r="E87" s="620"/>
      <c r="F87" s="620"/>
      <c r="G87" s="620"/>
      <c r="H87" s="620"/>
      <c r="I87" s="620"/>
      <c r="J87" s="620"/>
      <c r="K87" s="620"/>
      <c r="L87" s="620"/>
      <c r="M87" s="620"/>
      <c r="N87" s="620"/>
      <c r="O87" s="620"/>
      <c r="P87" s="620"/>
      <c r="Q87" s="620"/>
      <c r="R87" s="620"/>
      <c r="S87" s="620"/>
    </row>
    <row r="88" spans="3:19" ht="12">
      <c r="C88" s="620"/>
      <c r="D88" s="620"/>
      <c r="E88" s="620"/>
      <c r="F88" s="620"/>
      <c r="G88" s="620"/>
      <c r="H88" s="620"/>
      <c r="I88" s="620"/>
      <c r="J88" s="620"/>
      <c r="K88" s="620"/>
      <c r="L88" s="620"/>
      <c r="M88" s="620"/>
      <c r="N88" s="620"/>
      <c r="O88" s="620"/>
      <c r="P88" s="620"/>
      <c r="Q88" s="620"/>
      <c r="R88" s="620"/>
      <c r="S88" s="620"/>
    </row>
    <row r="89" spans="3:19" ht="12">
      <c r="C89" s="620"/>
      <c r="D89" s="620"/>
      <c r="E89" s="620"/>
      <c r="F89" s="620"/>
      <c r="G89" s="620"/>
      <c r="H89" s="620"/>
      <c r="I89" s="620"/>
      <c r="J89" s="620"/>
      <c r="K89" s="620"/>
      <c r="L89" s="620"/>
      <c r="M89" s="620"/>
      <c r="N89" s="620"/>
      <c r="O89" s="620"/>
      <c r="P89" s="620"/>
      <c r="Q89" s="620"/>
      <c r="R89" s="620"/>
      <c r="S89" s="620"/>
    </row>
    <row r="90" spans="3:19" ht="12">
      <c r="C90" s="620"/>
      <c r="D90" s="620"/>
      <c r="E90" s="620"/>
      <c r="F90" s="620"/>
      <c r="G90" s="620"/>
      <c r="H90" s="620"/>
      <c r="I90" s="620"/>
      <c r="J90" s="620"/>
      <c r="K90" s="620"/>
      <c r="L90" s="620"/>
      <c r="M90" s="620"/>
      <c r="N90" s="620"/>
      <c r="O90" s="620"/>
      <c r="P90" s="620"/>
      <c r="Q90" s="620"/>
      <c r="R90" s="620"/>
      <c r="S90" s="620"/>
    </row>
    <row r="91" spans="3:19" ht="12">
      <c r="C91" s="620"/>
      <c r="D91" s="620"/>
      <c r="E91" s="620"/>
      <c r="F91" s="620"/>
      <c r="G91" s="620"/>
      <c r="H91" s="620"/>
      <c r="I91" s="620"/>
      <c r="J91" s="620"/>
      <c r="K91" s="620"/>
      <c r="L91" s="620"/>
      <c r="M91" s="620"/>
      <c r="N91" s="620"/>
      <c r="O91" s="620"/>
      <c r="P91" s="620"/>
      <c r="Q91" s="620"/>
      <c r="R91" s="620"/>
      <c r="S91" s="620"/>
    </row>
    <row r="92" spans="3:19" ht="12">
      <c r="C92" s="620"/>
      <c r="D92" s="620"/>
      <c r="E92" s="620"/>
      <c r="F92" s="620"/>
      <c r="G92" s="620"/>
      <c r="H92" s="620"/>
      <c r="I92" s="620"/>
      <c r="J92" s="620"/>
      <c r="K92" s="620"/>
      <c r="L92" s="620"/>
      <c r="M92" s="620"/>
      <c r="N92" s="620"/>
      <c r="O92" s="620"/>
      <c r="P92" s="620"/>
      <c r="Q92" s="620"/>
      <c r="R92" s="620"/>
      <c r="S92" s="620"/>
    </row>
    <row r="93" spans="3:19" ht="12">
      <c r="C93" s="620"/>
      <c r="D93" s="620"/>
      <c r="E93" s="620"/>
      <c r="F93" s="620"/>
      <c r="G93" s="620"/>
      <c r="H93" s="620"/>
      <c r="I93" s="620"/>
      <c r="J93" s="620"/>
      <c r="K93" s="620"/>
      <c r="L93" s="620"/>
      <c r="M93" s="620"/>
      <c r="N93" s="620"/>
      <c r="O93" s="620"/>
      <c r="P93" s="620"/>
      <c r="Q93" s="620"/>
      <c r="R93" s="620"/>
      <c r="S93" s="620"/>
    </row>
    <row r="94" spans="3:19" ht="12">
      <c r="C94" s="620"/>
      <c r="D94" s="620"/>
      <c r="E94" s="620"/>
      <c r="F94" s="620"/>
      <c r="G94" s="620"/>
      <c r="H94" s="620"/>
      <c r="I94" s="620"/>
      <c r="J94" s="620"/>
      <c r="K94" s="620"/>
      <c r="L94" s="620"/>
      <c r="M94" s="620"/>
      <c r="N94" s="620"/>
      <c r="O94" s="620"/>
      <c r="P94" s="620"/>
      <c r="Q94" s="620"/>
      <c r="R94" s="620"/>
      <c r="S94" s="620"/>
    </row>
    <row r="95" spans="3:19" ht="12">
      <c r="C95" s="620"/>
      <c r="D95" s="620"/>
      <c r="E95" s="620"/>
      <c r="F95" s="620"/>
      <c r="G95" s="620"/>
      <c r="H95" s="620"/>
      <c r="I95" s="620"/>
      <c r="J95" s="620"/>
      <c r="K95" s="620"/>
      <c r="L95" s="620"/>
      <c r="M95" s="620"/>
      <c r="N95" s="620"/>
      <c r="O95" s="620"/>
      <c r="P95" s="620"/>
      <c r="Q95" s="620"/>
      <c r="R95" s="620"/>
      <c r="S95" s="620"/>
    </row>
    <row r="96" spans="3:19" ht="12">
      <c r="C96" s="620"/>
      <c r="D96" s="620"/>
      <c r="E96" s="620"/>
      <c r="F96" s="620"/>
      <c r="G96" s="620"/>
      <c r="H96" s="620"/>
      <c r="I96" s="620"/>
      <c r="J96" s="620"/>
      <c r="K96" s="620"/>
      <c r="L96" s="620"/>
      <c r="M96" s="620"/>
      <c r="N96" s="620"/>
      <c r="O96" s="620"/>
      <c r="P96" s="620"/>
      <c r="Q96" s="620"/>
      <c r="R96" s="620"/>
      <c r="S96" s="620"/>
    </row>
    <row r="97" spans="3:19" ht="12">
      <c r="C97" s="620"/>
      <c r="D97" s="620"/>
      <c r="E97" s="620"/>
      <c r="F97" s="620"/>
      <c r="G97" s="620"/>
      <c r="H97" s="620"/>
      <c r="I97" s="620"/>
      <c r="J97" s="620"/>
      <c r="K97" s="620"/>
      <c r="L97" s="620"/>
      <c r="M97" s="620"/>
      <c r="N97" s="620"/>
      <c r="O97" s="620"/>
      <c r="P97" s="620"/>
      <c r="Q97" s="620"/>
      <c r="R97" s="620"/>
      <c r="S97" s="620"/>
    </row>
    <row r="98" spans="3:19" ht="12">
      <c r="C98" s="620"/>
      <c r="D98" s="620"/>
      <c r="E98" s="620"/>
      <c r="F98" s="620"/>
      <c r="G98" s="620"/>
      <c r="H98" s="620"/>
      <c r="I98" s="620"/>
      <c r="J98" s="620"/>
      <c r="K98" s="620"/>
      <c r="L98" s="620"/>
      <c r="M98" s="620"/>
      <c r="N98" s="620"/>
      <c r="O98" s="620"/>
      <c r="P98" s="620"/>
      <c r="Q98" s="620"/>
      <c r="R98" s="620"/>
      <c r="S98" s="620"/>
    </row>
    <row r="99" spans="3:19" ht="12">
      <c r="C99" s="620"/>
      <c r="D99" s="620"/>
      <c r="E99" s="620"/>
      <c r="F99" s="620"/>
      <c r="G99" s="620"/>
      <c r="H99" s="620"/>
      <c r="I99" s="620"/>
      <c r="J99" s="620"/>
      <c r="K99" s="620"/>
      <c r="L99" s="620"/>
      <c r="M99" s="620"/>
      <c r="N99" s="620"/>
      <c r="O99" s="620"/>
      <c r="P99" s="620"/>
      <c r="Q99" s="620"/>
      <c r="R99" s="620"/>
      <c r="S99" s="620"/>
    </row>
    <row r="100" spans="3:19" ht="12">
      <c r="C100" s="620"/>
      <c r="D100" s="620"/>
      <c r="E100" s="620"/>
      <c r="F100" s="620"/>
      <c r="G100" s="620"/>
      <c r="H100" s="620"/>
      <c r="I100" s="620"/>
      <c r="J100" s="620"/>
      <c r="K100" s="620"/>
      <c r="L100" s="620"/>
      <c r="M100" s="620"/>
      <c r="N100" s="620"/>
      <c r="O100" s="620"/>
      <c r="P100" s="620"/>
      <c r="Q100" s="620"/>
      <c r="R100" s="620"/>
      <c r="S100" s="620"/>
    </row>
    <row r="101" spans="3:19" ht="12">
      <c r="C101" s="620"/>
      <c r="D101" s="620"/>
      <c r="E101" s="620"/>
      <c r="F101" s="620"/>
      <c r="G101" s="620"/>
      <c r="H101" s="620"/>
      <c r="I101" s="620"/>
      <c r="J101" s="620"/>
      <c r="K101" s="620"/>
      <c r="L101" s="620"/>
      <c r="M101" s="620"/>
      <c r="N101" s="620"/>
      <c r="O101" s="620"/>
      <c r="P101" s="620"/>
      <c r="Q101" s="620"/>
      <c r="R101" s="620"/>
      <c r="S101" s="620"/>
    </row>
    <row r="102" spans="3:19" ht="12">
      <c r="C102" s="620"/>
      <c r="D102" s="620"/>
      <c r="E102" s="620"/>
      <c r="F102" s="620"/>
      <c r="G102" s="620"/>
      <c r="H102" s="620"/>
      <c r="I102" s="620"/>
      <c r="J102" s="620"/>
      <c r="K102" s="620"/>
      <c r="L102" s="620"/>
      <c r="M102" s="620"/>
      <c r="N102" s="620"/>
      <c r="O102" s="620"/>
      <c r="P102" s="620"/>
      <c r="Q102" s="620"/>
      <c r="R102" s="620"/>
      <c r="S102" s="620"/>
    </row>
    <row r="103" spans="3:19" ht="12">
      <c r="C103" s="620"/>
      <c r="D103" s="620"/>
      <c r="E103" s="620"/>
      <c r="F103" s="620"/>
      <c r="G103" s="620"/>
      <c r="H103" s="620"/>
      <c r="I103" s="620"/>
      <c r="J103" s="620"/>
      <c r="K103" s="620"/>
      <c r="L103" s="620"/>
      <c r="M103" s="620"/>
      <c r="N103" s="620"/>
      <c r="O103" s="620"/>
      <c r="P103" s="620"/>
      <c r="Q103" s="620"/>
      <c r="R103" s="620"/>
      <c r="S103" s="620"/>
    </row>
    <row r="104" spans="3:19" ht="12">
      <c r="C104" s="620"/>
      <c r="D104" s="620"/>
      <c r="E104" s="620"/>
      <c r="F104" s="620"/>
      <c r="G104" s="620"/>
      <c r="H104" s="620"/>
      <c r="I104" s="620"/>
      <c r="J104" s="620"/>
      <c r="K104" s="620"/>
      <c r="L104" s="620"/>
      <c r="M104" s="620"/>
      <c r="N104" s="620"/>
      <c r="O104" s="620"/>
      <c r="P104" s="620"/>
      <c r="Q104" s="620"/>
      <c r="R104" s="620"/>
      <c r="S104" s="620"/>
    </row>
    <row r="105" spans="3:19" ht="12">
      <c r="C105" s="620"/>
      <c r="D105" s="620"/>
      <c r="E105" s="620"/>
      <c r="F105" s="620"/>
      <c r="G105" s="620"/>
      <c r="H105" s="620"/>
      <c r="I105" s="620"/>
      <c r="J105" s="620"/>
      <c r="K105" s="620"/>
      <c r="L105" s="620"/>
      <c r="M105" s="620"/>
      <c r="N105" s="620"/>
      <c r="O105" s="620"/>
      <c r="P105" s="620"/>
      <c r="Q105" s="620"/>
      <c r="R105" s="620"/>
      <c r="S105" s="620"/>
    </row>
    <row r="106" spans="3:19" ht="12">
      <c r="C106" s="620"/>
      <c r="D106" s="620"/>
      <c r="E106" s="620"/>
      <c r="F106" s="620"/>
      <c r="G106" s="620"/>
      <c r="H106" s="620"/>
      <c r="I106" s="620"/>
      <c r="J106" s="620"/>
      <c r="K106" s="620"/>
      <c r="L106" s="620"/>
      <c r="M106" s="620"/>
      <c r="N106" s="620"/>
      <c r="O106" s="620"/>
      <c r="P106" s="620"/>
      <c r="Q106" s="620"/>
      <c r="R106" s="620"/>
      <c r="S106" s="620"/>
    </row>
    <row r="107" spans="3:19" ht="12">
      <c r="C107" s="620"/>
      <c r="D107" s="620"/>
      <c r="E107" s="620"/>
      <c r="F107" s="620"/>
      <c r="G107" s="620"/>
      <c r="H107" s="620"/>
      <c r="I107" s="620"/>
      <c r="J107" s="620"/>
      <c r="K107" s="620"/>
      <c r="L107" s="620"/>
      <c r="M107" s="620"/>
      <c r="N107" s="620"/>
      <c r="O107" s="620"/>
      <c r="P107" s="620"/>
      <c r="Q107" s="620"/>
      <c r="R107" s="620"/>
      <c r="S107" s="620"/>
    </row>
    <row r="108" spans="3:19" ht="12">
      <c r="C108" s="620"/>
      <c r="D108" s="620"/>
      <c r="E108" s="620"/>
      <c r="F108" s="620"/>
      <c r="G108" s="620"/>
      <c r="H108" s="620"/>
      <c r="I108" s="620"/>
      <c r="J108" s="620"/>
      <c r="K108" s="620"/>
      <c r="L108" s="620"/>
      <c r="M108" s="620"/>
      <c r="N108" s="620"/>
      <c r="O108" s="620"/>
      <c r="P108" s="620"/>
      <c r="Q108" s="620"/>
      <c r="R108" s="620"/>
      <c r="S108" s="620"/>
    </row>
    <row r="109" spans="3:19" ht="12">
      <c r="C109" s="620"/>
      <c r="D109" s="620"/>
      <c r="E109" s="620"/>
      <c r="F109" s="620"/>
      <c r="G109" s="620"/>
      <c r="H109" s="620"/>
      <c r="I109" s="620"/>
      <c r="J109" s="620"/>
      <c r="K109" s="620"/>
      <c r="L109" s="620"/>
      <c r="M109" s="620"/>
      <c r="N109" s="620"/>
      <c r="O109" s="620"/>
      <c r="P109" s="620"/>
      <c r="Q109" s="620"/>
      <c r="R109" s="620"/>
      <c r="S109" s="620"/>
    </row>
    <row r="110" spans="3:19" ht="12">
      <c r="C110" s="620"/>
      <c r="D110" s="620"/>
      <c r="E110" s="620"/>
      <c r="F110" s="620"/>
      <c r="G110" s="620"/>
      <c r="H110" s="620"/>
      <c r="I110" s="620"/>
      <c r="J110" s="620"/>
      <c r="K110" s="620"/>
      <c r="L110" s="620"/>
      <c r="M110" s="620"/>
      <c r="N110" s="620"/>
      <c r="O110" s="620"/>
      <c r="P110" s="620"/>
      <c r="Q110" s="620"/>
      <c r="R110" s="620"/>
      <c r="S110" s="620"/>
    </row>
    <row r="111" spans="3:19" ht="12">
      <c r="C111" s="620"/>
      <c r="D111" s="620"/>
      <c r="E111" s="620"/>
      <c r="F111" s="620"/>
      <c r="G111" s="620"/>
      <c r="H111" s="620"/>
      <c r="I111" s="620"/>
      <c r="J111" s="620"/>
      <c r="K111" s="620"/>
      <c r="L111" s="620"/>
      <c r="M111" s="620"/>
      <c r="N111" s="620"/>
      <c r="O111" s="620"/>
      <c r="P111" s="620"/>
      <c r="Q111" s="620"/>
      <c r="R111" s="620"/>
      <c r="S111" s="620"/>
    </row>
    <row r="112" spans="3:19" ht="12">
      <c r="C112" s="620"/>
      <c r="D112" s="620"/>
      <c r="E112" s="620"/>
      <c r="F112" s="620"/>
      <c r="G112" s="620"/>
      <c r="H112" s="620"/>
      <c r="I112" s="620"/>
      <c r="J112" s="620"/>
      <c r="K112" s="620"/>
      <c r="L112" s="620"/>
      <c r="M112" s="620"/>
      <c r="N112" s="620"/>
      <c r="O112" s="620"/>
      <c r="P112" s="620"/>
      <c r="Q112" s="620"/>
      <c r="R112" s="620"/>
      <c r="S112" s="620"/>
    </row>
    <row r="113" spans="3:19" ht="12">
      <c r="C113" s="620"/>
      <c r="D113" s="620"/>
      <c r="E113" s="620"/>
      <c r="F113" s="620"/>
      <c r="G113" s="620"/>
      <c r="H113" s="620"/>
      <c r="I113" s="620"/>
      <c r="J113" s="620"/>
      <c r="K113" s="620"/>
      <c r="L113" s="620"/>
      <c r="M113" s="620"/>
      <c r="N113" s="620"/>
      <c r="O113" s="620"/>
      <c r="P113" s="620"/>
      <c r="Q113" s="620"/>
      <c r="R113" s="620"/>
      <c r="S113" s="620"/>
    </row>
    <row r="114" spans="3:19" ht="12">
      <c r="C114" s="620"/>
      <c r="D114" s="620"/>
      <c r="E114" s="620"/>
      <c r="F114" s="620"/>
      <c r="G114" s="620"/>
      <c r="H114" s="620"/>
      <c r="I114" s="620"/>
      <c r="J114" s="620"/>
      <c r="K114" s="620"/>
      <c r="L114" s="620"/>
      <c r="M114" s="620"/>
      <c r="N114" s="620"/>
      <c r="O114" s="620"/>
      <c r="P114" s="620"/>
      <c r="Q114" s="620"/>
      <c r="R114" s="620"/>
      <c r="S114" s="620"/>
    </row>
    <row r="115" spans="3:19" ht="12">
      <c r="C115" s="620"/>
      <c r="D115" s="620"/>
      <c r="E115" s="620"/>
      <c r="F115" s="620"/>
      <c r="G115" s="620"/>
      <c r="H115" s="620"/>
      <c r="I115" s="620"/>
      <c r="J115" s="620"/>
      <c r="K115" s="620"/>
      <c r="L115" s="620"/>
      <c r="M115" s="620"/>
      <c r="N115" s="620"/>
      <c r="O115" s="620"/>
      <c r="P115" s="620"/>
      <c r="Q115" s="620"/>
      <c r="R115" s="620"/>
      <c r="S115" s="620"/>
    </row>
    <row r="116" spans="3:19" ht="12">
      <c r="C116" s="620"/>
      <c r="D116" s="620"/>
      <c r="E116" s="620"/>
      <c r="F116" s="620"/>
      <c r="G116" s="620"/>
      <c r="H116" s="620"/>
      <c r="I116" s="620"/>
      <c r="J116" s="620"/>
      <c r="K116" s="620"/>
      <c r="L116" s="620"/>
      <c r="M116" s="620"/>
      <c r="N116" s="620"/>
      <c r="O116" s="620"/>
      <c r="P116" s="620"/>
      <c r="Q116" s="620"/>
      <c r="R116" s="620"/>
      <c r="S116" s="620"/>
    </row>
    <row r="117" spans="3:19" ht="12">
      <c r="C117" s="620"/>
      <c r="D117" s="620"/>
      <c r="E117" s="620"/>
      <c r="F117" s="620"/>
      <c r="G117" s="620"/>
      <c r="H117" s="620"/>
      <c r="I117" s="620"/>
      <c r="J117" s="620"/>
      <c r="K117" s="620"/>
      <c r="L117" s="620"/>
      <c r="M117" s="620"/>
      <c r="N117" s="620"/>
      <c r="O117" s="620"/>
      <c r="P117" s="620"/>
      <c r="Q117" s="620"/>
      <c r="R117" s="620"/>
      <c r="S117" s="620"/>
    </row>
    <row r="118" spans="3:19" ht="12">
      <c r="C118" s="620"/>
      <c r="D118" s="620"/>
      <c r="E118" s="620"/>
      <c r="F118" s="620"/>
      <c r="G118" s="620"/>
      <c r="H118" s="620"/>
      <c r="I118" s="620"/>
      <c r="J118" s="620"/>
      <c r="K118" s="620"/>
      <c r="L118" s="620"/>
      <c r="M118" s="620"/>
      <c r="N118" s="620"/>
      <c r="O118" s="620"/>
      <c r="P118" s="620"/>
      <c r="Q118" s="620"/>
      <c r="R118" s="620"/>
      <c r="S118" s="620"/>
    </row>
    <row r="119" spans="3:19" ht="12">
      <c r="C119" s="620"/>
      <c r="D119" s="620"/>
      <c r="E119" s="620"/>
      <c r="F119" s="620"/>
      <c r="G119" s="620"/>
      <c r="H119" s="620"/>
      <c r="I119" s="620"/>
      <c r="J119" s="620"/>
      <c r="K119" s="620"/>
      <c r="L119" s="620"/>
      <c r="M119" s="620"/>
      <c r="N119" s="620"/>
      <c r="O119" s="620"/>
      <c r="P119" s="620"/>
      <c r="Q119" s="620"/>
      <c r="R119" s="620"/>
      <c r="S119" s="620"/>
    </row>
    <row r="120" spans="3:19" ht="12">
      <c r="C120" s="620"/>
      <c r="D120" s="620"/>
      <c r="E120" s="620"/>
      <c r="F120" s="620"/>
      <c r="G120" s="620"/>
      <c r="H120" s="620"/>
      <c r="I120" s="620"/>
      <c r="J120" s="620"/>
      <c r="K120" s="620"/>
      <c r="L120" s="620"/>
      <c r="M120" s="620"/>
      <c r="N120" s="620"/>
      <c r="O120" s="620"/>
      <c r="P120" s="620"/>
      <c r="Q120" s="620"/>
      <c r="R120" s="620"/>
      <c r="S120" s="620"/>
    </row>
    <row r="121" spans="3:19" ht="12">
      <c r="C121" s="620"/>
      <c r="D121" s="620"/>
      <c r="E121" s="620"/>
      <c r="F121" s="620"/>
      <c r="G121" s="620"/>
      <c r="H121" s="620"/>
      <c r="I121" s="620"/>
      <c r="J121" s="620"/>
      <c r="K121" s="620"/>
      <c r="L121" s="620"/>
      <c r="M121" s="620"/>
      <c r="N121" s="620"/>
      <c r="O121" s="620"/>
      <c r="P121" s="620"/>
      <c r="Q121" s="620"/>
      <c r="R121" s="620"/>
      <c r="S121" s="620"/>
    </row>
    <row r="122" spans="3:19" ht="12">
      <c r="C122" s="620"/>
      <c r="D122" s="620"/>
      <c r="E122" s="620"/>
      <c r="F122" s="620"/>
      <c r="G122" s="620"/>
      <c r="H122" s="620"/>
      <c r="I122" s="620"/>
      <c r="J122" s="620"/>
      <c r="K122" s="620"/>
      <c r="L122" s="620"/>
      <c r="M122" s="620"/>
      <c r="N122" s="620"/>
      <c r="O122" s="620"/>
      <c r="P122" s="620"/>
      <c r="Q122" s="620"/>
      <c r="R122" s="620"/>
      <c r="S122" s="620"/>
    </row>
    <row r="123" spans="3:19" ht="12">
      <c r="C123" s="620"/>
      <c r="D123" s="620"/>
      <c r="E123" s="620"/>
      <c r="F123" s="620"/>
      <c r="G123" s="620"/>
      <c r="H123" s="620"/>
      <c r="I123" s="620"/>
      <c r="J123" s="620"/>
      <c r="K123" s="620"/>
      <c r="L123" s="620"/>
      <c r="M123" s="620"/>
      <c r="N123" s="620"/>
      <c r="O123" s="620"/>
      <c r="P123" s="620"/>
      <c r="Q123" s="620"/>
      <c r="R123" s="620"/>
      <c r="S123" s="620"/>
    </row>
    <row r="124" spans="3:19" ht="12">
      <c r="C124" s="620"/>
      <c r="D124" s="620"/>
      <c r="E124" s="620"/>
      <c r="F124" s="620"/>
      <c r="G124" s="620"/>
      <c r="H124" s="620"/>
      <c r="I124" s="620"/>
      <c r="J124" s="620"/>
      <c r="K124" s="620"/>
      <c r="L124" s="620"/>
      <c r="M124" s="620"/>
      <c r="N124" s="620"/>
      <c r="O124" s="620"/>
      <c r="P124" s="620"/>
      <c r="Q124" s="620"/>
      <c r="R124" s="620"/>
      <c r="S124" s="620"/>
    </row>
    <row r="125" spans="3:19" ht="12">
      <c r="C125" s="620"/>
      <c r="D125" s="620"/>
      <c r="E125" s="620"/>
      <c r="F125" s="620"/>
      <c r="G125" s="620"/>
      <c r="H125" s="620"/>
      <c r="I125" s="620"/>
      <c r="J125" s="620"/>
      <c r="K125" s="620"/>
      <c r="L125" s="620"/>
      <c r="M125" s="620"/>
      <c r="N125" s="620"/>
      <c r="O125" s="620"/>
      <c r="P125" s="620"/>
      <c r="Q125" s="620"/>
      <c r="R125" s="620"/>
      <c r="S125" s="620"/>
    </row>
    <row r="126" spans="3:19" ht="12">
      <c r="C126" s="620"/>
      <c r="D126" s="620"/>
      <c r="E126" s="620"/>
      <c r="F126" s="620"/>
      <c r="G126" s="620"/>
      <c r="H126" s="620"/>
      <c r="I126" s="620"/>
      <c r="J126" s="620"/>
      <c r="K126" s="620"/>
      <c r="L126" s="620"/>
      <c r="M126" s="620"/>
      <c r="N126" s="620"/>
      <c r="O126" s="620"/>
      <c r="P126" s="620"/>
      <c r="Q126" s="620"/>
      <c r="R126" s="620"/>
      <c r="S126" s="620"/>
    </row>
    <row r="127" spans="3:19" ht="12">
      <c r="C127" s="620"/>
      <c r="D127" s="620"/>
      <c r="E127" s="620"/>
      <c r="F127" s="620"/>
      <c r="G127" s="620"/>
      <c r="H127" s="620"/>
      <c r="I127" s="620"/>
      <c r="J127" s="620"/>
      <c r="K127" s="620"/>
      <c r="L127" s="620"/>
      <c r="M127" s="620"/>
      <c r="N127" s="620"/>
      <c r="O127" s="620"/>
      <c r="P127" s="620"/>
      <c r="Q127" s="620"/>
      <c r="R127" s="620"/>
      <c r="S127" s="620"/>
    </row>
    <row r="128" spans="3:19" ht="12">
      <c r="C128" s="620"/>
      <c r="D128" s="620"/>
      <c r="E128" s="620"/>
      <c r="F128" s="620"/>
      <c r="G128" s="620"/>
      <c r="H128" s="620"/>
      <c r="I128" s="620"/>
      <c r="J128" s="620"/>
      <c r="K128" s="620"/>
      <c r="L128" s="620"/>
      <c r="M128" s="620"/>
      <c r="N128" s="620"/>
      <c r="O128" s="620"/>
      <c r="P128" s="620"/>
      <c r="Q128" s="620"/>
      <c r="R128" s="620"/>
      <c r="S128" s="620"/>
    </row>
  </sheetData>
  <mergeCells count="8">
    <mergeCell ref="X4:AA4"/>
    <mergeCell ref="D5:F5"/>
    <mergeCell ref="G5:P5"/>
    <mergeCell ref="Q4:U4"/>
    <mergeCell ref="T5:U5"/>
    <mergeCell ref="C4:P4"/>
    <mergeCell ref="C5:C6"/>
    <mergeCell ref="Q5:S5"/>
  </mergeCells>
  <printOptions/>
  <pageMargins left="0.3937007874015748" right="0.31496062992125984" top="0.5118110236220472" bottom="0.3937007874015748" header="0.2755905511811024" footer="0.1968503937007874"/>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B2:CP58"/>
  <sheetViews>
    <sheetView workbookViewId="0" topLeftCell="A1">
      <selection activeCell="A1" sqref="A1"/>
    </sheetView>
  </sheetViews>
  <sheetFormatPr defaultColWidth="9.00390625" defaultRowHeight="13.5"/>
  <cols>
    <col min="1" max="1" width="2.625" style="623" customWidth="1"/>
    <col min="2" max="2" width="7.125" style="623" customWidth="1"/>
    <col min="3" max="4" width="2.375" style="623" customWidth="1"/>
    <col min="5" max="5" width="15.50390625" style="623" customWidth="1"/>
    <col min="6" max="6" width="11.125" style="623" customWidth="1"/>
    <col min="7" max="7" width="8.125" style="623" customWidth="1"/>
    <col min="8" max="8" width="10.125" style="623" customWidth="1"/>
    <col min="9" max="9" width="7.625" style="623" customWidth="1"/>
    <col min="10" max="10" width="9.625" style="623" customWidth="1"/>
    <col min="11" max="11" width="10.625" style="623" customWidth="1"/>
    <col min="12" max="12" width="9.75390625" style="623" customWidth="1"/>
    <col min="13" max="13" width="9.875" style="623" customWidth="1"/>
    <col min="14" max="14" width="10.50390625" style="623" customWidth="1"/>
    <col min="15" max="15" width="12.375" style="625" customWidth="1"/>
    <col min="16" max="16384" width="9.00390625" style="623" customWidth="1"/>
  </cols>
  <sheetData>
    <row r="2" ht="14.25">
      <c r="B2" s="624" t="s">
        <v>1128</v>
      </c>
    </row>
    <row r="3" spans="15:16" ht="12.75" thickBot="1">
      <c r="O3" s="626" t="s">
        <v>1076</v>
      </c>
      <c r="P3" s="625"/>
    </row>
    <row r="4" spans="2:15" ht="15" customHeight="1" thickTop="1">
      <c r="B4" s="627"/>
      <c r="C4" s="628"/>
      <c r="D4" s="628"/>
      <c r="E4" s="629"/>
      <c r="F4" s="630"/>
      <c r="G4" s="1430" t="s">
        <v>1077</v>
      </c>
      <c r="H4" s="631"/>
      <c r="I4" s="632"/>
      <c r="J4" s="633"/>
      <c r="K4" s="631"/>
      <c r="L4" s="632"/>
      <c r="M4" s="633"/>
      <c r="N4" s="627"/>
      <c r="O4" s="634" t="s">
        <v>1078</v>
      </c>
    </row>
    <row r="5" spans="2:15" ht="15" customHeight="1">
      <c r="B5" s="1433" t="s">
        <v>859</v>
      </c>
      <c r="C5" s="1434"/>
      <c r="D5" s="1434"/>
      <c r="E5" s="1435"/>
      <c r="F5" s="636" t="s">
        <v>1797</v>
      </c>
      <c r="G5" s="1431"/>
      <c r="H5" s="1436" t="s">
        <v>1079</v>
      </c>
      <c r="I5" s="1437"/>
      <c r="J5" s="1438"/>
      <c r="K5" s="1433" t="s">
        <v>1080</v>
      </c>
      <c r="L5" s="1434"/>
      <c r="M5" s="1435"/>
      <c r="N5" s="636" t="s">
        <v>1081</v>
      </c>
      <c r="O5" s="638" t="s">
        <v>1082</v>
      </c>
    </row>
    <row r="6" spans="2:16" ht="15" customHeight="1">
      <c r="B6" s="639"/>
      <c r="C6" s="640"/>
      <c r="D6" s="640"/>
      <c r="E6" s="641"/>
      <c r="F6" s="639"/>
      <c r="G6" s="1432"/>
      <c r="H6" s="637" t="s">
        <v>1797</v>
      </c>
      <c r="I6" s="637" t="s">
        <v>1083</v>
      </c>
      <c r="J6" s="642" t="s">
        <v>1084</v>
      </c>
      <c r="K6" s="643" t="s">
        <v>1797</v>
      </c>
      <c r="L6" s="643" t="s">
        <v>1085</v>
      </c>
      <c r="M6" s="643" t="s">
        <v>1086</v>
      </c>
      <c r="N6" s="644"/>
      <c r="O6" s="644" t="s">
        <v>1087</v>
      </c>
      <c r="P6" s="645"/>
    </row>
    <row r="7" spans="2:16" ht="15" customHeight="1">
      <c r="B7" s="646"/>
      <c r="C7" s="625"/>
      <c r="D7" s="625"/>
      <c r="E7" s="625"/>
      <c r="F7" s="647"/>
      <c r="G7" s="648"/>
      <c r="H7" s="648"/>
      <c r="I7" s="649">
        <v>-2</v>
      </c>
      <c r="J7" s="648"/>
      <c r="K7" s="648"/>
      <c r="L7" s="648"/>
      <c r="M7" s="648"/>
      <c r="N7" s="650"/>
      <c r="O7" s="651"/>
      <c r="P7" s="645"/>
    </row>
    <row r="8" spans="2:16" s="652" customFormat="1" ht="15" customHeight="1">
      <c r="B8" s="1439" t="s">
        <v>1088</v>
      </c>
      <c r="C8" s="1422"/>
      <c r="D8" s="1422"/>
      <c r="E8" s="1423"/>
      <c r="F8" s="190">
        <f>SUM(G8+H8+K8+N8+O8)</f>
        <v>22152</v>
      </c>
      <c r="G8" s="408">
        <v>1</v>
      </c>
      <c r="H8" s="408">
        <v>15</v>
      </c>
      <c r="I8" s="408">
        <v>6</v>
      </c>
      <c r="J8" s="408">
        <v>11</v>
      </c>
      <c r="K8" s="653">
        <v>261</v>
      </c>
      <c r="L8" s="408">
        <v>61</v>
      </c>
      <c r="M8" s="408">
        <v>200</v>
      </c>
      <c r="N8" s="408">
        <v>21730</v>
      </c>
      <c r="O8" s="654">
        <v>145</v>
      </c>
      <c r="P8" s="655"/>
    </row>
    <row r="9" spans="2:15" s="655" customFormat="1" ht="15" customHeight="1">
      <c r="B9" s="1439" t="s">
        <v>1089</v>
      </c>
      <c r="C9" s="1422"/>
      <c r="D9" s="1422"/>
      <c r="E9" s="1423"/>
      <c r="F9" s="190">
        <v>15459331</v>
      </c>
      <c r="G9" s="653">
        <v>25467</v>
      </c>
      <c r="H9" s="653">
        <v>1167275</v>
      </c>
      <c r="I9" s="653">
        <v>530816</v>
      </c>
      <c r="J9" s="653">
        <v>636459</v>
      </c>
      <c r="K9" s="653">
        <v>2648432</v>
      </c>
      <c r="L9" s="653">
        <v>1220660</v>
      </c>
      <c r="M9" s="653">
        <v>1427772</v>
      </c>
      <c r="N9" s="653">
        <v>11531278</v>
      </c>
      <c r="O9" s="408">
        <v>86879</v>
      </c>
    </row>
    <row r="10" spans="2:16" ht="15" customHeight="1">
      <c r="B10" s="1426" t="s">
        <v>1090</v>
      </c>
      <c r="C10" s="1427"/>
      <c r="D10" s="1427"/>
      <c r="E10" s="1428"/>
      <c r="F10" s="115">
        <v>457540</v>
      </c>
      <c r="G10" s="657">
        <v>0</v>
      </c>
      <c r="H10" s="658">
        <v>76265</v>
      </c>
      <c r="I10" s="115">
        <v>20110</v>
      </c>
      <c r="J10" s="115">
        <v>56155</v>
      </c>
      <c r="K10" s="658">
        <v>252118</v>
      </c>
      <c r="L10" s="659">
        <v>60414</v>
      </c>
      <c r="M10" s="659">
        <v>191704</v>
      </c>
      <c r="N10" s="660">
        <v>124592</v>
      </c>
      <c r="O10" s="661">
        <v>4565</v>
      </c>
      <c r="P10" s="645"/>
    </row>
    <row r="11" spans="2:16" ht="15" customHeight="1">
      <c r="B11" s="1426" t="s">
        <v>1091</v>
      </c>
      <c r="C11" s="1427"/>
      <c r="D11" s="1427"/>
      <c r="E11" s="1428"/>
      <c r="F11" s="115">
        <v>189933</v>
      </c>
      <c r="G11" s="657">
        <v>0</v>
      </c>
      <c r="H11" s="658">
        <v>0</v>
      </c>
      <c r="I11" s="662">
        <v>0</v>
      </c>
      <c r="J11" s="662">
        <v>0</v>
      </c>
      <c r="K11" s="658">
        <v>59442</v>
      </c>
      <c r="L11" s="659">
        <v>27994</v>
      </c>
      <c r="M11" s="659">
        <v>31448</v>
      </c>
      <c r="N11" s="660">
        <v>130436</v>
      </c>
      <c r="O11" s="661">
        <v>55</v>
      </c>
      <c r="P11" s="645"/>
    </row>
    <row r="12" spans="2:16" ht="15" customHeight="1">
      <c r="B12" s="1426" t="s">
        <v>1092</v>
      </c>
      <c r="C12" s="1427"/>
      <c r="D12" s="1427"/>
      <c r="E12" s="1428"/>
      <c r="F12" s="108">
        <v>14811225</v>
      </c>
      <c r="G12" s="115">
        <v>25467</v>
      </c>
      <c r="H12" s="658">
        <v>1091010</v>
      </c>
      <c r="I12" s="115">
        <v>510706</v>
      </c>
      <c r="J12" s="115">
        <v>580304</v>
      </c>
      <c r="K12" s="658">
        <v>2336872</v>
      </c>
      <c r="L12" s="659">
        <v>1132252</v>
      </c>
      <c r="M12" s="659">
        <v>1204620</v>
      </c>
      <c r="N12" s="660">
        <v>11275617</v>
      </c>
      <c r="O12" s="661">
        <v>82259</v>
      </c>
      <c r="P12" s="645"/>
    </row>
    <row r="13" spans="2:16" ht="7.5" customHeight="1">
      <c r="B13" s="646"/>
      <c r="C13" s="625"/>
      <c r="D13" s="625"/>
      <c r="E13" s="625"/>
      <c r="F13" s="108"/>
      <c r="G13" s="115"/>
      <c r="H13" s="115"/>
      <c r="I13" s="663"/>
      <c r="J13" s="115"/>
      <c r="K13" s="115"/>
      <c r="L13" s="115"/>
      <c r="M13" s="346"/>
      <c r="N13" s="664"/>
      <c r="O13" s="665"/>
      <c r="P13" s="645"/>
    </row>
    <row r="14" spans="2:16" s="666" customFormat="1" ht="15" customHeight="1">
      <c r="B14" s="667"/>
      <c r="C14" s="1422" t="s">
        <v>1093</v>
      </c>
      <c r="D14" s="1422"/>
      <c r="E14" s="1423"/>
      <c r="F14" s="668"/>
      <c r="G14" s="116"/>
      <c r="H14" s="116"/>
      <c r="I14" s="116"/>
      <c r="J14" s="116"/>
      <c r="K14" s="669"/>
      <c r="L14" s="669"/>
      <c r="M14" s="669"/>
      <c r="N14" s="670"/>
      <c r="O14" s="671"/>
      <c r="P14" s="672"/>
    </row>
    <row r="15" spans="2:94" s="666" customFormat="1" ht="15" customHeight="1">
      <c r="B15" s="667"/>
      <c r="C15" s="1422" t="s">
        <v>1094</v>
      </c>
      <c r="D15" s="1422"/>
      <c r="E15" s="1423"/>
      <c r="F15" s="117"/>
      <c r="G15" s="116"/>
      <c r="H15" s="116"/>
      <c r="I15" s="116"/>
      <c r="J15" s="116"/>
      <c r="K15" s="116"/>
      <c r="L15" s="673"/>
      <c r="M15" s="673"/>
      <c r="N15" s="673"/>
      <c r="O15" s="674"/>
      <c r="P15" s="672"/>
      <c r="Q15" s="672"/>
      <c r="R15" s="672"/>
      <c r="S15" s="672"/>
      <c r="T15" s="672"/>
      <c r="U15" s="672"/>
      <c r="V15" s="672"/>
      <c r="W15" s="672"/>
      <c r="X15" s="672"/>
      <c r="Y15" s="672"/>
      <c r="Z15" s="672"/>
      <c r="AA15" s="672"/>
      <c r="AB15" s="672"/>
      <c r="AC15" s="672"/>
      <c r="AD15" s="672"/>
      <c r="AE15" s="672"/>
      <c r="AF15" s="672"/>
      <c r="AG15" s="672"/>
      <c r="AH15" s="672"/>
      <c r="AI15" s="672"/>
      <c r="AJ15" s="672"/>
      <c r="AK15" s="672"/>
      <c r="AL15" s="672"/>
      <c r="AM15" s="672"/>
      <c r="AN15" s="672"/>
      <c r="AO15" s="672"/>
      <c r="AP15" s="672"/>
      <c r="AQ15" s="672"/>
      <c r="AR15" s="672"/>
      <c r="AS15" s="672"/>
      <c r="AT15" s="672"/>
      <c r="AU15" s="672"/>
      <c r="AV15" s="672"/>
      <c r="AW15" s="672"/>
      <c r="AX15" s="672"/>
      <c r="AY15" s="672"/>
      <c r="AZ15" s="672"/>
      <c r="BA15" s="672"/>
      <c r="BB15" s="672"/>
      <c r="BC15" s="672"/>
      <c r="BD15" s="672"/>
      <c r="BE15" s="672"/>
      <c r="BF15" s="672"/>
      <c r="BG15" s="672"/>
      <c r="BH15" s="672"/>
      <c r="BI15" s="672"/>
      <c r="BJ15" s="672"/>
      <c r="BK15" s="672"/>
      <c r="BL15" s="672"/>
      <c r="BM15" s="672"/>
      <c r="BN15" s="672"/>
      <c r="BO15" s="672"/>
      <c r="BP15" s="672"/>
      <c r="BQ15" s="672"/>
      <c r="BR15" s="672"/>
      <c r="BS15" s="672"/>
      <c r="BT15" s="672"/>
      <c r="BU15" s="672"/>
      <c r="BV15" s="672"/>
      <c r="BW15" s="672"/>
      <c r="BX15" s="672"/>
      <c r="BY15" s="672"/>
      <c r="BZ15" s="672"/>
      <c r="CA15" s="672"/>
      <c r="CB15" s="672"/>
      <c r="CC15" s="672"/>
      <c r="CD15" s="672"/>
      <c r="CE15" s="672"/>
      <c r="CF15" s="672"/>
      <c r="CG15" s="672"/>
      <c r="CH15" s="672"/>
      <c r="CI15" s="672"/>
      <c r="CJ15" s="672"/>
      <c r="CK15" s="672"/>
      <c r="CL15" s="672"/>
      <c r="CM15" s="672"/>
      <c r="CN15" s="672"/>
      <c r="CO15" s="672"/>
      <c r="CP15" s="672"/>
    </row>
    <row r="16" spans="2:94" ht="8.25" customHeight="1">
      <c r="B16" s="646"/>
      <c r="C16" s="625"/>
      <c r="D16" s="625"/>
      <c r="E16" s="625"/>
      <c r="F16" s="108"/>
      <c r="G16" s="115"/>
      <c r="H16" s="115"/>
      <c r="I16" s="115"/>
      <c r="J16" s="115"/>
      <c r="K16" s="115"/>
      <c r="L16" s="664"/>
      <c r="M16" s="663"/>
      <c r="N16" s="664"/>
      <c r="O16" s="665"/>
      <c r="P16" s="645"/>
      <c r="Q16" s="645"/>
      <c r="R16" s="645"/>
      <c r="S16" s="645"/>
      <c r="T16" s="645"/>
      <c r="U16" s="645"/>
      <c r="V16" s="645"/>
      <c r="W16" s="645"/>
      <c r="X16" s="645"/>
      <c r="Y16" s="645"/>
      <c r="Z16" s="645"/>
      <c r="AA16" s="645"/>
      <c r="AB16" s="645"/>
      <c r="AC16" s="645"/>
      <c r="AD16" s="645"/>
      <c r="AE16" s="645"/>
      <c r="AF16" s="645"/>
      <c r="AG16" s="645"/>
      <c r="AH16" s="645"/>
      <c r="AI16" s="645"/>
      <c r="AJ16" s="645"/>
      <c r="AK16" s="645"/>
      <c r="AL16" s="645"/>
      <c r="AM16" s="645"/>
      <c r="AN16" s="645"/>
      <c r="AO16" s="645"/>
      <c r="AP16" s="645"/>
      <c r="AQ16" s="645"/>
      <c r="AR16" s="645"/>
      <c r="AS16" s="645"/>
      <c r="AT16" s="645"/>
      <c r="AU16" s="645"/>
      <c r="AV16" s="645"/>
      <c r="AW16" s="645"/>
      <c r="AX16" s="645"/>
      <c r="AY16" s="645"/>
      <c r="AZ16" s="645"/>
      <c r="BA16" s="645"/>
      <c r="BB16" s="645"/>
      <c r="BC16" s="645"/>
      <c r="BD16" s="645"/>
      <c r="BE16" s="645"/>
      <c r="BF16" s="645"/>
      <c r="BG16" s="645"/>
      <c r="BH16" s="645"/>
      <c r="BI16" s="645"/>
      <c r="BJ16" s="645"/>
      <c r="BK16" s="645"/>
      <c r="BL16" s="645"/>
      <c r="BM16" s="645"/>
      <c r="BN16" s="645"/>
      <c r="BO16" s="645"/>
      <c r="BP16" s="645"/>
      <c r="BQ16" s="645"/>
      <c r="BR16" s="645"/>
      <c r="BS16" s="645"/>
      <c r="BT16" s="645"/>
      <c r="BU16" s="645"/>
      <c r="BV16" s="645"/>
      <c r="BW16" s="645"/>
      <c r="BX16" s="645"/>
      <c r="BY16" s="645"/>
      <c r="BZ16" s="645"/>
      <c r="CA16" s="645"/>
      <c r="CB16" s="645"/>
      <c r="CC16" s="645"/>
      <c r="CD16" s="645"/>
      <c r="CE16" s="645"/>
      <c r="CF16" s="645"/>
      <c r="CG16" s="645"/>
      <c r="CH16" s="645"/>
      <c r="CI16" s="645"/>
      <c r="CJ16" s="645"/>
      <c r="CK16" s="645"/>
      <c r="CL16" s="645"/>
      <c r="CM16" s="645"/>
      <c r="CN16" s="645"/>
      <c r="CO16" s="645"/>
      <c r="CP16" s="645"/>
    </row>
    <row r="17" spans="2:94" ht="15" customHeight="1">
      <c r="B17" s="646"/>
      <c r="C17" s="625"/>
      <c r="D17" s="1424" t="s">
        <v>1095</v>
      </c>
      <c r="E17" s="1425"/>
      <c r="F17" s="108">
        <v>9443162</v>
      </c>
      <c r="G17" s="115">
        <v>25467</v>
      </c>
      <c r="H17" s="658">
        <v>1011762</v>
      </c>
      <c r="I17" s="115">
        <v>510706</v>
      </c>
      <c r="J17" s="115">
        <v>501056</v>
      </c>
      <c r="K17" s="658">
        <v>1949128</v>
      </c>
      <c r="L17" s="664">
        <v>987426</v>
      </c>
      <c r="M17" s="664">
        <v>961702</v>
      </c>
      <c r="N17" s="664">
        <v>6374546</v>
      </c>
      <c r="O17" s="665">
        <v>82259</v>
      </c>
      <c r="P17" s="645"/>
      <c r="Q17" s="645"/>
      <c r="R17" s="645"/>
      <c r="S17" s="645"/>
      <c r="T17" s="645"/>
      <c r="U17" s="645"/>
      <c r="V17" s="645"/>
      <c r="W17" s="645"/>
      <c r="X17" s="645"/>
      <c r="Y17" s="645"/>
      <c r="Z17" s="645"/>
      <c r="AA17" s="645"/>
      <c r="AB17" s="645"/>
      <c r="AC17" s="645"/>
      <c r="AD17" s="645"/>
      <c r="AE17" s="645"/>
      <c r="AF17" s="645"/>
      <c r="AG17" s="645"/>
      <c r="AH17" s="645"/>
      <c r="AI17" s="645"/>
      <c r="AJ17" s="645"/>
      <c r="AK17" s="645"/>
      <c r="AL17" s="645"/>
      <c r="AM17" s="645"/>
      <c r="AN17" s="645"/>
      <c r="AO17" s="645"/>
      <c r="AP17" s="645"/>
      <c r="AQ17" s="645"/>
      <c r="AR17" s="645"/>
      <c r="AS17" s="645"/>
      <c r="AT17" s="645"/>
      <c r="AU17" s="645"/>
      <c r="AV17" s="645"/>
      <c r="AW17" s="645"/>
      <c r="AX17" s="645"/>
      <c r="AY17" s="645"/>
      <c r="AZ17" s="645"/>
      <c r="BA17" s="645"/>
      <c r="BB17" s="645"/>
      <c r="BC17" s="645"/>
      <c r="BD17" s="645"/>
      <c r="BE17" s="645"/>
      <c r="BF17" s="645"/>
      <c r="BG17" s="645"/>
      <c r="BH17" s="645"/>
      <c r="BI17" s="645"/>
      <c r="BJ17" s="645"/>
      <c r="BK17" s="645"/>
      <c r="BL17" s="645"/>
      <c r="BM17" s="645"/>
      <c r="BN17" s="645"/>
      <c r="BO17" s="645"/>
      <c r="BP17" s="645"/>
      <c r="BQ17" s="645"/>
      <c r="BR17" s="645"/>
      <c r="BS17" s="645"/>
      <c r="BT17" s="645"/>
      <c r="BU17" s="645"/>
      <c r="BV17" s="645"/>
      <c r="BW17" s="645"/>
      <c r="BX17" s="645"/>
      <c r="BY17" s="645"/>
      <c r="BZ17" s="645"/>
      <c r="CA17" s="645"/>
      <c r="CB17" s="645"/>
      <c r="CC17" s="645"/>
      <c r="CD17" s="645"/>
      <c r="CE17" s="645"/>
      <c r="CF17" s="645"/>
      <c r="CG17" s="645"/>
      <c r="CH17" s="645"/>
      <c r="CI17" s="645"/>
      <c r="CJ17" s="645"/>
      <c r="CK17" s="645"/>
      <c r="CL17" s="645"/>
      <c r="CM17" s="645"/>
      <c r="CN17" s="645"/>
      <c r="CO17" s="645"/>
      <c r="CP17" s="645"/>
    </row>
    <row r="18" spans="2:94" ht="15" customHeight="1">
      <c r="B18" s="646"/>
      <c r="C18" s="625"/>
      <c r="D18" s="1424" t="s">
        <v>1096</v>
      </c>
      <c r="E18" s="1425"/>
      <c r="F18" s="115">
        <v>5368063</v>
      </c>
      <c r="G18" s="657">
        <v>0</v>
      </c>
      <c r="H18" s="664">
        <v>79248</v>
      </c>
      <c r="I18" s="657">
        <v>0</v>
      </c>
      <c r="J18" s="659">
        <v>79248</v>
      </c>
      <c r="K18" s="658">
        <v>387744</v>
      </c>
      <c r="L18" s="346">
        <v>144826</v>
      </c>
      <c r="M18" s="664">
        <v>242918</v>
      </c>
      <c r="N18" s="660">
        <v>4901071</v>
      </c>
      <c r="O18" s="657">
        <v>0</v>
      </c>
      <c r="P18" s="645"/>
      <c r="Q18" s="645"/>
      <c r="R18" s="645"/>
      <c r="S18" s="645"/>
      <c r="T18" s="645"/>
      <c r="U18" s="645"/>
      <c r="V18" s="645"/>
      <c r="W18" s="645"/>
      <c r="X18" s="645"/>
      <c r="Y18" s="645"/>
      <c r="Z18" s="645"/>
      <c r="AA18" s="645"/>
      <c r="AB18" s="645"/>
      <c r="AC18" s="645"/>
      <c r="AD18" s="645"/>
      <c r="AE18" s="645"/>
      <c r="AF18" s="645"/>
      <c r="AG18" s="645"/>
      <c r="AH18" s="645"/>
      <c r="AI18" s="645"/>
      <c r="AJ18" s="645"/>
      <c r="AK18" s="645"/>
      <c r="AL18" s="645"/>
      <c r="AM18" s="645"/>
      <c r="AN18" s="645"/>
      <c r="AO18" s="645"/>
      <c r="AP18" s="645"/>
      <c r="AQ18" s="645"/>
      <c r="AR18" s="645"/>
      <c r="AS18" s="645"/>
      <c r="AT18" s="645"/>
      <c r="AU18" s="645"/>
      <c r="AV18" s="645"/>
      <c r="AW18" s="645"/>
      <c r="AX18" s="645"/>
      <c r="AY18" s="645"/>
      <c r="AZ18" s="645"/>
      <c r="BA18" s="645"/>
      <c r="BB18" s="645"/>
      <c r="BC18" s="645"/>
      <c r="BD18" s="645"/>
      <c r="BE18" s="645"/>
      <c r="BF18" s="645"/>
      <c r="BG18" s="645"/>
      <c r="BH18" s="645"/>
      <c r="BI18" s="645"/>
      <c r="BJ18" s="645"/>
      <c r="BK18" s="645"/>
      <c r="BL18" s="645"/>
      <c r="BM18" s="645"/>
      <c r="BN18" s="645"/>
      <c r="BO18" s="645"/>
      <c r="BP18" s="645"/>
      <c r="BQ18" s="645"/>
      <c r="BR18" s="645"/>
      <c r="BS18" s="645"/>
      <c r="BT18" s="645"/>
      <c r="BU18" s="645"/>
      <c r="BV18" s="645"/>
      <c r="BW18" s="645"/>
      <c r="BX18" s="645"/>
      <c r="BY18" s="645"/>
      <c r="BZ18" s="645"/>
      <c r="CA18" s="645"/>
      <c r="CB18" s="645"/>
      <c r="CC18" s="645"/>
      <c r="CD18" s="645"/>
      <c r="CE18" s="645"/>
      <c r="CF18" s="645"/>
      <c r="CG18" s="645"/>
      <c r="CH18" s="645"/>
      <c r="CI18" s="645"/>
      <c r="CJ18" s="645"/>
      <c r="CK18" s="645"/>
      <c r="CL18" s="645"/>
      <c r="CM18" s="645"/>
      <c r="CN18" s="645"/>
      <c r="CO18" s="645"/>
      <c r="CP18" s="645"/>
    </row>
    <row r="19" spans="2:16" ht="15" customHeight="1">
      <c r="B19" s="635" t="s">
        <v>1097</v>
      </c>
      <c r="C19" s="625"/>
      <c r="D19" s="1424" t="s">
        <v>1098</v>
      </c>
      <c r="E19" s="1425"/>
      <c r="F19" s="115">
        <v>537448</v>
      </c>
      <c r="G19" s="657">
        <v>0</v>
      </c>
      <c r="H19" s="657">
        <v>0</v>
      </c>
      <c r="I19" s="657">
        <v>0</v>
      </c>
      <c r="J19" s="657">
        <v>0</v>
      </c>
      <c r="K19" s="658">
        <v>3609</v>
      </c>
      <c r="L19" s="346">
        <v>3609</v>
      </c>
      <c r="M19" s="657">
        <v>0</v>
      </c>
      <c r="N19" s="660">
        <v>533839</v>
      </c>
      <c r="O19" s="657">
        <v>0</v>
      </c>
      <c r="P19" s="645"/>
    </row>
    <row r="20" spans="2:16" s="675" customFormat="1" ht="15" customHeight="1">
      <c r="B20" s="676"/>
      <c r="C20" s="677"/>
      <c r="D20" s="1424" t="s">
        <v>1099</v>
      </c>
      <c r="E20" s="1425"/>
      <c r="F20" s="678">
        <v>63.8</v>
      </c>
      <c r="G20" s="237">
        <v>100</v>
      </c>
      <c r="H20" s="237">
        <v>92.7</v>
      </c>
      <c r="I20" s="237">
        <v>100</v>
      </c>
      <c r="J20" s="237">
        <v>86.3</v>
      </c>
      <c r="K20" s="237">
        <v>83.4</v>
      </c>
      <c r="L20" s="237">
        <v>87.2</v>
      </c>
      <c r="M20" s="237">
        <v>79.8</v>
      </c>
      <c r="N20" s="237">
        <v>56.5</v>
      </c>
      <c r="O20" s="237">
        <v>100</v>
      </c>
      <c r="P20" s="679"/>
    </row>
    <row r="21" spans="2:15" s="679" customFormat="1" ht="9.75" customHeight="1">
      <c r="B21" s="680"/>
      <c r="C21" s="681"/>
      <c r="D21" s="682"/>
      <c r="E21" s="683"/>
      <c r="F21" s="664"/>
      <c r="G21" s="664"/>
      <c r="H21" s="664"/>
      <c r="I21" s="684"/>
      <c r="J21" s="664"/>
      <c r="K21" s="664"/>
      <c r="L21" s="684"/>
      <c r="M21" s="684"/>
      <c r="N21" s="684"/>
      <c r="O21" s="684"/>
    </row>
    <row r="22" spans="2:15" s="672" customFormat="1" ht="15" customHeight="1">
      <c r="B22" s="685" t="s">
        <v>1100</v>
      </c>
      <c r="C22" s="1422" t="s">
        <v>1101</v>
      </c>
      <c r="D22" s="1422"/>
      <c r="E22" s="1423"/>
      <c r="F22" s="686"/>
      <c r="G22" s="686"/>
      <c r="H22" s="686"/>
      <c r="I22" s="686"/>
      <c r="J22" s="686"/>
      <c r="K22" s="686"/>
      <c r="L22" s="686"/>
      <c r="M22" s="686"/>
      <c r="N22" s="686"/>
      <c r="O22" s="686"/>
    </row>
    <row r="23" spans="2:15" s="645" customFormat="1" ht="6.75" customHeight="1">
      <c r="B23" s="687"/>
      <c r="C23" s="681"/>
      <c r="D23" s="681"/>
      <c r="E23" s="688"/>
      <c r="F23" s="689"/>
      <c r="G23" s="689"/>
      <c r="H23" s="689"/>
      <c r="I23" s="689"/>
      <c r="J23" s="689"/>
      <c r="K23" s="689"/>
      <c r="L23" s="689"/>
      <c r="M23" s="689"/>
      <c r="N23" s="689"/>
      <c r="O23" s="689"/>
    </row>
    <row r="24" spans="2:15" ht="12">
      <c r="B24" s="646"/>
      <c r="C24" s="625"/>
      <c r="D24" s="1424" t="s">
        <v>1102</v>
      </c>
      <c r="E24" s="1425"/>
      <c r="F24" s="115">
        <v>11153799</v>
      </c>
      <c r="G24" s="664">
        <v>25467</v>
      </c>
      <c r="H24" s="664">
        <v>1044263</v>
      </c>
      <c r="I24" s="115">
        <v>510706</v>
      </c>
      <c r="J24" s="115">
        <v>533557</v>
      </c>
      <c r="K24" s="664">
        <v>1990127</v>
      </c>
      <c r="L24" s="115">
        <v>1006977</v>
      </c>
      <c r="M24" s="115">
        <v>983150</v>
      </c>
      <c r="N24" s="115">
        <v>8013020</v>
      </c>
      <c r="O24" s="115">
        <v>80922</v>
      </c>
    </row>
    <row r="25" spans="2:15" ht="12">
      <c r="B25" s="635" t="s">
        <v>1103</v>
      </c>
      <c r="C25" s="625"/>
      <c r="D25" s="1424" t="s">
        <v>1104</v>
      </c>
      <c r="E25" s="1425"/>
      <c r="F25" s="115">
        <v>3657390</v>
      </c>
      <c r="G25" s="657">
        <v>0</v>
      </c>
      <c r="H25" s="664">
        <v>46747</v>
      </c>
      <c r="I25" s="657">
        <v>0</v>
      </c>
      <c r="J25" s="115">
        <v>46747</v>
      </c>
      <c r="K25" s="664">
        <v>346745</v>
      </c>
      <c r="L25" s="115">
        <v>125275</v>
      </c>
      <c r="M25" s="115">
        <v>221470</v>
      </c>
      <c r="N25" s="115">
        <v>3262597</v>
      </c>
      <c r="O25" s="115">
        <v>1301</v>
      </c>
    </row>
    <row r="26" spans="2:15" ht="12">
      <c r="B26" s="646"/>
      <c r="C26" s="625"/>
      <c r="D26" s="1424" t="s">
        <v>1105</v>
      </c>
      <c r="E26" s="1425"/>
      <c r="F26" s="678">
        <v>75.3</v>
      </c>
      <c r="G26" s="678">
        <v>100</v>
      </c>
      <c r="H26" s="678">
        <v>95.7</v>
      </c>
      <c r="I26" s="678">
        <v>100</v>
      </c>
      <c r="J26" s="678">
        <v>91.9</v>
      </c>
      <c r="K26" s="678">
        <v>85.2</v>
      </c>
      <c r="L26" s="678">
        <v>88.9</v>
      </c>
      <c r="M26" s="678">
        <v>81.6</v>
      </c>
      <c r="N26" s="678">
        <v>71.1</v>
      </c>
      <c r="O26" s="237">
        <v>98.4</v>
      </c>
    </row>
    <row r="27" spans="2:15" ht="7.5" customHeight="1">
      <c r="B27" s="646"/>
      <c r="C27" s="625"/>
      <c r="D27" s="625"/>
      <c r="E27" s="690"/>
      <c r="F27" s="691"/>
      <c r="G27" s="691"/>
      <c r="H27" s="691"/>
      <c r="I27" s="691"/>
      <c r="J27" s="691"/>
      <c r="K27" s="691"/>
      <c r="L27" s="691"/>
      <c r="M27" s="691"/>
      <c r="N27" s="691"/>
      <c r="O27" s="691"/>
    </row>
    <row r="28" spans="2:15" s="666" customFormat="1" ht="12">
      <c r="B28" s="635" t="s">
        <v>1106</v>
      </c>
      <c r="C28" s="1422" t="s">
        <v>1107</v>
      </c>
      <c r="D28" s="1422"/>
      <c r="E28" s="1423"/>
      <c r="F28" s="692"/>
      <c r="G28" s="692"/>
      <c r="H28" s="692"/>
      <c r="I28" s="692"/>
      <c r="J28" s="692"/>
      <c r="K28" s="692"/>
      <c r="L28" s="692"/>
      <c r="M28" s="692"/>
      <c r="N28" s="692"/>
      <c r="O28" s="692"/>
    </row>
    <row r="29" spans="2:15" ht="7.5" customHeight="1">
      <c r="B29" s="646"/>
      <c r="C29" s="625"/>
      <c r="D29" s="625"/>
      <c r="E29" s="690"/>
      <c r="F29" s="691"/>
      <c r="G29" s="691"/>
      <c r="H29" s="691"/>
      <c r="I29" s="691"/>
      <c r="J29" s="691"/>
      <c r="K29" s="691"/>
      <c r="L29" s="691"/>
      <c r="M29" s="691"/>
      <c r="N29" s="691"/>
      <c r="O29" s="691"/>
    </row>
    <row r="30" spans="2:15" ht="12">
      <c r="B30" s="646"/>
      <c r="C30" s="625"/>
      <c r="D30" s="1424" t="s">
        <v>1108</v>
      </c>
      <c r="E30" s="1425"/>
      <c r="F30" s="115">
        <v>8434</v>
      </c>
      <c r="G30" s="691">
        <v>34</v>
      </c>
      <c r="H30" s="664">
        <v>906</v>
      </c>
      <c r="I30" s="691">
        <v>462</v>
      </c>
      <c r="J30" s="691">
        <v>444</v>
      </c>
      <c r="K30" s="664">
        <v>1652</v>
      </c>
      <c r="L30" s="691">
        <v>831</v>
      </c>
      <c r="M30" s="691">
        <v>821</v>
      </c>
      <c r="N30" s="664">
        <v>5805</v>
      </c>
      <c r="O30" s="691">
        <v>37</v>
      </c>
    </row>
    <row r="31" spans="2:15" ht="12">
      <c r="B31" s="646"/>
      <c r="C31" s="625"/>
      <c r="D31" s="1424" t="s">
        <v>1109</v>
      </c>
      <c r="E31" s="1425"/>
      <c r="F31" s="115">
        <v>160307</v>
      </c>
      <c r="G31" s="115">
        <v>3811</v>
      </c>
      <c r="H31" s="664">
        <v>38089</v>
      </c>
      <c r="I31" s="664">
        <v>23362</v>
      </c>
      <c r="J31" s="115">
        <v>14727</v>
      </c>
      <c r="K31" s="664">
        <v>46170</v>
      </c>
      <c r="L31" s="664">
        <v>25804</v>
      </c>
      <c r="M31" s="664">
        <v>20366</v>
      </c>
      <c r="N31" s="664">
        <v>70615</v>
      </c>
      <c r="O31" s="664">
        <v>1622</v>
      </c>
    </row>
    <row r="32" spans="2:15" ht="19.5" customHeight="1">
      <c r="B32" s="635" t="s">
        <v>1110</v>
      </c>
      <c r="C32" s="625"/>
      <c r="D32" s="1429" t="s">
        <v>1111</v>
      </c>
      <c r="E32" s="656" t="s">
        <v>1112</v>
      </c>
      <c r="F32" s="115">
        <v>161</v>
      </c>
      <c r="G32" s="657">
        <v>0</v>
      </c>
      <c r="H32" s="657">
        <v>0</v>
      </c>
      <c r="I32" s="657">
        <v>0</v>
      </c>
      <c r="J32" s="657">
        <v>0</v>
      </c>
      <c r="K32" s="664">
        <v>3</v>
      </c>
      <c r="L32" s="691">
        <v>2</v>
      </c>
      <c r="M32" s="691">
        <v>1</v>
      </c>
      <c r="N32" s="664">
        <v>158</v>
      </c>
      <c r="O32" s="657">
        <v>0</v>
      </c>
    </row>
    <row r="33" spans="2:15" ht="19.5" customHeight="1">
      <c r="B33" s="646"/>
      <c r="C33" s="625"/>
      <c r="D33" s="1429"/>
      <c r="E33" s="656" t="s">
        <v>1113</v>
      </c>
      <c r="F33" s="115">
        <v>2439</v>
      </c>
      <c r="G33" s="657">
        <v>0</v>
      </c>
      <c r="H33" s="657">
        <v>0</v>
      </c>
      <c r="I33" s="657">
        <v>0</v>
      </c>
      <c r="J33" s="657">
        <v>0</v>
      </c>
      <c r="K33" s="664">
        <v>16</v>
      </c>
      <c r="L33" s="691">
        <v>6</v>
      </c>
      <c r="M33" s="691">
        <v>10</v>
      </c>
      <c r="N33" s="664">
        <v>2423</v>
      </c>
      <c r="O33" s="657">
        <v>0</v>
      </c>
    </row>
    <row r="34" spans="2:15" ht="19.5" customHeight="1">
      <c r="B34" s="635" t="s">
        <v>1114</v>
      </c>
      <c r="C34" s="625"/>
      <c r="D34" s="1429"/>
      <c r="E34" s="656" t="s">
        <v>1115</v>
      </c>
      <c r="F34" s="115">
        <v>8273</v>
      </c>
      <c r="G34" s="691">
        <v>34</v>
      </c>
      <c r="H34" s="664">
        <v>906</v>
      </c>
      <c r="I34" s="691">
        <v>462</v>
      </c>
      <c r="J34" s="691">
        <v>444</v>
      </c>
      <c r="K34" s="664">
        <v>1649</v>
      </c>
      <c r="L34" s="691">
        <v>829</v>
      </c>
      <c r="M34" s="691">
        <v>820</v>
      </c>
      <c r="N34" s="664">
        <v>5647</v>
      </c>
      <c r="O34" s="691">
        <v>37</v>
      </c>
    </row>
    <row r="35" spans="2:15" ht="19.5" customHeight="1">
      <c r="B35" s="646"/>
      <c r="C35" s="625"/>
      <c r="D35" s="1429"/>
      <c r="E35" s="656" t="s">
        <v>1113</v>
      </c>
      <c r="F35" s="115">
        <v>157868</v>
      </c>
      <c r="G35" s="115">
        <v>3811</v>
      </c>
      <c r="H35" s="664">
        <v>38089</v>
      </c>
      <c r="I35" s="664">
        <v>23362</v>
      </c>
      <c r="J35" s="664">
        <v>14727</v>
      </c>
      <c r="K35" s="664">
        <v>46154</v>
      </c>
      <c r="L35" s="664">
        <v>25798</v>
      </c>
      <c r="M35" s="664">
        <v>20356</v>
      </c>
      <c r="N35" s="664">
        <v>68192</v>
      </c>
      <c r="O35" s="664">
        <v>1622</v>
      </c>
    </row>
    <row r="36" spans="2:15" ht="7.5" customHeight="1">
      <c r="B36" s="646"/>
      <c r="C36" s="625"/>
      <c r="D36" s="625"/>
      <c r="E36" s="690"/>
      <c r="F36" s="691"/>
      <c r="G36" s="691"/>
      <c r="H36" s="691"/>
      <c r="I36" s="691"/>
      <c r="J36" s="691"/>
      <c r="K36" s="691"/>
      <c r="L36" s="691"/>
      <c r="M36" s="691"/>
      <c r="N36" s="691"/>
      <c r="O36" s="691"/>
    </row>
    <row r="37" spans="2:15" s="666" customFormat="1" ht="11.25">
      <c r="B37" s="667"/>
      <c r="C37" s="1422" t="s">
        <v>1116</v>
      </c>
      <c r="D37" s="1422"/>
      <c r="E37" s="1423"/>
      <c r="F37" s="692"/>
      <c r="G37" s="692"/>
      <c r="H37" s="692"/>
      <c r="I37" s="692"/>
      <c r="J37" s="692"/>
      <c r="K37" s="692"/>
      <c r="L37" s="692"/>
      <c r="M37" s="692"/>
      <c r="N37" s="692"/>
      <c r="O37" s="692"/>
    </row>
    <row r="38" spans="2:15" ht="12">
      <c r="B38" s="646"/>
      <c r="C38" s="625"/>
      <c r="D38" s="1424" t="s">
        <v>1117</v>
      </c>
      <c r="E38" s="1425"/>
      <c r="F38" s="115">
        <v>109</v>
      </c>
      <c r="G38" s="691">
        <v>10</v>
      </c>
      <c r="H38" s="664">
        <v>51</v>
      </c>
      <c r="I38" s="691">
        <v>32</v>
      </c>
      <c r="J38" s="691">
        <v>19</v>
      </c>
      <c r="K38" s="664">
        <v>29</v>
      </c>
      <c r="L38" s="691">
        <v>20</v>
      </c>
      <c r="M38" s="691">
        <v>9</v>
      </c>
      <c r="N38" s="691">
        <v>19</v>
      </c>
      <c r="O38" s="657">
        <v>0</v>
      </c>
    </row>
    <row r="39" spans="2:15" ht="12">
      <c r="B39" s="646"/>
      <c r="C39" s="625"/>
      <c r="D39" s="1424" t="s">
        <v>1118</v>
      </c>
      <c r="E39" s="1425"/>
      <c r="F39" s="115">
        <v>46068</v>
      </c>
      <c r="G39" s="115">
        <v>4428</v>
      </c>
      <c r="H39" s="664">
        <v>31968</v>
      </c>
      <c r="I39" s="115">
        <v>21650</v>
      </c>
      <c r="J39" s="115">
        <v>10318</v>
      </c>
      <c r="K39" s="115">
        <v>7627</v>
      </c>
      <c r="L39" s="115">
        <v>5627</v>
      </c>
      <c r="M39" s="115">
        <v>2000</v>
      </c>
      <c r="N39" s="115">
        <v>2045</v>
      </c>
      <c r="O39" s="657">
        <v>0</v>
      </c>
    </row>
    <row r="40" spans="2:15" ht="8.25" customHeight="1">
      <c r="B40" s="646"/>
      <c r="C40" s="625"/>
      <c r="D40" s="625"/>
      <c r="E40" s="690"/>
      <c r="F40" s="691"/>
      <c r="G40" s="691"/>
      <c r="H40" s="691"/>
      <c r="I40" s="691"/>
      <c r="J40" s="691"/>
      <c r="K40" s="691"/>
      <c r="L40" s="691"/>
      <c r="M40" s="691"/>
      <c r="N40" s="691"/>
      <c r="O40" s="691"/>
    </row>
    <row r="41" spans="2:15" s="666" customFormat="1" ht="11.25">
      <c r="B41" s="667"/>
      <c r="C41" s="1422" t="s">
        <v>1119</v>
      </c>
      <c r="D41" s="1422"/>
      <c r="E41" s="1423"/>
      <c r="F41" s="692"/>
      <c r="G41" s="692"/>
      <c r="H41" s="692"/>
      <c r="I41" s="692"/>
      <c r="J41" s="692"/>
      <c r="K41" s="692"/>
      <c r="L41" s="692"/>
      <c r="M41" s="692"/>
      <c r="N41" s="692"/>
      <c r="O41" s="692"/>
    </row>
    <row r="42" spans="2:15" ht="12">
      <c r="B42" s="646"/>
      <c r="C42" s="625"/>
      <c r="D42" s="1424" t="s">
        <v>1117</v>
      </c>
      <c r="E42" s="1425"/>
      <c r="F42" s="115">
        <v>5</v>
      </c>
      <c r="G42" s="657">
        <v>0</v>
      </c>
      <c r="H42" s="657">
        <v>0</v>
      </c>
      <c r="I42" s="657">
        <v>0</v>
      </c>
      <c r="J42" s="657">
        <v>0</v>
      </c>
      <c r="K42" s="657">
        <v>0</v>
      </c>
      <c r="L42" s="657">
        <v>0</v>
      </c>
      <c r="M42" s="657">
        <v>0</v>
      </c>
      <c r="N42" s="691">
        <v>5</v>
      </c>
      <c r="O42" s="657">
        <v>0</v>
      </c>
    </row>
    <row r="43" spans="2:15" ht="12">
      <c r="B43" s="646"/>
      <c r="C43" s="625"/>
      <c r="D43" s="1424" t="s">
        <v>1118</v>
      </c>
      <c r="E43" s="1425"/>
      <c r="F43" s="115">
        <v>633</v>
      </c>
      <c r="G43" s="657">
        <v>0</v>
      </c>
      <c r="H43" s="657">
        <v>0</v>
      </c>
      <c r="I43" s="657">
        <v>0</v>
      </c>
      <c r="J43" s="657">
        <v>0</v>
      </c>
      <c r="K43" s="657">
        <v>0</v>
      </c>
      <c r="L43" s="657">
        <v>0</v>
      </c>
      <c r="M43" s="657">
        <v>0</v>
      </c>
      <c r="N43" s="691">
        <v>633</v>
      </c>
      <c r="O43" s="657">
        <v>0</v>
      </c>
    </row>
    <row r="44" spans="2:15" ht="9" customHeight="1">
      <c r="B44" s="646"/>
      <c r="C44" s="625"/>
      <c r="D44" s="625"/>
      <c r="E44" s="690"/>
      <c r="F44" s="691"/>
      <c r="G44" s="691"/>
      <c r="H44" s="691"/>
      <c r="I44" s="691"/>
      <c r="J44" s="691"/>
      <c r="K44" s="691"/>
      <c r="L44" s="691"/>
      <c r="M44" s="691"/>
      <c r="N44" s="691"/>
      <c r="O44" s="691"/>
    </row>
    <row r="45" spans="2:15" s="666" customFormat="1" ht="11.25">
      <c r="B45" s="667"/>
      <c r="C45" s="1422" t="s">
        <v>1120</v>
      </c>
      <c r="D45" s="1422"/>
      <c r="E45" s="1423"/>
      <c r="F45" s="692"/>
      <c r="G45" s="692"/>
      <c r="H45" s="692"/>
      <c r="I45" s="692"/>
      <c r="J45" s="692"/>
      <c r="K45" s="692"/>
      <c r="L45" s="692"/>
      <c r="M45" s="692"/>
      <c r="N45" s="692"/>
      <c r="O45" s="692"/>
    </row>
    <row r="46" spans="2:15" ht="12">
      <c r="B46" s="646"/>
      <c r="C46" s="625"/>
      <c r="D46" s="1424" t="s">
        <v>1121</v>
      </c>
      <c r="E46" s="1425"/>
      <c r="F46" s="115">
        <v>156</v>
      </c>
      <c r="G46" s="691">
        <v>2</v>
      </c>
      <c r="H46" s="664">
        <v>44</v>
      </c>
      <c r="I46" s="691">
        <v>36</v>
      </c>
      <c r="J46" s="691">
        <v>8</v>
      </c>
      <c r="K46" s="664">
        <v>45</v>
      </c>
      <c r="L46" s="691">
        <v>30</v>
      </c>
      <c r="M46" s="691">
        <v>15</v>
      </c>
      <c r="N46" s="691">
        <v>64</v>
      </c>
      <c r="O46" s="691">
        <v>1</v>
      </c>
    </row>
    <row r="47" spans="2:15" ht="12">
      <c r="B47" s="646"/>
      <c r="C47" s="625"/>
      <c r="D47" s="1424" t="s">
        <v>1122</v>
      </c>
      <c r="E47" s="1425"/>
      <c r="F47" s="115">
        <v>440</v>
      </c>
      <c r="G47" s="657">
        <v>0</v>
      </c>
      <c r="H47" s="664">
        <v>7</v>
      </c>
      <c r="I47" s="657">
        <v>0</v>
      </c>
      <c r="J47" s="691">
        <v>7</v>
      </c>
      <c r="K47" s="664">
        <v>71</v>
      </c>
      <c r="L47" s="691">
        <v>24</v>
      </c>
      <c r="M47" s="691">
        <v>47</v>
      </c>
      <c r="N47" s="691">
        <v>360</v>
      </c>
      <c r="O47" s="691">
        <v>2</v>
      </c>
    </row>
    <row r="48" spans="2:15" ht="8.25" customHeight="1">
      <c r="B48" s="646"/>
      <c r="C48" s="625"/>
      <c r="D48" s="625"/>
      <c r="E48" s="690"/>
      <c r="F48" s="691"/>
      <c r="G48" s="691"/>
      <c r="H48" s="691"/>
      <c r="I48" s="691"/>
      <c r="J48" s="691"/>
      <c r="K48" s="691"/>
      <c r="L48" s="691"/>
      <c r="M48" s="691"/>
      <c r="N48" s="691"/>
      <c r="O48" s="691"/>
    </row>
    <row r="49" spans="2:15" s="666" customFormat="1" ht="11.25">
      <c r="B49" s="667"/>
      <c r="C49" s="1422" t="s">
        <v>1123</v>
      </c>
      <c r="D49" s="1422"/>
      <c r="E49" s="1423"/>
      <c r="F49" s="692"/>
      <c r="G49" s="692"/>
      <c r="H49" s="692"/>
      <c r="I49" s="692"/>
      <c r="J49" s="692"/>
      <c r="K49" s="692"/>
      <c r="L49" s="692"/>
      <c r="M49" s="692"/>
      <c r="N49" s="692"/>
      <c r="O49" s="692"/>
    </row>
    <row r="50" spans="2:15" ht="12">
      <c r="B50" s="646"/>
      <c r="C50" s="625"/>
      <c r="D50" s="1424" t="s">
        <v>1124</v>
      </c>
      <c r="E50" s="1425"/>
      <c r="F50" s="115">
        <v>72</v>
      </c>
      <c r="G50" s="657">
        <v>0</v>
      </c>
      <c r="H50" s="664">
        <v>59</v>
      </c>
      <c r="I50" s="691">
        <v>51</v>
      </c>
      <c r="J50" s="691">
        <v>8</v>
      </c>
      <c r="K50" s="664">
        <v>10</v>
      </c>
      <c r="L50" s="691">
        <v>4</v>
      </c>
      <c r="M50" s="691">
        <v>6</v>
      </c>
      <c r="N50" s="691">
        <v>3</v>
      </c>
      <c r="O50" s="657">
        <v>0</v>
      </c>
    </row>
    <row r="51" spans="2:15" ht="12">
      <c r="B51" s="646"/>
      <c r="C51" s="625"/>
      <c r="D51" s="1424" t="s">
        <v>1125</v>
      </c>
      <c r="E51" s="1425"/>
      <c r="F51" s="115">
        <v>42</v>
      </c>
      <c r="G51" s="663">
        <v>0</v>
      </c>
      <c r="H51" s="664">
        <v>29</v>
      </c>
      <c r="I51" s="691">
        <v>24</v>
      </c>
      <c r="J51" s="691">
        <v>5</v>
      </c>
      <c r="K51" s="664">
        <v>7</v>
      </c>
      <c r="L51" s="691">
        <v>3</v>
      </c>
      <c r="M51" s="664">
        <v>4</v>
      </c>
      <c r="N51" s="691">
        <v>6</v>
      </c>
      <c r="O51" s="657">
        <v>0</v>
      </c>
    </row>
    <row r="52" spans="2:15" ht="8.25" customHeight="1" thickBot="1">
      <c r="B52" s="693"/>
      <c r="C52" s="694"/>
      <c r="D52" s="694"/>
      <c r="E52" s="694"/>
      <c r="F52" s="695"/>
      <c r="G52" s="695"/>
      <c r="H52" s="695"/>
      <c r="I52" s="695"/>
      <c r="J52" s="695"/>
      <c r="K52" s="695"/>
      <c r="L52" s="695"/>
      <c r="M52" s="695"/>
      <c r="N52" s="695"/>
      <c r="O52" s="696"/>
    </row>
    <row r="53" ht="12">
      <c r="B53" s="623" t="s">
        <v>1126</v>
      </c>
    </row>
    <row r="54" ht="12">
      <c r="B54" s="623" t="s">
        <v>1127</v>
      </c>
    </row>
    <row r="58" ht="12">
      <c r="H58" s="697"/>
    </row>
  </sheetData>
  <mergeCells count="35">
    <mergeCell ref="H5:J5"/>
    <mergeCell ref="K5:M5"/>
    <mergeCell ref="B8:E8"/>
    <mergeCell ref="B9:E9"/>
    <mergeCell ref="B11:E11"/>
    <mergeCell ref="G4:G6"/>
    <mergeCell ref="B5:E5"/>
    <mergeCell ref="B12:E12"/>
    <mergeCell ref="C14:E14"/>
    <mergeCell ref="C15:E15"/>
    <mergeCell ref="D17:E17"/>
    <mergeCell ref="D18:E18"/>
    <mergeCell ref="D19:E19"/>
    <mergeCell ref="D20:E20"/>
    <mergeCell ref="C22:E22"/>
    <mergeCell ref="D24:E24"/>
    <mergeCell ref="D25:E25"/>
    <mergeCell ref="D26:E26"/>
    <mergeCell ref="C28:E28"/>
    <mergeCell ref="C41:E41"/>
    <mergeCell ref="D42:E42"/>
    <mergeCell ref="D30:E30"/>
    <mergeCell ref="D31:E31"/>
    <mergeCell ref="D32:D35"/>
    <mergeCell ref="C37:E37"/>
    <mergeCell ref="C49:E49"/>
    <mergeCell ref="D50:E50"/>
    <mergeCell ref="D51:E51"/>
    <mergeCell ref="B10:E10"/>
    <mergeCell ref="D43:E43"/>
    <mergeCell ref="C45:E45"/>
    <mergeCell ref="D46:E46"/>
    <mergeCell ref="D47:E47"/>
    <mergeCell ref="D38:E38"/>
    <mergeCell ref="D39:E39"/>
  </mergeCells>
  <printOptions/>
  <pageMargins left="0.75" right="0.75" top="1" bottom="1" header="0.512" footer="0.512"/>
  <pageSetup orientation="portrait" paperSize="8" r:id="rId2"/>
  <drawing r:id="rId1"/>
</worksheet>
</file>

<file path=xl/worksheets/sheet18.xml><?xml version="1.0" encoding="utf-8"?>
<worksheet xmlns="http://schemas.openxmlformats.org/spreadsheetml/2006/main" xmlns:r="http://schemas.openxmlformats.org/officeDocument/2006/relationships">
  <dimension ref="B2:L22"/>
  <sheetViews>
    <sheetView workbookViewId="0" topLeftCell="A1">
      <selection activeCell="A1" sqref="A1"/>
    </sheetView>
  </sheetViews>
  <sheetFormatPr defaultColWidth="9.00390625" defaultRowHeight="13.5"/>
  <cols>
    <col min="1" max="1" width="3.50390625" style="177" customWidth="1"/>
    <col min="2" max="3" width="3.625" style="177" customWidth="1"/>
    <col min="4" max="4" width="14.625" style="177" customWidth="1"/>
    <col min="5" max="7" width="13.125" style="177" customWidth="1"/>
    <col min="8" max="8" width="3.375" style="177" customWidth="1"/>
    <col min="9" max="9" width="17.75390625" style="177" customWidth="1"/>
    <col min="10" max="12" width="13.125" style="177" customWidth="1"/>
    <col min="13" max="16384" width="9.00390625" style="177" customWidth="1"/>
  </cols>
  <sheetData>
    <row r="2" ht="14.25">
      <c r="B2" s="698" t="s">
        <v>1154</v>
      </c>
    </row>
    <row r="3" spans="9:12" ht="12.75" thickBot="1">
      <c r="I3" s="699"/>
      <c r="J3" s="699"/>
      <c r="L3" s="699" t="s">
        <v>1130</v>
      </c>
    </row>
    <row r="4" spans="2:12" ht="24" customHeight="1" thickTop="1">
      <c r="B4" s="1442" t="s">
        <v>1131</v>
      </c>
      <c r="C4" s="1443"/>
      <c r="D4" s="1444"/>
      <c r="E4" s="100" t="s">
        <v>1132</v>
      </c>
      <c r="F4" s="100">
        <v>5</v>
      </c>
      <c r="G4" s="700">
        <v>6</v>
      </c>
      <c r="H4" s="1452" t="s">
        <v>1131</v>
      </c>
      <c r="I4" s="1444"/>
      <c r="J4" s="100" t="s">
        <v>1132</v>
      </c>
      <c r="K4" s="100">
        <v>5</v>
      </c>
      <c r="L4" s="100">
        <v>6</v>
      </c>
    </row>
    <row r="5" spans="2:12" ht="16.5" customHeight="1">
      <c r="B5" s="1445"/>
      <c r="C5" s="1446"/>
      <c r="D5" s="1447"/>
      <c r="E5" s="701"/>
      <c r="F5" s="701"/>
      <c r="G5" s="702"/>
      <c r="H5" s="703"/>
      <c r="I5" s="119"/>
      <c r="J5" s="701"/>
      <c r="K5" s="701"/>
      <c r="L5" s="701"/>
    </row>
    <row r="6" spans="2:12" s="228" customFormat="1" ht="15" customHeight="1">
      <c r="B6" s="1372" t="s">
        <v>1797</v>
      </c>
      <c r="C6" s="1448"/>
      <c r="D6" s="1449"/>
      <c r="E6" s="191">
        <v>5596244</v>
      </c>
      <c r="F6" s="191">
        <v>5690655</v>
      </c>
      <c r="G6" s="704">
        <v>6194511</v>
      </c>
      <c r="H6" s="1453" t="s">
        <v>1133</v>
      </c>
      <c r="I6" s="1449"/>
      <c r="J6" s="191">
        <f>SUM(J9+J11+J13+J15+J17+J19)</f>
        <v>1704206</v>
      </c>
      <c r="K6" s="191">
        <f>SUM(K9+K11+K13+K15+K17+K19)</f>
        <v>1770069</v>
      </c>
      <c r="L6" s="191">
        <f>SUM(L9+L11+L13+L15+L17+L19)</f>
        <v>1891708</v>
      </c>
    </row>
    <row r="7" spans="2:12" s="228" customFormat="1" ht="15" customHeight="1">
      <c r="B7" s="1363"/>
      <c r="C7" s="1357"/>
      <c r="D7" s="1358"/>
      <c r="E7" s="191"/>
      <c r="F7" s="191"/>
      <c r="G7" s="704"/>
      <c r="H7" s="705"/>
      <c r="I7" s="110"/>
      <c r="J7" s="191"/>
      <c r="K7" s="191"/>
      <c r="L7" s="191"/>
    </row>
    <row r="8" spans="2:12" s="228" customFormat="1" ht="15" customHeight="1">
      <c r="B8" s="1372" t="s">
        <v>1134</v>
      </c>
      <c r="C8" s="1448"/>
      <c r="D8" s="1449"/>
      <c r="E8" s="191">
        <v>3892038</v>
      </c>
      <c r="F8" s="191">
        <v>3920586</v>
      </c>
      <c r="G8" s="704">
        <v>4302803</v>
      </c>
      <c r="H8" s="705"/>
      <c r="I8" s="110"/>
      <c r="J8" s="191"/>
      <c r="K8" s="191"/>
      <c r="L8" s="191"/>
    </row>
    <row r="9" spans="2:12" s="95" customFormat="1" ht="15" customHeight="1">
      <c r="B9" s="108"/>
      <c r="C9" s="1440" t="s">
        <v>1135</v>
      </c>
      <c r="D9" s="1441"/>
      <c r="E9" s="115">
        <v>864226</v>
      </c>
      <c r="F9" s="115">
        <v>904159</v>
      </c>
      <c r="G9" s="707">
        <v>1020634</v>
      </c>
      <c r="H9" s="708"/>
      <c r="I9" s="119" t="s">
        <v>1136</v>
      </c>
      <c r="J9" s="115">
        <v>4333</v>
      </c>
      <c r="K9" s="115">
        <v>4288</v>
      </c>
      <c r="L9" s="115">
        <v>4271</v>
      </c>
    </row>
    <row r="10" spans="2:12" s="95" customFormat="1" ht="15" customHeight="1">
      <c r="B10" s="108"/>
      <c r="C10" s="1440" t="s">
        <v>1137</v>
      </c>
      <c r="D10" s="1441"/>
      <c r="E10" s="115">
        <v>1130545</v>
      </c>
      <c r="F10" s="115">
        <v>1131318</v>
      </c>
      <c r="G10" s="707">
        <v>1239988</v>
      </c>
      <c r="H10" s="708"/>
      <c r="I10" s="119"/>
      <c r="J10" s="115"/>
      <c r="K10" s="115"/>
      <c r="L10" s="115"/>
    </row>
    <row r="11" spans="2:12" s="95" customFormat="1" ht="15" customHeight="1">
      <c r="B11" s="108"/>
      <c r="C11" s="99"/>
      <c r="D11" s="119" t="s">
        <v>1138</v>
      </c>
      <c r="E11" s="115">
        <v>349073</v>
      </c>
      <c r="F11" s="115">
        <v>339607</v>
      </c>
      <c r="G11" s="707">
        <v>386207</v>
      </c>
      <c r="H11" s="708"/>
      <c r="I11" s="119" t="s">
        <v>1139</v>
      </c>
      <c r="J11" s="115">
        <v>1348031</v>
      </c>
      <c r="K11" s="115">
        <v>1397510</v>
      </c>
      <c r="L11" s="115">
        <v>1493894</v>
      </c>
    </row>
    <row r="12" spans="2:12" s="95" customFormat="1" ht="15" customHeight="1">
      <c r="B12" s="108"/>
      <c r="C12" s="99"/>
      <c r="D12" s="119" t="s">
        <v>1140</v>
      </c>
      <c r="E12" s="115">
        <v>781472</v>
      </c>
      <c r="F12" s="115">
        <v>791711</v>
      </c>
      <c r="G12" s="707">
        <v>853781</v>
      </c>
      <c r="H12" s="708"/>
      <c r="I12" s="119"/>
      <c r="J12" s="115"/>
      <c r="K12" s="115"/>
      <c r="L12" s="115"/>
    </row>
    <row r="13" spans="2:12" s="95" customFormat="1" ht="15" customHeight="1">
      <c r="B13" s="108"/>
      <c r="C13" s="1440" t="s">
        <v>1141</v>
      </c>
      <c r="D13" s="1441"/>
      <c r="E13" s="115">
        <v>1680333</v>
      </c>
      <c r="F13" s="115">
        <v>1675881</v>
      </c>
      <c r="G13" s="707">
        <v>1813380</v>
      </c>
      <c r="H13" s="708"/>
      <c r="I13" s="119" t="s">
        <v>1142</v>
      </c>
      <c r="J13" s="115">
        <v>281446</v>
      </c>
      <c r="K13" s="115">
        <v>289990</v>
      </c>
      <c r="L13" s="115">
        <v>307366</v>
      </c>
    </row>
    <row r="14" spans="2:12" s="95" customFormat="1" ht="15" customHeight="1">
      <c r="B14" s="108"/>
      <c r="C14" s="99"/>
      <c r="D14" s="119" t="s">
        <v>1143</v>
      </c>
      <c r="E14" s="115">
        <v>1446623</v>
      </c>
      <c r="F14" s="115">
        <v>1472981</v>
      </c>
      <c r="G14" s="707">
        <v>1601830</v>
      </c>
      <c r="H14" s="708"/>
      <c r="I14" s="119"/>
      <c r="J14" s="115"/>
      <c r="K14" s="115"/>
      <c r="L14" s="115"/>
    </row>
    <row r="15" spans="2:12" s="95" customFormat="1" ht="15" customHeight="1">
      <c r="B15" s="108"/>
      <c r="C15" s="99"/>
      <c r="D15" s="709" t="s">
        <v>1144</v>
      </c>
      <c r="E15" s="115">
        <v>233710</v>
      </c>
      <c r="F15" s="115">
        <v>202900</v>
      </c>
      <c r="G15" s="707">
        <v>211550</v>
      </c>
      <c r="H15" s="708"/>
      <c r="I15" s="119" t="s">
        <v>1145</v>
      </c>
      <c r="J15" s="115">
        <v>10679</v>
      </c>
      <c r="K15" s="115">
        <v>11687</v>
      </c>
      <c r="L15" s="115">
        <v>12404</v>
      </c>
    </row>
    <row r="16" spans="2:12" s="95" customFormat="1" ht="15" customHeight="1">
      <c r="B16" s="108"/>
      <c r="C16" s="1440" t="s">
        <v>1146</v>
      </c>
      <c r="D16" s="1441"/>
      <c r="E16" s="115">
        <v>12299</v>
      </c>
      <c r="F16" s="115">
        <v>12040</v>
      </c>
      <c r="G16" s="707">
        <v>13857</v>
      </c>
      <c r="H16" s="708"/>
      <c r="I16" s="119"/>
      <c r="J16" s="115"/>
      <c r="K16" s="115"/>
      <c r="L16" s="115"/>
    </row>
    <row r="17" spans="2:12" s="95" customFormat="1" ht="15" customHeight="1">
      <c r="B17" s="108"/>
      <c r="C17" s="1440" t="s">
        <v>1147</v>
      </c>
      <c r="D17" s="1441"/>
      <c r="E17" s="115">
        <v>114643</v>
      </c>
      <c r="F17" s="115">
        <v>116198</v>
      </c>
      <c r="G17" s="707">
        <v>108421</v>
      </c>
      <c r="H17" s="708"/>
      <c r="I17" s="119" t="s">
        <v>1148</v>
      </c>
      <c r="J17" s="115">
        <v>56722</v>
      </c>
      <c r="K17" s="115">
        <v>59607</v>
      </c>
      <c r="L17" s="115">
        <v>61712</v>
      </c>
    </row>
    <row r="18" spans="2:12" s="95" customFormat="1" ht="15" customHeight="1">
      <c r="B18" s="108"/>
      <c r="C18" s="1440" t="s">
        <v>1149</v>
      </c>
      <c r="D18" s="1441"/>
      <c r="E18" s="115">
        <v>71123</v>
      </c>
      <c r="F18" s="115">
        <v>58825</v>
      </c>
      <c r="G18" s="707">
        <v>83819</v>
      </c>
      <c r="H18" s="708"/>
      <c r="I18" s="119"/>
      <c r="J18" s="115"/>
      <c r="K18" s="115"/>
      <c r="L18" s="115"/>
    </row>
    <row r="19" spans="2:12" s="95" customFormat="1" ht="15" customHeight="1">
      <c r="B19" s="108"/>
      <c r="C19" s="1440" t="s">
        <v>1150</v>
      </c>
      <c r="D19" s="1441"/>
      <c r="E19" s="115">
        <v>197</v>
      </c>
      <c r="F19" s="115">
        <v>194</v>
      </c>
      <c r="G19" s="707">
        <v>131</v>
      </c>
      <c r="H19" s="708"/>
      <c r="I19" s="119" t="s">
        <v>1151</v>
      </c>
      <c r="J19" s="115">
        <v>2995</v>
      </c>
      <c r="K19" s="115">
        <v>6987</v>
      </c>
      <c r="L19" s="115">
        <v>12061</v>
      </c>
    </row>
    <row r="20" spans="2:12" s="95" customFormat="1" ht="15" customHeight="1">
      <c r="B20" s="108"/>
      <c r="C20" s="1440" t="s">
        <v>1152</v>
      </c>
      <c r="D20" s="1441"/>
      <c r="E20" s="115">
        <v>9210</v>
      </c>
      <c r="F20" s="115">
        <v>10082</v>
      </c>
      <c r="G20" s="707">
        <v>10623</v>
      </c>
      <c r="H20" s="708"/>
      <c r="I20" s="121"/>
      <c r="J20" s="115"/>
      <c r="K20" s="115"/>
      <c r="L20" s="115"/>
    </row>
    <row r="21" spans="2:12" s="95" customFormat="1" ht="15" customHeight="1" thickBot="1">
      <c r="B21" s="127"/>
      <c r="C21" s="1450" t="s">
        <v>1153</v>
      </c>
      <c r="D21" s="1451"/>
      <c r="E21" s="126">
        <v>9462</v>
      </c>
      <c r="F21" s="126">
        <v>11889</v>
      </c>
      <c r="G21" s="710">
        <v>11950</v>
      </c>
      <c r="H21" s="711"/>
      <c r="I21" s="128"/>
      <c r="J21" s="126"/>
      <c r="K21" s="126"/>
      <c r="L21" s="126"/>
    </row>
    <row r="22" ht="12">
      <c r="C22" s="177" t="s">
        <v>1129</v>
      </c>
    </row>
  </sheetData>
  <mergeCells count="16">
    <mergeCell ref="C21:D21"/>
    <mergeCell ref="H4:I4"/>
    <mergeCell ref="H6:I6"/>
    <mergeCell ref="C17:D17"/>
    <mergeCell ref="C18:D18"/>
    <mergeCell ref="C19:D19"/>
    <mergeCell ref="C20:D20"/>
    <mergeCell ref="C9:D9"/>
    <mergeCell ref="C10:D10"/>
    <mergeCell ref="C13:D13"/>
    <mergeCell ref="C16:D16"/>
    <mergeCell ref="B4:D4"/>
    <mergeCell ref="B5:D5"/>
    <mergeCell ref="B6:D6"/>
    <mergeCell ref="B7:D7"/>
    <mergeCell ref="B8:D8"/>
  </mergeCells>
  <printOptions/>
  <pageMargins left="0.75" right="0.75" top="1" bottom="1" header="0.512" footer="0.512"/>
  <pageSetup orientation="portrait" paperSize="8" r:id="rId1"/>
</worksheet>
</file>

<file path=xl/worksheets/sheet19.xml><?xml version="1.0" encoding="utf-8"?>
<worksheet xmlns="http://schemas.openxmlformats.org/spreadsheetml/2006/main" xmlns:r="http://schemas.openxmlformats.org/officeDocument/2006/relationships">
  <dimension ref="B2:M76"/>
  <sheetViews>
    <sheetView workbookViewId="0" topLeftCell="A1">
      <selection activeCell="A1" sqref="A1"/>
    </sheetView>
  </sheetViews>
  <sheetFormatPr defaultColWidth="9.00390625" defaultRowHeight="13.5"/>
  <cols>
    <col min="1" max="1" width="2.625" style="712" customWidth="1"/>
    <col min="2" max="2" width="3.125" style="712" customWidth="1"/>
    <col min="3" max="3" width="13.375" style="712" customWidth="1"/>
    <col min="4" max="5" width="11.625" style="712" customWidth="1"/>
    <col min="6" max="6" width="7.375" style="712" customWidth="1"/>
    <col min="7" max="7" width="11.625" style="712" customWidth="1"/>
    <col min="8" max="8" width="7.375" style="712" customWidth="1"/>
    <col min="9" max="9" width="11.625" style="712" customWidth="1"/>
    <col min="10" max="10" width="10.625" style="712" customWidth="1"/>
    <col min="11" max="16384" width="9.00390625" style="712" customWidth="1"/>
  </cols>
  <sheetData>
    <row r="1" ht="12" customHeight="1"/>
    <row r="2" spans="2:10" ht="14.25">
      <c r="B2" s="96" t="s">
        <v>1181</v>
      </c>
      <c r="D2" s="95"/>
      <c r="E2" s="95"/>
      <c r="F2" s="95"/>
      <c r="G2" s="95"/>
      <c r="H2" s="95"/>
      <c r="I2" s="95"/>
      <c r="J2" s="95"/>
    </row>
    <row r="3" spans="2:10" ht="12" customHeight="1">
      <c r="B3" s="96"/>
      <c r="D3" s="95"/>
      <c r="E3" s="95"/>
      <c r="F3" s="95"/>
      <c r="G3" s="95"/>
      <c r="H3" s="95"/>
      <c r="I3" s="95"/>
      <c r="J3" s="95"/>
    </row>
    <row r="4" spans="2:10" s="713" customFormat="1" ht="15" customHeight="1" thickBot="1">
      <c r="B4" s="95" t="s">
        <v>1155</v>
      </c>
      <c r="D4" s="95"/>
      <c r="E4" s="95"/>
      <c r="F4" s="95"/>
      <c r="H4" s="95"/>
      <c r="I4" s="95"/>
      <c r="J4" s="98" t="s">
        <v>1156</v>
      </c>
    </row>
    <row r="5" spans="2:10" s="713" customFormat="1" ht="14.25" customHeight="1" thickTop="1">
      <c r="B5" s="1457" t="s">
        <v>1157</v>
      </c>
      <c r="C5" s="1458"/>
      <c r="D5" s="1454" t="s">
        <v>1158</v>
      </c>
      <c r="E5" s="1454" t="s">
        <v>1159</v>
      </c>
      <c r="F5" s="1454" t="s">
        <v>1160</v>
      </c>
      <c r="G5" s="1461" t="s">
        <v>1161</v>
      </c>
      <c r="H5" s="1454" t="s">
        <v>1162</v>
      </c>
      <c r="I5" s="1461" t="s">
        <v>1163</v>
      </c>
      <c r="J5" s="1454" t="s">
        <v>1164</v>
      </c>
    </row>
    <row r="6" spans="2:10" s="713" customFormat="1" ht="30.75" customHeight="1">
      <c r="B6" s="1459"/>
      <c r="C6" s="1460"/>
      <c r="D6" s="1455"/>
      <c r="E6" s="1455"/>
      <c r="F6" s="1456"/>
      <c r="G6" s="1462"/>
      <c r="H6" s="1456"/>
      <c r="I6" s="1462"/>
      <c r="J6" s="1456"/>
    </row>
    <row r="7" spans="2:11" s="713" customFormat="1" ht="15" customHeight="1">
      <c r="B7" s="1463" t="s">
        <v>1165</v>
      </c>
      <c r="C7" s="1464"/>
      <c r="D7" s="716">
        <v>1251897</v>
      </c>
      <c r="E7" s="717">
        <v>1233680</v>
      </c>
      <c r="F7" s="718">
        <v>98.5</v>
      </c>
      <c r="G7" s="716">
        <v>1328747</v>
      </c>
      <c r="H7" s="719">
        <v>106.1</v>
      </c>
      <c r="I7" s="716">
        <v>1181554</v>
      </c>
      <c r="J7" s="718">
        <v>94.4</v>
      </c>
      <c r="K7" s="720"/>
    </row>
    <row r="8" spans="2:11" s="713" customFormat="1" ht="15" customHeight="1">
      <c r="B8" s="721"/>
      <c r="C8" s="722"/>
      <c r="D8" s="125"/>
      <c r="E8" s="723"/>
      <c r="F8" s="724"/>
      <c r="G8" s="125"/>
      <c r="H8" s="725"/>
      <c r="I8" s="125"/>
      <c r="J8" s="724"/>
      <c r="K8" s="720"/>
    </row>
    <row r="9" spans="2:11" s="726" customFormat="1" ht="15" customHeight="1">
      <c r="B9" s="1465">
        <v>5</v>
      </c>
      <c r="C9" s="1466"/>
      <c r="D9" s="120">
        <v>1252064</v>
      </c>
      <c r="E9" s="728">
        <v>1242413</v>
      </c>
      <c r="F9" s="729">
        <v>99.2</v>
      </c>
      <c r="G9" s="120">
        <v>1323314</v>
      </c>
      <c r="H9" s="730">
        <v>105.7</v>
      </c>
      <c r="I9" s="120">
        <v>1185840</v>
      </c>
      <c r="J9" s="729">
        <v>94.7</v>
      </c>
      <c r="K9" s="731"/>
    </row>
    <row r="10" spans="2:11" s="713" customFormat="1" ht="15" customHeight="1">
      <c r="B10" s="721"/>
      <c r="C10" s="722"/>
      <c r="D10" s="125"/>
      <c r="E10" s="723"/>
      <c r="F10" s="724"/>
      <c r="G10" s="125"/>
      <c r="H10" s="725"/>
      <c r="I10" s="125"/>
      <c r="J10" s="724"/>
      <c r="K10" s="720"/>
    </row>
    <row r="11" spans="2:10" s="726" customFormat="1" ht="15" customHeight="1">
      <c r="B11" s="1465" t="s">
        <v>1166</v>
      </c>
      <c r="C11" s="1466"/>
      <c r="D11" s="732">
        <f>SUM(D12:D16)</f>
        <v>375631</v>
      </c>
      <c r="E11" s="120">
        <f>SUM(E12:E16)</f>
        <v>372948</v>
      </c>
      <c r="F11" s="733">
        <v>99.3</v>
      </c>
      <c r="G11" s="732">
        <f>SUM(G12:G16)</f>
        <v>401966</v>
      </c>
      <c r="H11" s="733">
        <v>107</v>
      </c>
      <c r="I11" s="732">
        <f>SUM(I12:I16)</f>
        <v>364411</v>
      </c>
      <c r="J11" s="733">
        <v>97</v>
      </c>
    </row>
    <row r="12" spans="2:13" s="713" customFormat="1" ht="15" customHeight="1">
      <c r="B12" s="721"/>
      <c r="C12" s="734" t="s">
        <v>1715</v>
      </c>
      <c r="D12" s="125">
        <v>250833</v>
      </c>
      <c r="E12" s="125">
        <v>249070</v>
      </c>
      <c r="F12" s="724">
        <v>99.3</v>
      </c>
      <c r="G12" s="125">
        <v>271825</v>
      </c>
      <c r="H12" s="735">
        <v>108.4</v>
      </c>
      <c r="I12" s="736">
        <v>244820</v>
      </c>
      <c r="J12" s="724">
        <v>97.6</v>
      </c>
      <c r="K12" s="737"/>
      <c r="L12" s="720"/>
      <c r="M12" s="720"/>
    </row>
    <row r="13" spans="2:13" s="713" customFormat="1" ht="15" customHeight="1">
      <c r="B13" s="721"/>
      <c r="C13" s="734" t="s">
        <v>1721</v>
      </c>
      <c r="D13" s="125">
        <v>37956</v>
      </c>
      <c r="E13" s="125">
        <v>37470</v>
      </c>
      <c r="F13" s="724">
        <v>98.7</v>
      </c>
      <c r="G13" s="125">
        <v>38900</v>
      </c>
      <c r="H13" s="735">
        <v>102.5</v>
      </c>
      <c r="I13" s="736">
        <v>35248</v>
      </c>
      <c r="J13" s="724">
        <v>92.9</v>
      </c>
      <c r="K13" s="737"/>
      <c r="L13" s="737"/>
      <c r="M13" s="720"/>
    </row>
    <row r="14" spans="2:13" s="713" customFormat="1" ht="15" customHeight="1">
      <c r="B14" s="721"/>
      <c r="C14" s="734" t="s">
        <v>1724</v>
      </c>
      <c r="D14" s="125">
        <v>59632</v>
      </c>
      <c r="E14" s="125">
        <v>59238</v>
      </c>
      <c r="F14" s="724">
        <v>99.3</v>
      </c>
      <c r="G14" s="125">
        <v>61080</v>
      </c>
      <c r="H14" s="735">
        <v>102.4</v>
      </c>
      <c r="I14" s="736">
        <v>57597</v>
      </c>
      <c r="J14" s="724">
        <v>96.6</v>
      </c>
      <c r="K14" s="737"/>
      <c r="L14" s="737"/>
      <c r="M14" s="720"/>
    </row>
    <row r="15" spans="2:13" s="713" customFormat="1" ht="15" customHeight="1">
      <c r="B15" s="721"/>
      <c r="C15" s="734" t="s">
        <v>1728</v>
      </c>
      <c r="D15" s="125">
        <v>15189</v>
      </c>
      <c r="E15" s="125">
        <v>15149</v>
      </c>
      <c r="F15" s="724">
        <v>99.7</v>
      </c>
      <c r="G15" s="125">
        <v>15893</v>
      </c>
      <c r="H15" s="735">
        <v>104.6</v>
      </c>
      <c r="I15" s="736">
        <v>14729</v>
      </c>
      <c r="J15" s="724">
        <v>97</v>
      </c>
      <c r="K15" s="737"/>
      <c r="L15" s="737"/>
      <c r="M15" s="720"/>
    </row>
    <row r="16" spans="2:13" s="713" customFormat="1" ht="15" customHeight="1">
      <c r="B16" s="721"/>
      <c r="C16" s="734" t="s">
        <v>1729</v>
      </c>
      <c r="D16" s="125">
        <v>12021</v>
      </c>
      <c r="E16" s="125">
        <v>12021</v>
      </c>
      <c r="F16" s="724">
        <v>100</v>
      </c>
      <c r="G16" s="125">
        <v>14268</v>
      </c>
      <c r="H16" s="735">
        <v>118.7</v>
      </c>
      <c r="I16" s="736">
        <v>12017</v>
      </c>
      <c r="J16" s="724">
        <v>99.9</v>
      </c>
      <c r="K16" s="737"/>
      <c r="L16" s="737"/>
      <c r="M16" s="720"/>
    </row>
    <row r="17" spans="2:10" s="713" customFormat="1" ht="12">
      <c r="B17" s="721"/>
      <c r="C17" s="738"/>
      <c r="D17" s="739"/>
      <c r="E17" s="739"/>
      <c r="F17" s="739"/>
      <c r="G17" s="739"/>
      <c r="H17" s="739"/>
      <c r="I17" s="736"/>
      <c r="J17" s="739"/>
    </row>
    <row r="18" spans="2:10" s="726" customFormat="1" ht="15" customHeight="1">
      <c r="B18" s="1467" t="s">
        <v>1167</v>
      </c>
      <c r="C18" s="1466"/>
      <c r="D18" s="740">
        <f>SUM(D19:D23)</f>
        <v>93413</v>
      </c>
      <c r="E18" s="740">
        <f>SUM(E19:E23)</f>
        <v>93001</v>
      </c>
      <c r="F18" s="741">
        <v>99.6</v>
      </c>
      <c r="G18" s="740">
        <f>SUM(G19:G23)</f>
        <v>101140</v>
      </c>
      <c r="H18" s="741">
        <v>108.3</v>
      </c>
      <c r="I18" s="732">
        <f>SUM(I19:I23)</f>
        <v>91971</v>
      </c>
      <c r="J18" s="741">
        <v>98.5</v>
      </c>
    </row>
    <row r="19" spans="2:10" s="713" customFormat="1" ht="15" customHeight="1">
      <c r="B19" s="721"/>
      <c r="C19" s="715" t="s">
        <v>1168</v>
      </c>
      <c r="D19" s="198">
        <v>42557</v>
      </c>
      <c r="E19" s="198">
        <v>42501</v>
      </c>
      <c r="F19" s="742">
        <v>99.9</v>
      </c>
      <c r="G19" s="198">
        <v>45900</v>
      </c>
      <c r="H19" s="742">
        <v>107.9</v>
      </c>
      <c r="I19" s="736">
        <v>42247</v>
      </c>
      <c r="J19" s="742">
        <v>99.3</v>
      </c>
    </row>
    <row r="20" spans="2:10" s="713" customFormat="1" ht="15" customHeight="1">
      <c r="B20" s="721"/>
      <c r="C20" s="715" t="s">
        <v>1169</v>
      </c>
      <c r="D20" s="198">
        <v>22132</v>
      </c>
      <c r="E20" s="198">
        <v>22132</v>
      </c>
      <c r="F20" s="742">
        <v>100</v>
      </c>
      <c r="G20" s="198">
        <v>23500</v>
      </c>
      <c r="H20" s="742">
        <v>106.2</v>
      </c>
      <c r="I20" s="736">
        <v>22018</v>
      </c>
      <c r="J20" s="742">
        <v>99.5</v>
      </c>
    </row>
    <row r="21" spans="2:10" s="713" customFormat="1" ht="15" customHeight="1">
      <c r="B21" s="721"/>
      <c r="C21" s="715" t="s">
        <v>1170</v>
      </c>
      <c r="D21" s="198">
        <v>8264</v>
      </c>
      <c r="E21" s="198">
        <v>8045</v>
      </c>
      <c r="F21" s="742">
        <v>97.3</v>
      </c>
      <c r="G21" s="198">
        <v>10596</v>
      </c>
      <c r="H21" s="742">
        <v>128.2</v>
      </c>
      <c r="I21" s="736">
        <v>7944</v>
      </c>
      <c r="J21" s="742">
        <v>96.1</v>
      </c>
    </row>
    <row r="22" spans="2:10" s="713" customFormat="1" ht="15" customHeight="1">
      <c r="B22" s="721"/>
      <c r="C22" s="715" t="s">
        <v>1171</v>
      </c>
      <c r="D22" s="198">
        <v>9940</v>
      </c>
      <c r="E22" s="198">
        <v>9883</v>
      </c>
      <c r="F22" s="742">
        <v>99.4</v>
      </c>
      <c r="G22" s="198">
        <v>10024</v>
      </c>
      <c r="H22" s="742">
        <v>100.8</v>
      </c>
      <c r="I22" s="736">
        <v>9375</v>
      </c>
      <c r="J22" s="742">
        <v>94.3</v>
      </c>
    </row>
    <row r="23" spans="2:10" s="713" customFormat="1" ht="15" customHeight="1">
      <c r="B23" s="721"/>
      <c r="C23" s="715" t="s">
        <v>1172</v>
      </c>
      <c r="D23" s="198">
        <v>10520</v>
      </c>
      <c r="E23" s="198">
        <v>10440</v>
      </c>
      <c r="F23" s="742">
        <v>99.2</v>
      </c>
      <c r="G23" s="198">
        <v>11120</v>
      </c>
      <c r="H23" s="742">
        <v>105.7</v>
      </c>
      <c r="I23" s="736">
        <v>10387</v>
      </c>
      <c r="J23" s="742">
        <v>98.7</v>
      </c>
    </row>
    <row r="24" spans="2:10" s="713" customFormat="1" ht="15" customHeight="1">
      <c r="B24" s="721"/>
      <c r="C24" s="715"/>
      <c r="D24" s="198"/>
      <c r="E24" s="739"/>
      <c r="F24" s="739"/>
      <c r="G24" s="739"/>
      <c r="H24" s="743"/>
      <c r="I24" s="736"/>
      <c r="J24" s="735"/>
    </row>
    <row r="25" spans="2:10" s="744" customFormat="1" ht="15" customHeight="1">
      <c r="B25" s="1372" t="s">
        <v>1173</v>
      </c>
      <c r="C25" s="1466"/>
      <c r="D25" s="740">
        <f>SUM(D26:D29)</f>
        <v>107201</v>
      </c>
      <c r="E25" s="740">
        <f>SUM(E26:E29)</f>
        <v>107137</v>
      </c>
      <c r="F25" s="741">
        <v>99.9</v>
      </c>
      <c r="G25" s="740">
        <f>SUM(G26:G29)</f>
        <v>118517</v>
      </c>
      <c r="H25" s="745">
        <v>110.6</v>
      </c>
      <c r="I25" s="732">
        <f>SUM(I26:I29)</f>
        <v>105683</v>
      </c>
      <c r="J25" s="741">
        <v>98.6</v>
      </c>
    </row>
    <row r="26" spans="2:13" s="713" customFormat="1" ht="14.25" customHeight="1">
      <c r="B26" s="721"/>
      <c r="C26" s="734" t="s">
        <v>1722</v>
      </c>
      <c r="D26" s="125">
        <v>31066</v>
      </c>
      <c r="E26" s="125">
        <v>31002</v>
      </c>
      <c r="F26" s="724">
        <v>99.8</v>
      </c>
      <c r="G26" s="125">
        <v>37070</v>
      </c>
      <c r="H26" s="742">
        <v>119.3</v>
      </c>
      <c r="I26" s="736">
        <v>30939</v>
      </c>
      <c r="J26" s="724">
        <v>99.6</v>
      </c>
      <c r="K26" s="737"/>
      <c r="L26" s="737"/>
      <c r="M26" s="720"/>
    </row>
    <row r="27" spans="2:13" s="713" customFormat="1" ht="15" customHeight="1">
      <c r="B27" s="721"/>
      <c r="C27" s="734" t="s">
        <v>1725</v>
      </c>
      <c r="D27" s="125">
        <v>42817</v>
      </c>
      <c r="E27" s="125">
        <v>42817</v>
      </c>
      <c r="F27" s="724">
        <v>100</v>
      </c>
      <c r="G27" s="125">
        <v>44137</v>
      </c>
      <c r="H27" s="742">
        <v>103.1</v>
      </c>
      <c r="I27" s="736">
        <v>41778</v>
      </c>
      <c r="J27" s="724">
        <v>97.6</v>
      </c>
      <c r="K27" s="737"/>
      <c r="L27" s="737"/>
      <c r="M27" s="720"/>
    </row>
    <row r="28" spans="2:13" s="713" customFormat="1" ht="15" customHeight="1">
      <c r="B28" s="721"/>
      <c r="C28" s="734" t="s">
        <v>1726</v>
      </c>
      <c r="D28" s="125">
        <v>23252</v>
      </c>
      <c r="E28" s="125">
        <v>23252</v>
      </c>
      <c r="F28" s="724">
        <v>100</v>
      </c>
      <c r="G28" s="125">
        <v>25980</v>
      </c>
      <c r="H28" s="742">
        <v>111.7</v>
      </c>
      <c r="I28" s="736">
        <v>23058</v>
      </c>
      <c r="J28" s="724">
        <v>99.2</v>
      </c>
      <c r="K28" s="737"/>
      <c r="L28" s="737"/>
      <c r="M28" s="720"/>
    </row>
    <row r="29" spans="2:10" s="713" customFormat="1" ht="12">
      <c r="B29" s="721"/>
      <c r="C29" s="734" t="s">
        <v>1174</v>
      </c>
      <c r="D29" s="125">
        <v>10066</v>
      </c>
      <c r="E29" s="125">
        <v>10066</v>
      </c>
      <c r="F29" s="724">
        <v>100</v>
      </c>
      <c r="G29" s="125">
        <v>11330</v>
      </c>
      <c r="H29" s="742">
        <v>112.6</v>
      </c>
      <c r="I29" s="736">
        <v>9908</v>
      </c>
      <c r="J29" s="724">
        <v>98.4</v>
      </c>
    </row>
    <row r="30" spans="2:10" s="713" customFormat="1" ht="12">
      <c r="B30" s="721"/>
      <c r="C30" s="734"/>
      <c r="D30" s="739"/>
      <c r="E30" s="739"/>
      <c r="F30" s="739"/>
      <c r="G30" s="739"/>
      <c r="H30" s="743"/>
      <c r="I30" s="736"/>
      <c r="J30" s="735"/>
    </row>
    <row r="31" spans="2:10" s="726" customFormat="1" ht="15" customHeight="1">
      <c r="B31" s="1465" t="s">
        <v>1175</v>
      </c>
      <c r="C31" s="1466"/>
      <c r="D31" s="732">
        <f>SUM(D32:D39)</f>
        <v>100286</v>
      </c>
      <c r="E31" s="732">
        <f>SUM(E32:E39)</f>
        <v>97401</v>
      </c>
      <c r="F31" s="733">
        <v>97.1</v>
      </c>
      <c r="G31" s="732">
        <f>SUM(G32:G39)</f>
        <v>106449</v>
      </c>
      <c r="H31" s="745">
        <v>106.1</v>
      </c>
      <c r="I31" s="732">
        <f>SUM(I32:I39)</f>
        <v>83893</v>
      </c>
      <c r="J31" s="733">
        <v>83.7</v>
      </c>
    </row>
    <row r="32" spans="2:13" s="713" customFormat="1" ht="15" customHeight="1">
      <c r="B32" s="721"/>
      <c r="C32" s="734" t="s">
        <v>1719</v>
      </c>
      <c r="D32" s="125">
        <v>42715</v>
      </c>
      <c r="E32" s="125">
        <v>41704</v>
      </c>
      <c r="F32" s="724">
        <v>97.6</v>
      </c>
      <c r="G32" s="125">
        <v>45179</v>
      </c>
      <c r="H32" s="742">
        <v>105.8</v>
      </c>
      <c r="I32" s="736">
        <v>31703</v>
      </c>
      <c r="J32" s="724">
        <v>74.2</v>
      </c>
      <c r="K32" s="737"/>
      <c r="L32" s="720"/>
      <c r="M32" s="720"/>
    </row>
    <row r="33" spans="2:13" s="713" customFormat="1" ht="15" customHeight="1">
      <c r="B33" s="721"/>
      <c r="C33" s="734" t="s">
        <v>1735</v>
      </c>
      <c r="D33" s="125">
        <v>7686</v>
      </c>
      <c r="E33" s="125">
        <v>7686</v>
      </c>
      <c r="F33" s="724">
        <v>100</v>
      </c>
      <c r="G33" s="125">
        <v>8000</v>
      </c>
      <c r="H33" s="742">
        <v>104.1</v>
      </c>
      <c r="I33" s="736">
        <v>7320</v>
      </c>
      <c r="J33" s="724">
        <v>95.2</v>
      </c>
      <c r="K33" s="737"/>
      <c r="L33" s="720"/>
      <c r="M33" s="720"/>
    </row>
    <row r="34" spans="2:13" s="713" customFormat="1" ht="15" customHeight="1">
      <c r="B34" s="721"/>
      <c r="C34" s="734" t="s">
        <v>1736</v>
      </c>
      <c r="D34" s="125">
        <v>12227</v>
      </c>
      <c r="E34" s="125">
        <v>12020</v>
      </c>
      <c r="F34" s="724">
        <v>98.3</v>
      </c>
      <c r="G34" s="125">
        <v>14160</v>
      </c>
      <c r="H34" s="742">
        <v>115.8</v>
      </c>
      <c r="I34" s="736">
        <v>11588</v>
      </c>
      <c r="J34" s="724">
        <v>94.8</v>
      </c>
      <c r="K34" s="737"/>
      <c r="L34" s="720"/>
      <c r="M34" s="720"/>
    </row>
    <row r="35" spans="2:13" s="713" customFormat="1" ht="15" customHeight="1">
      <c r="B35" s="721"/>
      <c r="C35" s="734" t="s">
        <v>1737</v>
      </c>
      <c r="D35" s="125">
        <v>7579</v>
      </c>
      <c r="E35" s="125">
        <v>7579</v>
      </c>
      <c r="F35" s="724">
        <v>100</v>
      </c>
      <c r="G35" s="125">
        <v>8150</v>
      </c>
      <c r="H35" s="742">
        <v>107.5</v>
      </c>
      <c r="I35" s="736">
        <v>7519</v>
      </c>
      <c r="J35" s="724">
        <v>99.2</v>
      </c>
      <c r="K35" s="737"/>
      <c r="L35" s="720"/>
      <c r="M35" s="720"/>
    </row>
    <row r="36" spans="2:13" s="713" customFormat="1" ht="15" customHeight="1">
      <c r="B36" s="721"/>
      <c r="C36" s="734" t="s">
        <v>1738</v>
      </c>
      <c r="D36" s="125">
        <v>11830</v>
      </c>
      <c r="E36" s="125">
        <v>11380</v>
      </c>
      <c r="F36" s="724">
        <v>96.2</v>
      </c>
      <c r="G36" s="125">
        <v>13020</v>
      </c>
      <c r="H36" s="742">
        <v>110.1</v>
      </c>
      <c r="I36" s="736">
        <v>9542</v>
      </c>
      <c r="J36" s="724">
        <v>80.7</v>
      </c>
      <c r="K36" s="737"/>
      <c r="L36" s="720"/>
      <c r="M36" s="720"/>
    </row>
    <row r="37" spans="2:13" s="713" customFormat="1" ht="15" customHeight="1">
      <c r="B37" s="721"/>
      <c r="C37" s="734" t="s">
        <v>1739</v>
      </c>
      <c r="D37" s="125">
        <v>4963</v>
      </c>
      <c r="E37" s="125">
        <v>4324</v>
      </c>
      <c r="F37" s="724">
        <v>87.1</v>
      </c>
      <c r="G37" s="125">
        <v>4630</v>
      </c>
      <c r="H37" s="742">
        <v>93.3</v>
      </c>
      <c r="I37" s="736">
        <v>4251</v>
      </c>
      <c r="J37" s="724">
        <v>85.7</v>
      </c>
      <c r="K37" s="737"/>
      <c r="L37" s="720"/>
      <c r="M37" s="720"/>
    </row>
    <row r="38" spans="2:13" s="713" customFormat="1" ht="15" customHeight="1">
      <c r="B38" s="721"/>
      <c r="C38" s="734" t="s">
        <v>1740</v>
      </c>
      <c r="D38" s="125">
        <v>6281</v>
      </c>
      <c r="E38" s="125">
        <v>6202</v>
      </c>
      <c r="F38" s="724">
        <v>98.7</v>
      </c>
      <c r="G38" s="125">
        <v>6320</v>
      </c>
      <c r="H38" s="742">
        <v>100.6</v>
      </c>
      <c r="I38" s="736">
        <v>5519</v>
      </c>
      <c r="J38" s="724">
        <v>87.9</v>
      </c>
      <c r="K38" s="737"/>
      <c r="L38" s="720"/>
      <c r="M38" s="720"/>
    </row>
    <row r="39" spans="2:13" s="713" customFormat="1" ht="15" customHeight="1">
      <c r="B39" s="721"/>
      <c r="C39" s="734" t="s">
        <v>1741</v>
      </c>
      <c r="D39" s="125">
        <v>7005</v>
      </c>
      <c r="E39" s="723">
        <v>6506</v>
      </c>
      <c r="F39" s="724">
        <v>92.9</v>
      </c>
      <c r="G39" s="125">
        <v>6990</v>
      </c>
      <c r="H39" s="742">
        <v>99.8</v>
      </c>
      <c r="I39" s="736">
        <v>6451</v>
      </c>
      <c r="J39" s="724">
        <v>92.1</v>
      </c>
      <c r="K39" s="737"/>
      <c r="L39" s="720"/>
      <c r="M39" s="720"/>
    </row>
    <row r="40" spans="2:13" s="713" customFormat="1" ht="15" customHeight="1">
      <c r="B40" s="721"/>
      <c r="C40" s="734"/>
      <c r="D40" s="125"/>
      <c r="E40" s="723"/>
      <c r="F40" s="724"/>
      <c r="G40" s="125"/>
      <c r="H40" s="743"/>
      <c r="I40" s="736"/>
      <c r="J40" s="724"/>
      <c r="K40" s="737"/>
      <c r="L40" s="720"/>
      <c r="M40" s="720"/>
    </row>
    <row r="41" spans="2:13" s="726" customFormat="1" ht="15" customHeight="1">
      <c r="B41" s="1465" t="s">
        <v>1176</v>
      </c>
      <c r="C41" s="1466"/>
      <c r="D41" s="120">
        <f>SUM(D42:D45)</f>
        <v>179494</v>
      </c>
      <c r="E41" s="120">
        <f>SUM(E42:E45)</f>
        <v>178233</v>
      </c>
      <c r="F41" s="729">
        <v>99.3</v>
      </c>
      <c r="G41" s="120">
        <f>SUM(G42:G45)</f>
        <v>170363</v>
      </c>
      <c r="H41" s="741">
        <v>94.9</v>
      </c>
      <c r="I41" s="732">
        <f>SUM(I42:I45)</f>
        <v>157076</v>
      </c>
      <c r="J41" s="729">
        <v>87.5</v>
      </c>
      <c r="K41" s="746"/>
      <c r="L41" s="731"/>
      <c r="M41" s="731"/>
    </row>
    <row r="42" spans="2:13" s="713" customFormat="1" ht="15" customHeight="1">
      <c r="B42" s="721"/>
      <c r="C42" s="734" t="s">
        <v>1716</v>
      </c>
      <c r="D42" s="125">
        <v>94452</v>
      </c>
      <c r="E42" s="125">
        <v>94437</v>
      </c>
      <c r="F42" s="724">
        <v>99.9</v>
      </c>
      <c r="G42" s="125">
        <v>87666</v>
      </c>
      <c r="H42" s="742">
        <v>92.8</v>
      </c>
      <c r="I42" s="736">
        <v>81704</v>
      </c>
      <c r="J42" s="724">
        <v>86.5</v>
      </c>
      <c r="K42" s="737"/>
      <c r="L42" s="737"/>
      <c r="M42" s="720"/>
    </row>
    <row r="43" spans="2:13" s="713" customFormat="1" ht="15" customHeight="1">
      <c r="B43" s="721"/>
      <c r="C43" s="734" t="s">
        <v>1727</v>
      </c>
      <c r="D43" s="125">
        <v>36881</v>
      </c>
      <c r="E43" s="125">
        <v>36666</v>
      </c>
      <c r="F43" s="724">
        <v>99.4</v>
      </c>
      <c r="G43" s="125">
        <v>36350</v>
      </c>
      <c r="H43" s="742">
        <v>98.6</v>
      </c>
      <c r="I43" s="736">
        <v>33726</v>
      </c>
      <c r="J43" s="724">
        <v>91.4</v>
      </c>
      <c r="K43" s="737"/>
      <c r="L43" s="737"/>
      <c r="M43" s="720"/>
    </row>
    <row r="44" spans="2:13" s="713" customFormat="1" ht="15" customHeight="1">
      <c r="B44" s="721"/>
      <c r="C44" s="734" t="s">
        <v>1742</v>
      </c>
      <c r="D44" s="125">
        <v>27161</v>
      </c>
      <c r="E44" s="723">
        <v>26130</v>
      </c>
      <c r="F44" s="724">
        <v>96.2</v>
      </c>
      <c r="G44" s="125">
        <v>23900</v>
      </c>
      <c r="H44" s="742">
        <v>88</v>
      </c>
      <c r="I44" s="736">
        <v>20963</v>
      </c>
      <c r="J44" s="724">
        <v>77.2</v>
      </c>
      <c r="K44" s="737"/>
      <c r="L44" s="737"/>
      <c r="M44" s="720"/>
    </row>
    <row r="45" spans="2:13" s="713" customFormat="1" ht="15" customHeight="1">
      <c r="B45" s="721"/>
      <c r="C45" s="734" t="s">
        <v>1743</v>
      </c>
      <c r="D45" s="125">
        <v>21000</v>
      </c>
      <c r="E45" s="125">
        <v>21000</v>
      </c>
      <c r="F45" s="724">
        <v>100</v>
      </c>
      <c r="G45" s="125">
        <v>22447</v>
      </c>
      <c r="H45" s="742">
        <v>106.9</v>
      </c>
      <c r="I45" s="736">
        <v>20683</v>
      </c>
      <c r="J45" s="724">
        <v>98.5</v>
      </c>
      <c r="K45" s="737"/>
      <c r="L45" s="737"/>
      <c r="M45" s="720"/>
    </row>
    <row r="46" spans="2:13" s="713" customFormat="1" ht="15" customHeight="1">
      <c r="B46" s="721"/>
      <c r="C46" s="734"/>
      <c r="D46" s="125"/>
      <c r="E46" s="125"/>
      <c r="F46" s="724"/>
      <c r="G46" s="125"/>
      <c r="H46" s="743"/>
      <c r="I46" s="736"/>
      <c r="J46" s="724"/>
      <c r="K46" s="737"/>
      <c r="L46" s="737"/>
      <c r="M46" s="720"/>
    </row>
    <row r="47" spans="2:13" s="726" customFormat="1" ht="15" customHeight="1">
      <c r="B47" s="1465" t="s">
        <v>1177</v>
      </c>
      <c r="C47" s="1466"/>
      <c r="D47" s="120">
        <f>SUM(D48:D51)</f>
        <v>71175</v>
      </c>
      <c r="E47" s="120">
        <f>SUM(E48:E51)</f>
        <v>69463</v>
      </c>
      <c r="F47" s="729">
        <v>97.6</v>
      </c>
      <c r="G47" s="120">
        <f>SUM(G48:G51)</f>
        <v>76865</v>
      </c>
      <c r="H47" s="741">
        <v>108</v>
      </c>
      <c r="I47" s="732">
        <f>SUM(I48:I51)</f>
        <v>61514</v>
      </c>
      <c r="J47" s="729">
        <v>86.4</v>
      </c>
      <c r="K47" s="746"/>
      <c r="L47" s="746"/>
      <c r="M47" s="731"/>
    </row>
    <row r="48" spans="2:13" s="713" customFormat="1" ht="15" customHeight="1">
      <c r="B48" s="721"/>
      <c r="C48" s="734" t="s">
        <v>1723</v>
      </c>
      <c r="D48" s="125">
        <v>32803</v>
      </c>
      <c r="E48" s="125">
        <v>32803</v>
      </c>
      <c r="F48" s="724">
        <v>100</v>
      </c>
      <c r="G48" s="125">
        <v>37600</v>
      </c>
      <c r="H48" s="742">
        <v>114.6</v>
      </c>
      <c r="I48" s="736">
        <v>27977</v>
      </c>
      <c r="J48" s="724">
        <v>85.3</v>
      </c>
      <c r="K48" s="737"/>
      <c r="L48" s="737"/>
      <c r="M48" s="720"/>
    </row>
    <row r="49" spans="2:13" s="713" customFormat="1" ht="15" customHeight="1">
      <c r="B49" s="721"/>
      <c r="C49" s="734" t="s">
        <v>1744</v>
      </c>
      <c r="D49" s="125">
        <v>10837</v>
      </c>
      <c r="E49" s="125">
        <v>9192</v>
      </c>
      <c r="F49" s="724">
        <v>84.8</v>
      </c>
      <c r="G49" s="125">
        <v>9130</v>
      </c>
      <c r="H49" s="742">
        <v>84.2</v>
      </c>
      <c r="I49" s="736">
        <v>7895</v>
      </c>
      <c r="J49" s="724">
        <v>72.9</v>
      </c>
      <c r="K49" s="737"/>
      <c r="L49" s="720"/>
      <c r="M49" s="720"/>
    </row>
    <row r="50" spans="2:13" s="713" customFormat="1" ht="15" customHeight="1">
      <c r="B50" s="721"/>
      <c r="C50" s="734" t="s">
        <v>1745</v>
      </c>
      <c r="D50" s="125">
        <v>17887</v>
      </c>
      <c r="E50" s="125">
        <v>17843</v>
      </c>
      <c r="F50" s="724">
        <v>99.8</v>
      </c>
      <c r="G50" s="125">
        <v>20745</v>
      </c>
      <c r="H50" s="742">
        <v>116</v>
      </c>
      <c r="I50" s="736">
        <v>16831</v>
      </c>
      <c r="J50" s="724">
        <v>94.1</v>
      </c>
      <c r="K50" s="737"/>
      <c r="L50" s="720"/>
      <c r="M50" s="720"/>
    </row>
    <row r="51" spans="2:13" s="713" customFormat="1" ht="15" customHeight="1">
      <c r="B51" s="721"/>
      <c r="C51" s="734" t="s">
        <v>1746</v>
      </c>
      <c r="D51" s="125">
        <v>9648</v>
      </c>
      <c r="E51" s="125">
        <v>9625</v>
      </c>
      <c r="F51" s="724">
        <v>99.8</v>
      </c>
      <c r="G51" s="125">
        <v>9390</v>
      </c>
      <c r="H51" s="742">
        <v>97.3</v>
      </c>
      <c r="I51" s="736">
        <v>8811</v>
      </c>
      <c r="J51" s="724">
        <v>91.3</v>
      </c>
      <c r="K51" s="737"/>
      <c r="L51" s="720"/>
      <c r="M51" s="720"/>
    </row>
    <row r="52" spans="2:13" s="713" customFormat="1" ht="15" customHeight="1">
      <c r="B52" s="721"/>
      <c r="C52" s="734"/>
      <c r="D52" s="125"/>
      <c r="E52" s="125"/>
      <c r="F52" s="724"/>
      <c r="G52" s="125"/>
      <c r="H52" s="743"/>
      <c r="I52" s="736"/>
      <c r="J52" s="724"/>
      <c r="K52" s="737"/>
      <c r="L52" s="720"/>
      <c r="M52" s="720"/>
    </row>
    <row r="53" spans="2:13" s="726" customFormat="1" ht="15" customHeight="1">
      <c r="B53" s="1465" t="s">
        <v>1178</v>
      </c>
      <c r="C53" s="1466"/>
      <c r="D53" s="120">
        <f>SUM(D54:D60)</f>
        <v>157336</v>
      </c>
      <c r="E53" s="120">
        <f>SUM(E54:E60)</f>
        <v>156841</v>
      </c>
      <c r="F53" s="729">
        <v>99.7</v>
      </c>
      <c r="G53" s="120">
        <f>SUM(G54:G60)</f>
        <v>167735</v>
      </c>
      <c r="H53" s="741">
        <v>106.6</v>
      </c>
      <c r="I53" s="120">
        <f>SUM(I54:I60)</f>
        <v>156164</v>
      </c>
      <c r="J53" s="729">
        <v>99.3</v>
      </c>
      <c r="K53" s="746"/>
      <c r="L53" s="731"/>
      <c r="M53" s="731"/>
    </row>
    <row r="54" spans="2:13" s="713" customFormat="1" ht="15" customHeight="1">
      <c r="B54" s="721"/>
      <c r="C54" s="734" t="s">
        <v>1717</v>
      </c>
      <c r="D54" s="125">
        <v>99868</v>
      </c>
      <c r="E54" s="723">
        <v>99868</v>
      </c>
      <c r="F54" s="724">
        <v>100</v>
      </c>
      <c r="G54" s="125">
        <v>101240</v>
      </c>
      <c r="H54" s="742">
        <v>101.4</v>
      </c>
      <c r="I54" s="736">
        <v>99506</v>
      </c>
      <c r="J54" s="724">
        <v>99.6</v>
      </c>
      <c r="K54" s="737"/>
      <c r="L54" s="720"/>
      <c r="M54" s="720"/>
    </row>
    <row r="55" spans="2:13" s="713" customFormat="1" ht="15" customHeight="1">
      <c r="B55" s="721"/>
      <c r="C55" s="734" t="s">
        <v>1748</v>
      </c>
      <c r="D55" s="125">
        <v>12658</v>
      </c>
      <c r="E55" s="723">
        <v>12658</v>
      </c>
      <c r="F55" s="724">
        <v>100</v>
      </c>
      <c r="G55" s="125">
        <v>14634</v>
      </c>
      <c r="H55" s="742">
        <v>115.6</v>
      </c>
      <c r="I55" s="736">
        <v>12652</v>
      </c>
      <c r="J55" s="724">
        <v>99.9</v>
      </c>
      <c r="K55" s="737"/>
      <c r="L55" s="720"/>
      <c r="M55" s="720"/>
    </row>
    <row r="56" spans="2:13" s="713" customFormat="1" ht="15" customHeight="1">
      <c r="B56" s="721"/>
      <c r="C56" s="734" t="s">
        <v>1749</v>
      </c>
      <c r="D56" s="125">
        <v>9998</v>
      </c>
      <c r="E56" s="125">
        <v>9926</v>
      </c>
      <c r="F56" s="724">
        <v>99.3</v>
      </c>
      <c r="G56" s="125">
        <v>10166</v>
      </c>
      <c r="H56" s="742">
        <v>101.7</v>
      </c>
      <c r="I56" s="736">
        <v>9830</v>
      </c>
      <c r="J56" s="724">
        <v>98.3</v>
      </c>
      <c r="K56" s="737"/>
      <c r="L56" s="720"/>
      <c r="M56" s="720"/>
    </row>
    <row r="57" spans="2:13" s="713" customFormat="1" ht="15" customHeight="1">
      <c r="B57" s="721"/>
      <c r="C57" s="734" t="s">
        <v>1750</v>
      </c>
      <c r="D57" s="125">
        <v>8725</v>
      </c>
      <c r="E57" s="125">
        <v>8725</v>
      </c>
      <c r="F57" s="724">
        <v>100</v>
      </c>
      <c r="G57" s="125">
        <v>9060</v>
      </c>
      <c r="H57" s="742">
        <v>103.8</v>
      </c>
      <c r="I57" s="736">
        <v>8658</v>
      </c>
      <c r="J57" s="724">
        <v>99.2</v>
      </c>
      <c r="K57" s="737"/>
      <c r="L57" s="720"/>
      <c r="M57" s="720"/>
    </row>
    <row r="58" spans="2:13" s="713" customFormat="1" ht="15" customHeight="1">
      <c r="B58" s="721"/>
      <c r="C58" s="734" t="s">
        <v>1751</v>
      </c>
      <c r="D58" s="125">
        <v>8115</v>
      </c>
      <c r="E58" s="723">
        <v>8115</v>
      </c>
      <c r="F58" s="724">
        <v>100</v>
      </c>
      <c r="G58" s="125">
        <v>8860</v>
      </c>
      <c r="H58" s="742">
        <v>109.2</v>
      </c>
      <c r="I58" s="736">
        <v>8112</v>
      </c>
      <c r="J58" s="724">
        <v>99.9</v>
      </c>
      <c r="K58" s="737"/>
      <c r="L58" s="720"/>
      <c r="M58" s="720"/>
    </row>
    <row r="59" spans="2:13" s="713" customFormat="1" ht="15" customHeight="1">
      <c r="B59" s="721"/>
      <c r="C59" s="734" t="s">
        <v>1752</v>
      </c>
      <c r="D59" s="125">
        <v>6396</v>
      </c>
      <c r="E59" s="125">
        <v>6095</v>
      </c>
      <c r="F59" s="724">
        <v>95.3</v>
      </c>
      <c r="G59" s="125">
        <v>6890</v>
      </c>
      <c r="H59" s="742">
        <v>107.7</v>
      </c>
      <c r="I59" s="736">
        <v>5970</v>
      </c>
      <c r="J59" s="724">
        <v>93.3</v>
      </c>
      <c r="K59" s="737"/>
      <c r="L59" s="720"/>
      <c r="M59" s="720"/>
    </row>
    <row r="60" spans="2:13" s="713" customFormat="1" ht="15" customHeight="1">
      <c r="B60" s="721"/>
      <c r="C60" s="734" t="s">
        <v>1753</v>
      </c>
      <c r="D60" s="125">
        <v>11576</v>
      </c>
      <c r="E60" s="125">
        <v>11454</v>
      </c>
      <c r="F60" s="724">
        <v>98.9</v>
      </c>
      <c r="G60" s="125">
        <v>16885</v>
      </c>
      <c r="H60" s="742">
        <v>145.9</v>
      </c>
      <c r="I60" s="736">
        <v>11436</v>
      </c>
      <c r="J60" s="724">
        <v>98.8</v>
      </c>
      <c r="K60" s="737"/>
      <c r="L60" s="720"/>
      <c r="M60" s="720"/>
    </row>
    <row r="61" spans="2:13" s="713" customFormat="1" ht="15" customHeight="1">
      <c r="B61" s="721"/>
      <c r="C61" s="734"/>
      <c r="D61" s="747"/>
      <c r="E61" s="125"/>
      <c r="F61" s="724"/>
      <c r="G61" s="125"/>
      <c r="H61" s="743"/>
      <c r="I61" s="736"/>
      <c r="J61" s="724"/>
      <c r="K61" s="737"/>
      <c r="L61" s="720"/>
      <c r="M61" s="720"/>
    </row>
    <row r="62" spans="2:10" s="726" customFormat="1" ht="15" customHeight="1">
      <c r="B62" s="1465" t="s">
        <v>1179</v>
      </c>
      <c r="C62" s="1466"/>
      <c r="D62" s="732">
        <f>SUM(D63:D69)</f>
        <v>167528</v>
      </c>
      <c r="E62" s="732">
        <f>SUM(E63:E69)</f>
        <v>167389</v>
      </c>
      <c r="F62" s="733">
        <v>99.9</v>
      </c>
      <c r="G62" s="732">
        <f>SUM(G63:G69)</f>
        <v>180279</v>
      </c>
      <c r="H62" s="741">
        <v>107.6</v>
      </c>
      <c r="I62" s="732">
        <f>SUM(I63:I69)</f>
        <v>165128</v>
      </c>
      <c r="J62" s="733">
        <v>98.6</v>
      </c>
    </row>
    <row r="63" spans="2:13" s="713" customFormat="1" ht="15" customHeight="1">
      <c r="B63" s="721"/>
      <c r="C63" s="734" t="s">
        <v>1718</v>
      </c>
      <c r="D63" s="125">
        <v>100441</v>
      </c>
      <c r="E63" s="125">
        <v>100411</v>
      </c>
      <c r="F63" s="724">
        <v>99.9</v>
      </c>
      <c r="G63" s="125">
        <v>103600</v>
      </c>
      <c r="H63" s="742">
        <v>103.1</v>
      </c>
      <c r="I63" s="736">
        <v>99052</v>
      </c>
      <c r="J63" s="724">
        <v>98.6</v>
      </c>
      <c r="K63" s="737"/>
      <c r="L63" s="720"/>
      <c r="M63" s="720"/>
    </row>
    <row r="64" spans="2:13" s="713" customFormat="1" ht="15" customHeight="1">
      <c r="B64" s="721"/>
      <c r="C64" s="734" t="s">
        <v>1769</v>
      </c>
      <c r="D64" s="125">
        <v>7622</v>
      </c>
      <c r="E64" s="125">
        <v>7611</v>
      </c>
      <c r="F64" s="724">
        <v>99.9</v>
      </c>
      <c r="G64" s="125">
        <v>8431</v>
      </c>
      <c r="H64" s="742">
        <v>110.6</v>
      </c>
      <c r="I64" s="736">
        <v>7541</v>
      </c>
      <c r="J64" s="724">
        <v>98.9</v>
      </c>
      <c r="K64" s="737"/>
      <c r="L64" s="720"/>
      <c r="M64" s="720"/>
    </row>
    <row r="65" spans="2:13" s="713" customFormat="1" ht="15" customHeight="1">
      <c r="B65" s="721"/>
      <c r="C65" s="734" t="s">
        <v>1747</v>
      </c>
      <c r="D65" s="125">
        <v>18680</v>
      </c>
      <c r="E65" s="125">
        <v>18680</v>
      </c>
      <c r="F65" s="724">
        <v>100</v>
      </c>
      <c r="G65" s="125">
        <v>21300</v>
      </c>
      <c r="H65" s="742">
        <v>114</v>
      </c>
      <c r="I65" s="736">
        <v>18393</v>
      </c>
      <c r="J65" s="724">
        <v>98.5</v>
      </c>
      <c r="K65" s="737"/>
      <c r="L65" s="720"/>
      <c r="M65" s="720"/>
    </row>
    <row r="66" spans="2:13" s="713" customFormat="1" ht="15" customHeight="1">
      <c r="B66" s="721"/>
      <c r="C66" s="734" t="s">
        <v>1754</v>
      </c>
      <c r="D66" s="125">
        <v>19126</v>
      </c>
      <c r="E66" s="125">
        <v>19057</v>
      </c>
      <c r="F66" s="724">
        <v>99.6</v>
      </c>
      <c r="G66" s="125">
        <v>22267</v>
      </c>
      <c r="H66" s="742">
        <v>116.4</v>
      </c>
      <c r="I66" s="736">
        <v>18886</v>
      </c>
      <c r="J66" s="724">
        <v>98.7</v>
      </c>
      <c r="K66" s="737"/>
      <c r="L66" s="720"/>
      <c r="M66" s="720"/>
    </row>
    <row r="67" spans="2:13" s="713" customFormat="1" ht="15" customHeight="1">
      <c r="B67" s="721"/>
      <c r="C67" s="734" t="s">
        <v>1755</v>
      </c>
      <c r="D67" s="125">
        <v>8020</v>
      </c>
      <c r="E67" s="723">
        <v>8020</v>
      </c>
      <c r="F67" s="724">
        <v>100</v>
      </c>
      <c r="G67" s="125">
        <v>8600</v>
      </c>
      <c r="H67" s="742">
        <v>107.2</v>
      </c>
      <c r="I67" s="736">
        <v>7762</v>
      </c>
      <c r="J67" s="724">
        <v>96.8</v>
      </c>
      <c r="K67" s="737"/>
      <c r="L67" s="720"/>
      <c r="M67" s="720"/>
    </row>
    <row r="68" spans="2:13" s="713" customFormat="1" ht="15" customHeight="1">
      <c r="B68" s="721"/>
      <c r="C68" s="734" t="s">
        <v>1756</v>
      </c>
      <c r="D68" s="125">
        <v>5929</v>
      </c>
      <c r="E68" s="125">
        <v>5900</v>
      </c>
      <c r="F68" s="724">
        <v>99.5</v>
      </c>
      <c r="G68" s="125">
        <v>6751</v>
      </c>
      <c r="H68" s="742">
        <v>113.9</v>
      </c>
      <c r="I68" s="736">
        <v>5811</v>
      </c>
      <c r="J68" s="724">
        <v>98</v>
      </c>
      <c r="K68" s="737"/>
      <c r="L68" s="720"/>
      <c r="M68" s="720"/>
    </row>
    <row r="69" spans="2:13" s="713" customFormat="1" ht="15" customHeight="1" thickBot="1">
      <c r="B69" s="748"/>
      <c r="C69" s="749" t="s">
        <v>1757</v>
      </c>
      <c r="D69" s="750">
        <v>7710</v>
      </c>
      <c r="E69" s="750">
        <v>7710</v>
      </c>
      <c r="F69" s="751">
        <v>100</v>
      </c>
      <c r="G69" s="750">
        <v>9330</v>
      </c>
      <c r="H69" s="752">
        <v>121</v>
      </c>
      <c r="I69" s="753">
        <v>7683</v>
      </c>
      <c r="J69" s="751">
        <v>99.6</v>
      </c>
      <c r="K69" s="737"/>
      <c r="L69" s="720"/>
      <c r="M69" s="720"/>
    </row>
    <row r="70" spans="3:5" ht="13.5">
      <c r="C70" s="490" t="s">
        <v>1180</v>
      </c>
      <c r="D70" s="95"/>
      <c r="E70" s="95"/>
    </row>
    <row r="76" spans="6:10" ht="13.5">
      <c r="F76" s="95"/>
      <c r="G76" s="95"/>
      <c r="H76" s="95"/>
      <c r="I76" s="95"/>
      <c r="J76" s="95"/>
    </row>
  </sheetData>
  <mergeCells count="18">
    <mergeCell ref="B53:C53"/>
    <mergeCell ref="B62:C62"/>
    <mergeCell ref="B25:C25"/>
    <mergeCell ref="B31:C31"/>
    <mergeCell ref="B41:C41"/>
    <mergeCell ref="B47:C47"/>
    <mergeCell ref="B7:C7"/>
    <mergeCell ref="B9:C9"/>
    <mergeCell ref="B11:C11"/>
    <mergeCell ref="B18:C18"/>
    <mergeCell ref="G5:G6"/>
    <mergeCell ref="H5:H6"/>
    <mergeCell ref="I5:I6"/>
    <mergeCell ref="J5:J6"/>
    <mergeCell ref="D5:D6"/>
    <mergeCell ref="E5:E6"/>
    <mergeCell ref="F5:F6"/>
    <mergeCell ref="B5:C6"/>
  </mergeCells>
  <printOptions/>
  <pageMargins left="0.75" right="0.75" top="1" bottom="1" header="0.512" footer="0.512"/>
  <pageSetup orientation="portrait" paperSize="8" r:id="rId1"/>
</worksheet>
</file>

<file path=xl/worksheets/sheet2.xml><?xml version="1.0" encoding="utf-8"?>
<worksheet xmlns="http://schemas.openxmlformats.org/spreadsheetml/2006/main" xmlns:r="http://schemas.openxmlformats.org/officeDocument/2006/relationships">
  <dimension ref="B1:X71"/>
  <sheetViews>
    <sheetView workbookViewId="0" topLeftCell="A1">
      <selection activeCell="A1" sqref="A1"/>
    </sheetView>
  </sheetViews>
  <sheetFormatPr defaultColWidth="9.00390625" defaultRowHeight="13.5"/>
  <cols>
    <col min="1" max="1" width="2.625" style="17" customWidth="1"/>
    <col min="2" max="15" width="9.00390625" style="17" customWidth="1"/>
    <col min="16" max="16" width="11.00390625" style="17" bestFit="1" customWidth="1"/>
    <col min="17" max="16384" width="9.00390625" style="17" customWidth="1"/>
  </cols>
  <sheetData>
    <row r="1" spans="2:24" ht="12" customHeight="1">
      <c r="B1" s="18"/>
      <c r="C1" s="18"/>
      <c r="D1" s="18"/>
      <c r="E1" s="18"/>
      <c r="F1" s="18"/>
      <c r="G1" s="18"/>
      <c r="H1" s="18"/>
      <c r="I1" s="18"/>
      <c r="J1" s="18"/>
      <c r="K1" s="18"/>
      <c r="L1" s="18"/>
      <c r="M1" s="18"/>
      <c r="N1" s="18"/>
      <c r="O1" s="18"/>
      <c r="P1" s="18"/>
      <c r="Q1" s="18"/>
      <c r="R1" s="18"/>
      <c r="S1" s="18"/>
      <c r="T1" s="18"/>
      <c r="U1" s="18"/>
      <c r="V1" s="18"/>
      <c r="W1" s="18"/>
      <c r="X1" s="19"/>
    </row>
    <row r="2" spans="2:24" ht="14.25">
      <c r="B2" s="20" t="s">
        <v>1767</v>
      </c>
      <c r="C2" s="18"/>
      <c r="D2" s="18"/>
      <c r="E2" s="18"/>
      <c r="F2" s="18"/>
      <c r="G2" s="18"/>
      <c r="H2" s="18"/>
      <c r="I2" s="18"/>
      <c r="J2" s="18"/>
      <c r="K2" s="18"/>
      <c r="L2" s="18"/>
      <c r="M2" s="18"/>
      <c r="N2" s="18"/>
      <c r="O2" s="18"/>
      <c r="P2" s="18"/>
      <c r="Q2" s="18"/>
      <c r="R2" s="18"/>
      <c r="S2" s="18"/>
      <c r="T2" s="18"/>
      <c r="U2" s="18"/>
      <c r="V2" s="18"/>
      <c r="W2" s="18"/>
      <c r="X2" s="19"/>
    </row>
    <row r="3" spans="2:24" ht="14.25" thickBot="1">
      <c r="B3" s="21"/>
      <c r="C3" s="21"/>
      <c r="D3" s="21"/>
      <c r="E3" s="21"/>
      <c r="F3" s="21"/>
      <c r="G3" s="21"/>
      <c r="H3" s="21"/>
      <c r="I3" s="21"/>
      <c r="J3" s="21"/>
      <c r="K3" s="21"/>
      <c r="L3" s="21"/>
      <c r="M3" s="21"/>
      <c r="N3" s="21"/>
      <c r="O3" s="21"/>
      <c r="P3" s="21"/>
      <c r="Q3" s="21"/>
      <c r="R3" s="21"/>
      <c r="S3" s="21"/>
      <c r="T3" s="21"/>
      <c r="U3" s="21"/>
      <c r="V3" s="21"/>
      <c r="W3" s="22" t="s">
        <v>1758</v>
      </c>
      <c r="X3" s="19"/>
    </row>
    <row r="4" spans="2:24" ht="14.25" thickTop="1">
      <c r="B4" s="23"/>
      <c r="C4" s="24"/>
      <c r="D4" s="1783" t="s">
        <v>1688</v>
      </c>
      <c r="E4" s="24"/>
      <c r="F4" s="24"/>
      <c r="G4" s="26"/>
      <c r="H4" s="24"/>
      <c r="I4" s="24"/>
      <c r="J4" s="27"/>
      <c r="K4" s="28" t="s">
        <v>1759</v>
      </c>
      <c r="L4" s="19"/>
      <c r="M4" s="24"/>
      <c r="N4" s="24"/>
      <c r="O4" s="26"/>
      <c r="P4" s="24"/>
      <c r="Q4" s="24"/>
      <c r="R4" s="24"/>
      <c r="S4" s="26"/>
      <c r="T4" s="24"/>
      <c r="U4" s="24"/>
      <c r="V4" s="24"/>
      <c r="W4" s="29"/>
      <c r="X4" s="19"/>
    </row>
    <row r="5" spans="2:24" ht="13.5">
      <c r="B5" s="30" t="s">
        <v>1689</v>
      </c>
      <c r="C5" s="28" t="s">
        <v>1690</v>
      </c>
      <c r="D5" s="1367"/>
      <c r="E5" s="1364" t="s">
        <v>1691</v>
      </c>
      <c r="F5" s="31" t="s">
        <v>1692</v>
      </c>
      <c r="G5" s="25" t="s">
        <v>1693</v>
      </c>
      <c r="H5" s="1364" t="s">
        <v>1694</v>
      </c>
      <c r="I5" s="1364" t="s">
        <v>1695</v>
      </c>
      <c r="J5" s="32" t="s">
        <v>1696</v>
      </c>
      <c r="K5" s="28" t="s">
        <v>1697</v>
      </c>
      <c r="L5" s="1364" t="s">
        <v>1698</v>
      </c>
      <c r="M5" s="1364" t="s">
        <v>1699</v>
      </c>
      <c r="N5" s="1364" t="s">
        <v>1700</v>
      </c>
      <c r="O5" s="33" t="s">
        <v>1760</v>
      </c>
      <c r="P5" s="1364" t="s">
        <v>1701</v>
      </c>
      <c r="Q5" s="1364" t="s">
        <v>1702</v>
      </c>
      <c r="R5" s="1364" t="s">
        <v>1703</v>
      </c>
      <c r="S5" s="25" t="s">
        <v>1761</v>
      </c>
      <c r="T5" s="1364" t="s">
        <v>1704</v>
      </c>
      <c r="U5" s="1364" t="s">
        <v>1705</v>
      </c>
      <c r="V5" s="34" t="s">
        <v>1706</v>
      </c>
      <c r="W5" s="32" t="s">
        <v>1762</v>
      </c>
      <c r="X5" s="19"/>
    </row>
    <row r="6" spans="2:24" ht="13.5">
      <c r="B6" s="35"/>
      <c r="C6" s="36"/>
      <c r="D6" s="1366"/>
      <c r="E6" s="1365"/>
      <c r="F6" s="37" t="s">
        <v>1707</v>
      </c>
      <c r="G6" s="38"/>
      <c r="H6" s="1365"/>
      <c r="I6" s="1365"/>
      <c r="J6" s="39"/>
      <c r="K6" s="40" t="s">
        <v>1700</v>
      </c>
      <c r="L6" s="1365"/>
      <c r="M6" s="1365"/>
      <c r="N6" s="1365"/>
      <c r="O6" s="36"/>
      <c r="P6" s="1365"/>
      <c r="Q6" s="1365"/>
      <c r="R6" s="1365"/>
      <c r="S6" s="38"/>
      <c r="T6" s="1365"/>
      <c r="U6" s="1365"/>
      <c r="V6" s="37" t="s">
        <v>1708</v>
      </c>
      <c r="W6" s="39"/>
      <c r="X6" s="19"/>
    </row>
    <row r="7" spans="2:24" ht="13.5">
      <c r="B7" s="30" t="s">
        <v>1763</v>
      </c>
      <c r="C7" s="41">
        <v>932663</v>
      </c>
      <c r="D7" s="41">
        <v>136608</v>
      </c>
      <c r="E7" s="41">
        <v>136010</v>
      </c>
      <c r="F7" s="41">
        <v>598</v>
      </c>
      <c r="G7" s="41">
        <v>670504</v>
      </c>
      <c r="H7" s="42">
        <v>358970</v>
      </c>
      <c r="I7" s="43">
        <v>311534</v>
      </c>
      <c r="J7" s="41">
        <v>1516</v>
      </c>
      <c r="K7" s="41">
        <v>24646</v>
      </c>
      <c r="L7" s="41">
        <v>3098</v>
      </c>
      <c r="M7" s="41">
        <v>14927</v>
      </c>
      <c r="N7" s="41">
        <v>6621</v>
      </c>
      <c r="O7" s="41">
        <v>20925</v>
      </c>
      <c r="P7" s="41">
        <v>12108</v>
      </c>
      <c r="Q7" s="41">
        <v>6936</v>
      </c>
      <c r="R7" s="41">
        <v>1881</v>
      </c>
      <c r="S7" s="41">
        <v>25267</v>
      </c>
      <c r="T7" s="41">
        <v>15522</v>
      </c>
      <c r="U7" s="41">
        <v>1949</v>
      </c>
      <c r="V7" s="41">
        <v>7796</v>
      </c>
      <c r="W7" s="42">
        <v>53197</v>
      </c>
      <c r="X7" s="19"/>
    </row>
    <row r="8" spans="2:24" s="44" customFormat="1" ht="11.25">
      <c r="B8" s="45">
        <v>5</v>
      </c>
      <c r="C8" s="46">
        <f aca="true" t="shared" si="0" ref="C8:W8">SUM(C10:C11)</f>
        <v>932663</v>
      </c>
      <c r="D8" s="46">
        <f t="shared" si="0"/>
        <v>135583</v>
      </c>
      <c r="E8" s="46">
        <f t="shared" si="0"/>
        <v>134985</v>
      </c>
      <c r="F8" s="46">
        <f t="shared" si="0"/>
        <v>598</v>
      </c>
      <c r="G8" s="46">
        <f t="shared" si="0"/>
        <v>670341</v>
      </c>
      <c r="H8" s="46">
        <f t="shared" si="0"/>
        <v>358777</v>
      </c>
      <c r="I8" s="46">
        <f t="shared" si="0"/>
        <v>311564</v>
      </c>
      <c r="J8" s="46">
        <f t="shared" si="0"/>
        <v>1480</v>
      </c>
      <c r="K8" s="46">
        <f t="shared" si="0"/>
        <v>24731</v>
      </c>
      <c r="L8" s="46">
        <f t="shared" si="0"/>
        <v>3493</v>
      </c>
      <c r="M8" s="46">
        <f t="shared" si="0"/>
        <v>14945</v>
      </c>
      <c r="N8" s="46">
        <f t="shared" si="0"/>
        <v>6293</v>
      </c>
      <c r="O8" s="46">
        <f t="shared" si="0"/>
        <v>22317</v>
      </c>
      <c r="P8" s="46">
        <f t="shared" si="0"/>
        <v>12903</v>
      </c>
      <c r="Q8" s="46">
        <f t="shared" si="0"/>
        <v>7440</v>
      </c>
      <c r="R8" s="46">
        <f t="shared" si="0"/>
        <v>1974</v>
      </c>
      <c r="S8" s="46">
        <f t="shared" si="0"/>
        <v>25618</v>
      </c>
      <c r="T8" s="46">
        <f t="shared" si="0"/>
        <v>15755</v>
      </c>
      <c r="U8" s="46">
        <f t="shared" si="0"/>
        <v>1952</v>
      </c>
      <c r="V8" s="46">
        <f t="shared" si="0"/>
        <v>7911</v>
      </c>
      <c r="W8" s="47">
        <f t="shared" si="0"/>
        <v>52593</v>
      </c>
      <c r="X8" s="48"/>
    </row>
    <row r="9" spans="2:24" s="49" customFormat="1" ht="11.25">
      <c r="B9" s="50"/>
      <c r="C9" s="51"/>
      <c r="D9" s="51"/>
      <c r="E9" s="51"/>
      <c r="F9" s="51"/>
      <c r="G9" s="51"/>
      <c r="H9" s="52"/>
      <c r="I9" s="53"/>
      <c r="J9" s="53"/>
      <c r="K9" s="54"/>
      <c r="L9" s="52"/>
      <c r="M9" s="53"/>
      <c r="N9" s="53"/>
      <c r="O9" s="53"/>
      <c r="P9" s="54"/>
      <c r="Q9" s="51"/>
      <c r="R9" s="52"/>
      <c r="S9" s="52"/>
      <c r="T9" s="52"/>
      <c r="U9" s="52"/>
      <c r="V9" s="52"/>
      <c r="W9" s="52"/>
      <c r="X9" s="55"/>
    </row>
    <row r="10" spans="2:24" s="49" customFormat="1" ht="11.25">
      <c r="B10" s="50" t="s">
        <v>1709</v>
      </c>
      <c r="C10" s="56">
        <f aca="true" t="shared" si="1" ref="C10:W10">SUM(C18:C32)</f>
        <v>321132</v>
      </c>
      <c r="D10" s="56">
        <f t="shared" si="1"/>
        <v>64894</v>
      </c>
      <c r="E10" s="56">
        <f t="shared" si="1"/>
        <v>64771</v>
      </c>
      <c r="F10" s="56">
        <f t="shared" si="1"/>
        <v>123</v>
      </c>
      <c r="G10" s="56">
        <f t="shared" si="1"/>
        <v>192323</v>
      </c>
      <c r="H10" s="47">
        <f t="shared" si="1"/>
        <v>69355</v>
      </c>
      <c r="I10" s="57">
        <f t="shared" si="1"/>
        <v>122968</v>
      </c>
      <c r="J10" s="57">
        <f t="shared" si="1"/>
        <v>391</v>
      </c>
      <c r="K10" s="58">
        <f t="shared" si="1"/>
        <v>9622</v>
      </c>
      <c r="L10" s="47">
        <f t="shared" si="1"/>
        <v>1199</v>
      </c>
      <c r="M10" s="57">
        <f t="shared" si="1"/>
        <v>5529</v>
      </c>
      <c r="N10" s="57">
        <f t="shared" si="1"/>
        <v>2894</v>
      </c>
      <c r="O10" s="57">
        <f t="shared" si="1"/>
        <v>10501</v>
      </c>
      <c r="P10" s="58">
        <f t="shared" si="1"/>
        <v>6424</v>
      </c>
      <c r="Q10" s="46">
        <f t="shared" si="1"/>
        <v>3450</v>
      </c>
      <c r="R10" s="47">
        <f t="shared" si="1"/>
        <v>627</v>
      </c>
      <c r="S10" s="47">
        <f t="shared" si="1"/>
        <v>17208</v>
      </c>
      <c r="T10" s="47">
        <f t="shared" si="1"/>
        <v>9884</v>
      </c>
      <c r="U10" s="47">
        <f t="shared" si="1"/>
        <v>1469</v>
      </c>
      <c r="V10" s="47">
        <f t="shared" si="1"/>
        <v>5855</v>
      </c>
      <c r="W10" s="47">
        <f t="shared" si="1"/>
        <v>26193</v>
      </c>
      <c r="X10" s="55"/>
    </row>
    <row r="11" spans="2:24" s="49" customFormat="1" ht="11.25">
      <c r="B11" s="50" t="s">
        <v>1710</v>
      </c>
      <c r="C11" s="56">
        <f>SUM(C34:C67)</f>
        <v>611531</v>
      </c>
      <c r="D11" s="56">
        <f>SUM(D34:D67)</f>
        <v>70689</v>
      </c>
      <c r="E11" s="56">
        <f>SUM(E34:E67)</f>
        <v>70214</v>
      </c>
      <c r="F11" s="56">
        <f>SUM(F34:F67)</f>
        <v>475</v>
      </c>
      <c r="G11" s="56">
        <f>SUM(G34:G67)</f>
        <v>478018</v>
      </c>
      <c r="H11" s="59">
        <v>289422</v>
      </c>
      <c r="I11" s="57">
        <f aca="true" t="shared" si="2" ref="I11:W11">SUM(I34:I67)</f>
        <v>188596</v>
      </c>
      <c r="J11" s="57">
        <f t="shared" si="2"/>
        <v>1089</v>
      </c>
      <c r="K11" s="58">
        <f t="shared" si="2"/>
        <v>15109</v>
      </c>
      <c r="L11" s="47">
        <f t="shared" si="2"/>
        <v>2294</v>
      </c>
      <c r="M11" s="57">
        <f t="shared" si="2"/>
        <v>9416</v>
      </c>
      <c r="N11" s="57">
        <f t="shared" si="2"/>
        <v>3399</v>
      </c>
      <c r="O11" s="57">
        <f t="shared" si="2"/>
        <v>11816</v>
      </c>
      <c r="P11" s="58">
        <f t="shared" si="2"/>
        <v>6479</v>
      </c>
      <c r="Q11" s="46">
        <f t="shared" si="2"/>
        <v>3990</v>
      </c>
      <c r="R11" s="47">
        <f t="shared" si="2"/>
        <v>1347</v>
      </c>
      <c r="S11" s="47">
        <f t="shared" si="2"/>
        <v>8410</v>
      </c>
      <c r="T11" s="47">
        <f t="shared" si="2"/>
        <v>5871</v>
      </c>
      <c r="U11" s="47">
        <f t="shared" si="2"/>
        <v>483</v>
      </c>
      <c r="V11" s="47">
        <f t="shared" si="2"/>
        <v>2056</v>
      </c>
      <c r="W11" s="47">
        <f t="shared" si="2"/>
        <v>26400</v>
      </c>
      <c r="X11" s="55"/>
    </row>
    <row r="12" spans="2:24" s="49" customFormat="1" ht="11.25">
      <c r="B12" s="50"/>
      <c r="C12" s="56"/>
      <c r="D12" s="56"/>
      <c r="E12" s="56"/>
      <c r="F12" s="56"/>
      <c r="G12" s="56"/>
      <c r="H12" s="47"/>
      <c r="I12" s="57"/>
      <c r="J12" s="57"/>
      <c r="K12" s="58"/>
      <c r="L12" s="47"/>
      <c r="M12" s="57"/>
      <c r="N12" s="57"/>
      <c r="O12" s="57"/>
      <c r="P12" s="58"/>
      <c r="Q12" s="46"/>
      <c r="R12" s="47"/>
      <c r="S12" s="47"/>
      <c r="T12" s="47"/>
      <c r="U12" s="47"/>
      <c r="V12" s="47"/>
      <c r="W12" s="47"/>
      <c r="X12" s="55"/>
    </row>
    <row r="13" spans="2:24" s="49" customFormat="1" ht="11.25">
      <c r="B13" s="50" t="s">
        <v>1711</v>
      </c>
      <c r="C13" s="56">
        <f>SUM(C18,C24,C25,C26,C29,C30,C31,C34,C35,C36,C37,C38,C39,C40)</f>
        <v>262015</v>
      </c>
      <c r="D13" s="56">
        <f>SUM(D18,D24,D25,D26,D29,D30,D31,D34,D35,D36,D37,D38,D39,D40)</f>
        <v>41844</v>
      </c>
      <c r="E13" s="56">
        <f>SUM(E18,E24,E25,E26,E29,E30,E31,E34,E35,E36,E37,E38,E39,E40)</f>
        <v>41805</v>
      </c>
      <c r="F13" s="56">
        <f>SUM(F18,F24,F25,F26,F29,F30,F31,F34,F35,F36,F37,F38,F39,F40)</f>
        <v>39</v>
      </c>
      <c r="G13" s="56">
        <f>SUM(G18,G24,G25,G26,G29,G30,G31,G34,G35,G36,G37,G38,G39,G40)</f>
        <v>173394</v>
      </c>
      <c r="H13" s="59">
        <v>78200</v>
      </c>
      <c r="I13" s="57">
        <f aca="true" t="shared" si="3" ref="I13:W13">SUM(I18,I24,I25,I26,I29,I30,I31,I34,I35,I36,I37,I38,I39,I40)</f>
        <v>95194</v>
      </c>
      <c r="J13" s="57">
        <f t="shared" si="3"/>
        <v>154</v>
      </c>
      <c r="K13" s="58">
        <f t="shared" si="3"/>
        <v>7320</v>
      </c>
      <c r="L13" s="47">
        <f t="shared" si="3"/>
        <v>1478</v>
      </c>
      <c r="M13" s="57">
        <f t="shared" si="3"/>
        <v>4243</v>
      </c>
      <c r="N13" s="57">
        <f t="shared" si="3"/>
        <v>1599</v>
      </c>
      <c r="O13" s="57">
        <f t="shared" si="3"/>
        <v>7522</v>
      </c>
      <c r="P13" s="58">
        <f t="shared" si="3"/>
        <v>4671</v>
      </c>
      <c r="Q13" s="46">
        <f t="shared" si="3"/>
        <v>2227</v>
      </c>
      <c r="R13" s="47">
        <f t="shared" si="3"/>
        <v>624</v>
      </c>
      <c r="S13" s="47">
        <f t="shared" si="3"/>
        <v>10889</v>
      </c>
      <c r="T13" s="47">
        <f t="shared" si="3"/>
        <v>6410</v>
      </c>
      <c r="U13" s="47">
        <f t="shared" si="3"/>
        <v>731</v>
      </c>
      <c r="V13" s="47">
        <f t="shared" si="3"/>
        <v>3748</v>
      </c>
      <c r="W13" s="47">
        <f t="shared" si="3"/>
        <v>20892</v>
      </c>
      <c r="X13" s="55"/>
    </row>
    <row r="14" spans="2:24" s="49" customFormat="1" ht="11.25">
      <c r="B14" s="50" t="s">
        <v>1712</v>
      </c>
      <c r="C14" s="56">
        <f aca="true" t="shared" si="4" ref="C14:W14">SUM(C23,C42,C43,C44,C45,C46,C47,C48)</f>
        <v>180567</v>
      </c>
      <c r="D14" s="56">
        <f t="shared" si="4"/>
        <v>19698</v>
      </c>
      <c r="E14" s="56">
        <f t="shared" si="4"/>
        <v>19405</v>
      </c>
      <c r="F14" s="56">
        <f t="shared" si="4"/>
        <v>293</v>
      </c>
      <c r="G14" s="56">
        <f t="shared" si="4"/>
        <v>142879</v>
      </c>
      <c r="H14" s="47">
        <f t="shared" si="4"/>
        <v>107504</v>
      </c>
      <c r="I14" s="57">
        <f t="shared" si="4"/>
        <v>35375</v>
      </c>
      <c r="J14" s="57">
        <f t="shared" si="4"/>
        <v>379</v>
      </c>
      <c r="K14" s="58">
        <f t="shared" si="4"/>
        <v>4217</v>
      </c>
      <c r="L14" s="47">
        <f t="shared" si="4"/>
        <v>366</v>
      </c>
      <c r="M14" s="57">
        <f t="shared" si="4"/>
        <v>2930</v>
      </c>
      <c r="N14" s="57">
        <f t="shared" si="4"/>
        <v>921</v>
      </c>
      <c r="O14" s="57">
        <f t="shared" si="4"/>
        <v>2942</v>
      </c>
      <c r="P14" s="58">
        <f t="shared" si="4"/>
        <v>1551</v>
      </c>
      <c r="Q14" s="46">
        <f t="shared" si="4"/>
        <v>972</v>
      </c>
      <c r="R14" s="47">
        <f t="shared" si="4"/>
        <v>419</v>
      </c>
      <c r="S14" s="47">
        <f t="shared" si="4"/>
        <v>1831</v>
      </c>
      <c r="T14" s="47">
        <f t="shared" si="4"/>
        <v>1291</v>
      </c>
      <c r="U14" s="47">
        <f t="shared" si="4"/>
        <v>134</v>
      </c>
      <c r="V14" s="47">
        <f t="shared" si="4"/>
        <v>406</v>
      </c>
      <c r="W14" s="57">
        <f t="shared" si="4"/>
        <v>8621</v>
      </c>
      <c r="X14" s="55"/>
    </row>
    <row r="15" spans="2:24" s="49" customFormat="1" ht="11.25">
      <c r="B15" s="50" t="s">
        <v>1713</v>
      </c>
      <c r="C15" s="56">
        <f aca="true" t="shared" si="5" ref="C15:W15">SUM(C19,C28,C32,C50,C51,C52,C53,C54)</f>
        <v>249761</v>
      </c>
      <c r="D15" s="56">
        <f t="shared" si="5"/>
        <v>28758</v>
      </c>
      <c r="E15" s="56">
        <f t="shared" si="5"/>
        <v>28661</v>
      </c>
      <c r="F15" s="56">
        <f t="shared" si="5"/>
        <v>97</v>
      </c>
      <c r="G15" s="56">
        <f t="shared" si="5"/>
        <v>191883</v>
      </c>
      <c r="H15" s="47">
        <f t="shared" si="5"/>
        <v>79524</v>
      </c>
      <c r="I15" s="57">
        <f t="shared" si="5"/>
        <v>112359</v>
      </c>
      <c r="J15" s="57">
        <f t="shared" si="5"/>
        <v>863</v>
      </c>
      <c r="K15" s="58">
        <f t="shared" si="5"/>
        <v>5204</v>
      </c>
      <c r="L15" s="47">
        <f t="shared" si="5"/>
        <v>812</v>
      </c>
      <c r="M15" s="57">
        <f t="shared" si="5"/>
        <v>3092</v>
      </c>
      <c r="N15" s="57">
        <f t="shared" si="5"/>
        <v>1300</v>
      </c>
      <c r="O15" s="57">
        <f t="shared" si="5"/>
        <v>5156</v>
      </c>
      <c r="P15" s="58">
        <f t="shared" si="5"/>
        <v>3258</v>
      </c>
      <c r="Q15" s="46">
        <f t="shared" si="5"/>
        <v>1508</v>
      </c>
      <c r="R15" s="47">
        <f t="shared" si="5"/>
        <v>390</v>
      </c>
      <c r="S15" s="47">
        <f t="shared" si="5"/>
        <v>5707</v>
      </c>
      <c r="T15" s="47">
        <f t="shared" si="5"/>
        <v>3706</v>
      </c>
      <c r="U15" s="47">
        <f t="shared" si="5"/>
        <v>581</v>
      </c>
      <c r="V15" s="47">
        <f t="shared" si="5"/>
        <v>1420</v>
      </c>
      <c r="W15" s="57">
        <f t="shared" si="5"/>
        <v>12190</v>
      </c>
      <c r="X15" s="55"/>
    </row>
    <row r="16" spans="2:24" s="49" customFormat="1" ht="11.25">
      <c r="B16" s="50" t="s">
        <v>1714</v>
      </c>
      <c r="C16" s="56">
        <f aca="true" t="shared" si="6" ref="C16:W16">SUM(C20,C21,C56,C57,C58,C59,C60,C61,C62,C63,C64,C65,C66,C67)</f>
        <v>240320</v>
      </c>
      <c r="D16" s="56">
        <f t="shared" si="6"/>
        <v>45283</v>
      </c>
      <c r="E16" s="56">
        <f t="shared" si="6"/>
        <v>45114</v>
      </c>
      <c r="F16" s="56">
        <f t="shared" si="6"/>
        <v>169</v>
      </c>
      <c r="G16" s="56">
        <f t="shared" si="6"/>
        <v>162185</v>
      </c>
      <c r="H16" s="47">
        <f t="shared" si="6"/>
        <v>93549</v>
      </c>
      <c r="I16" s="57">
        <f t="shared" si="6"/>
        <v>68636</v>
      </c>
      <c r="J16" s="57">
        <f t="shared" si="6"/>
        <v>84</v>
      </c>
      <c r="K16" s="58">
        <f t="shared" si="6"/>
        <v>7990</v>
      </c>
      <c r="L16" s="47">
        <f t="shared" si="6"/>
        <v>837</v>
      </c>
      <c r="M16" s="57">
        <f t="shared" si="6"/>
        <v>4680</v>
      </c>
      <c r="N16" s="57">
        <f t="shared" si="6"/>
        <v>2473</v>
      </c>
      <c r="O16" s="57">
        <f t="shared" si="6"/>
        <v>6697</v>
      </c>
      <c r="P16" s="58">
        <f t="shared" si="6"/>
        <v>3423</v>
      </c>
      <c r="Q16" s="46">
        <f t="shared" si="6"/>
        <v>2733</v>
      </c>
      <c r="R16" s="47">
        <f t="shared" si="6"/>
        <v>541</v>
      </c>
      <c r="S16" s="47">
        <f t="shared" si="6"/>
        <v>7191</v>
      </c>
      <c r="T16" s="47">
        <f t="shared" si="6"/>
        <v>4348</v>
      </c>
      <c r="U16" s="47">
        <f t="shared" si="6"/>
        <v>506</v>
      </c>
      <c r="V16" s="47">
        <f t="shared" si="6"/>
        <v>2337</v>
      </c>
      <c r="W16" s="57">
        <f t="shared" si="6"/>
        <v>10890</v>
      </c>
      <c r="X16" s="55"/>
    </row>
    <row r="17" spans="2:24" ht="13.5">
      <c r="B17" s="60"/>
      <c r="C17" s="61"/>
      <c r="D17" s="61"/>
      <c r="E17" s="61"/>
      <c r="F17" s="61"/>
      <c r="G17" s="61"/>
      <c r="H17" s="62"/>
      <c r="I17" s="63"/>
      <c r="J17" s="63"/>
      <c r="K17" s="64"/>
      <c r="L17" s="62"/>
      <c r="M17" s="63"/>
      <c r="N17" s="63"/>
      <c r="O17" s="63"/>
      <c r="P17" s="64"/>
      <c r="Q17" s="61"/>
      <c r="R17" s="62"/>
      <c r="S17" s="62"/>
      <c r="T17" s="62"/>
      <c r="U17" s="62"/>
      <c r="V17" s="62"/>
      <c r="W17" s="63"/>
      <c r="X17" s="19"/>
    </row>
    <row r="18" spans="2:24" s="65" customFormat="1" ht="12">
      <c r="B18" s="30" t="s">
        <v>1715</v>
      </c>
      <c r="C18" s="61">
        <f>SUM(D18,G18,J18,K18,O18,S18,W18)</f>
        <v>38158</v>
      </c>
      <c r="D18" s="66">
        <v>6660</v>
      </c>
      <c r="E18" s="67">
        <v>6660</v>
      </c>
      <c r="F18" s="67">
        <v>0</v>
      </c>
      <c r="G18" s="66">
        <v>21429</v>
      </c>
      <c r="H18" s="68">
        <v>8583</v>
      </c>
      <c r="I18" s="69">
        <f>G18-H18</f>
        <v>12846</v>
      </c>
      <c r="J18" s="69">
        <v>0</v>
      </c>
      <c r="K18" s="70">
        <v>919</v>
      </c>
      <c r="L18" s="68">
        <v>130</v>
      </c>
      <c r="M18" s="69">
        <v>497</v>
      </c>
      <c r="N18" s="69">
        <f>K18-L18-M18</f>
        <v>292</v>
      </c>
      <c r="O18" s="71">
        <v>1712</v>
      </c>
      <c r="P18" s="72">
        <v>1265</v>
      </c>
      <c r="Q18" s="67">
        <v>334</v>
      </c>
      <c r="R18" s="68">
        <f>O18-P18-Q18</f>
        <v>113</v>
      </c>
      <c r="S18" s="73">
        <v>4088</v>
      </c>
      <c r="T18" s="68">
        <v>2088</v>
      </c>
      <c r="U18" s="68">
        <v>222</v>
      </c>
      <c r="V18" s="68">
        <f>S18-T18-U18</f>
        <v>1778</v>
      </c>
      <c r="W18" s="69">
        <v>3350</v>
      </c>
      <c r="X18" s="19"/>
    </row>
    <row r="19" spans="2:24" s="65" customFormat="1" ht="12">
      <c r="B19" s="30" t="s">
        <v>1716</v>
      </c>
      <c r="C19" s="61">
        <f>SUM(D19,G19,J19,K19,O19,S19,W19)</f>
        <v>54889</v>
      </c>
      <c r="D19" s="66">
        <v>5247</v>
      </c>
      <c r="E19" s="67">
        <v>5247</v>
      </c>
      <c r="F19" s="67">
        <v>0</v>
      </c>
      <c r="G19" s="66">
        <v>42362</v>
      </c>
      <c r="H19" s="68">
        <v>10201</v>
      </c>
      <c r="I19" s="69">
        <f>G19-H19</f>
        <v>32161</v>
      </c>
      <c r="J19" s="69">
        <v>124</v>
      </c>
      <c r="K19" s="70">
        <v>1290</v>
      </c>
      <c r="L19" s="68">
        <v>201</v>
      </c>
      <c r="M19" s="69">
        <v>841</v>
      </c>
      <c r="N19" s="69">
        <f>K19-L19-M19</f>
        <v>248</v>
      </c>
      <c r="O19" s="71">
        <v>1163</v>
      </c>
      <c r="P19" s="72">
        <v>790</v>
      </c>
      <c r="Q19" s="67">
        <v>291</v>
      </c>
      <c r="R19" s="68">
        <f>O19-P19-Q19</f>
        <v>82</v>
      </c>
      <c r="S19" s="73">
        <v>1887</v>
      </c>
      <c r="T19" s="68">
        <v>1133</v>
      </c>
      <c r="U19" s="68">
        <v>272</v>
      </c>
      <c r="V19" s="68">
        <f>S19-T19-U19</f>
        <v>482</v>
      </c>
      <c r="W19" s="69">
        <v>2816</v>
      </c>
      <c r="X19" s="19"/>
    </row>
    <row r="20" spans="2:24" s="65" customFormat="1" ht="12">
      <c r="B20" s="30" t="s">
        <v>1717</v>
      </c>
      <c r="C20" s="61">
        <f>SUM(D20,G20,J20,K20,O20,S20,W20)</f>
        <v>23483</v>
      </c>
      <c r="D20" s="66">
        <v>6973</v>
      </c>
      <c r="E20" s="67">
        <v>6973</v>
      </c>
      <c r="F20" s="67">
        <v>0</v>
      </c>
      <c r="G20" s="66">
        <v>10263</v>
      </c>
      <c r="H20" s="68">
        <v>516</v>
      </c>
      <c r="I20" s="69">
        <f>G20-H20</f>
        <v>9747</v>
      </c>
      <c r="J20" s="69">
        <v>0</v>
      </c>
      <c r="K20" s="70">
        <v>809</v>
      </c>
      <c r="L20" s="68">
        <v>78</v>
      </c>
      <c r="M20" s="69">
        <v>331</v>
      </c>
      <c r="N20" s="69">
        <f>K20-L20-M20</f>
        <v>400</v>
      </c>
      <c r="O20" s="71">
        <v>1159</v>
      </c>
      <c r="P20" s="72">
        <v>685</v>
      </c>
      <c r="Q20" s="67">
        <v>410</v>
      </c>
      <c r="R20" s="68">
        <f>O20-P20-Q20</f>
        <v>64</v>
      </c>
      <c r="S20" s="73">
        <v>1996</v>
      </c>
      <c r="T20" s="68">
        <v>1055</v>
      </c>
      <c r="U20" s="68">
        <v>109</v>
      </c>
      <c r="V20" s="68">
        <f>S20-T20-U20</f>
        <v>832</v>
      </c>
      <c r="W20" s="69">
        <v>2283</v>
      </c>
      <c r="X20" s="19"/>
    </row>
    <row r="21" spans="2:24" s="65" customFormat="1" ht="12">
      <c r="B21" s="30" t="s">
        <v>1718</v>
      </c>
      <c r="C21" s="61">
        <f>SUM(D21,G21,J21,K21,O21,S21,W21)</f>
        <v>17500</v>
      </c>
      <c r="D21" s="66">
        <v>8530</v>
      </c>
      <c r="E21" s="67">
        <v>8530</v>
      </c>
      <c r="F21" s="67">
        <v>0</v>
      </c>
      <c r="G21" s="66">
        <v>2541</v>
      </c>
      <c r="H21" s="68">
        <v>618</v>
      </c>
      <c r="I21" s="69">
        <f>G21-H21</f>
        <v>1923</v>
      </c>
      <c r="J21" s="69">
        <v>2</v>
      </c>
      <c r="K21" s="70">
        <v>1316</v>
      </c>
      <c r="L21" s="68">
        <v>42</v>
      </c>
      <c r="M21" s="69">
        <v>816</v>
      </c>
      <c r="N21" s="69">
        <f>K21-L21-M21</f>
        <v>458</v>
      </c>
      <c r="O21" s="71">
        <v>1094</v>
      </c>
      <c r="P21" s="72">
        <v>623</v>
      </c>
      <c r="Q21" s="67">
        <v>465</v>
      </c>
      <c r="R21" s="68">
        <f>O21-P21-Q21</f>
        <v>6</v>
      </c>
      <c r="S21" s="73">
        <v>2016</v>
      </c>
      <c r="T21" s="68">
        <v>1111</v>
      </c>
      <c r="U21" s="68">
        <v>268</v>
      </c>
      <c r="V21" s="68">
        <f>S21-T21-U21</f>
        <v>637</v>
      </c>
      <c r="W21" s="69">
        <v>2001</v>
      </c>
      <c r="X21" s="19"/>
    </row>
    <row r="22" spans="2:24" s="65" customFormat="1" ht="12">
      <c r="B22" s="30"/>
      <c r="C22" s="61"/>
      <c r="D22" s="66"/>
      <c r="E22" s="67"/>
      <c r="F22" s="67"/>
      <c r="G22" s="66"/>
      <c r="H22" s="68"/>
      <c r="I22" s="69"/>
      <c r="J22" s="69"/>
      <c r="K22" s="70"/>
      <c r="L22" s="68"/>
      <c r="M22" s="69"/>
      <c r="N22" s="69"/>
      <c r="O22" s="71"/>
      <c r="P22" s="72"/>
      <c r="Q22" s="67"/>
      <c r="R22" s="68"/>
      <c r="S22" s="73"/>
      <c r="T22" s="68"/>
      <c r="U22" s="68"/>
      <c r="V22" s="68"/>
      <c r="W22" s="69"/>
      <c r="X22" s="19"/>
    </row>
    <row r="23" spans="2:24" s="65" customFormat="1" ht="12">
      <c r="B23" s="30" t="s">
        <v>1719</v>
      </c>
      <c r="C23" s="61">
        <f>SUM(D23,G23,J23,K23,O23,S23,W23)</f>
        <v>22419</v>
      </c>
      <c r="D23" s="66">
        <v>5775</v>
      </c>
      <c r="E23" s="67">
        <v>5658</v>
      </c>
      <c r="F23" s="67">
        <v>117</v>
      </c>
      <c r="G23" s="66">
        <v>12612</v>
      </c>
      <c r="H23" s="68">
        <v>8005</v>
      </c>
      <c r="I23" s="69">
        <f>G23-H23</f>
        <v>4607</v>
      </c>
      <c r="J23" s="69">
        <v>18</v>
      </c>
      <c r="K23" s="70">
        <v>864</v>
      </c>
      <c r="L23" s="68">
        <v>81</v>
      </c>
      <c r="M23" s="69">
        <v>503</v>
      </c>
      <c r="N23" s="69">
        <f>K23-L23-M23</f>
        <v>280</v>
      </c>
      <c r="O23" s="71">
        <v>640</v>
      </c>
      <c r="P23" s="72">
        <v>334</v>
      </c>
      <c r="Q23" s="67">
        <v>278</v>
      </c>
      <c r="R23" s="68">
        <f>O23-P23-Q23</f>
        <v>28</v>
      </c>
      <c r="S23" s="73">
        <v>772</v>
      </c>
      <c r="T23" s="68">
        <v>470</v>
      </c>
      <c r="U23" s="68">
        <v>84</v>
      </c>
      <c r="V23" s="68">
        <f>S23-T23-U23</f>
        <v>218</v>
      </c>
      <c r="W23" s="69">
        <v>1738</v>
      </c>
      <c r="X23" s="19"/>
    </row>
    <row r="24" spans="2:24" s="65" customFormat="1" ht="12">
      <c r="B24" s="30" t="s">
        <v>1720</v>
      </c>
      <c r="C24" s="61">
        <f>SUM(D24,G24,J24,K24,O24,S24,W24)</f>
        <v>14000</v>
      </c>
      <c r="D24" s="66">
        <v>3300</v>
      </c>
      <c r="E24" s="67">
        <v>3300</v>
      </c>
      <c r="F24" s="67">
        <v>0</v>
      </c>
      <c r="G24" s="66">
        <v>7059</v>
      </c>
      <c r="H24" s="68">
        <v>2349</v>
      </c>
      <c r="I24" s="69">
        <f>G24-H24</f>
        <v>4710</v>
      </c>
      <c r="J24" s="69">
        <v>30</v>
      </c>
      <c r="K24" s="70">
        <v>631</v>
      </c>
      <c r="L24" s="68">
        <v>14</v>
      </c>
      <c r="M24" s="69">
        <v>492</v>
      </c>
      <c r="N24" s="69">
        <f>K24-L24-M24</f>
        <v>125</v>
      </c>
      <c r="O24" s="71">
        <v>539</v>
      </c>
      <c r="P24" s="72">
        <v>327</v>
      </c>
      <c r="Q24" s="67">
        <v>198</v>
      </c>
      <c r="R24" s="68">
        <f>O24-P24-Q24</f>
        <v>14</v>
      </c>
      <c r="S24" s="73">
        <v>804</v>
      </c>
      <c r="T24" s="68">
        <v>527</v>
      </c>
      <c r="U24" s="68">
        <v>65</v>
      </c>
      <c r="V24" s="68">
        <f>S24-T24-U24</f>
        <v>212</v>
      </c>
      <c r="W24" s="69">
        <v>1637</v>
      </c>
      <c r="X24" s="19"/>
    </row>
    <row r="25" spans="2:24" s="65" customFormat="1" ht="12">
      <c r="B25" s="30" t="s">
        <v>1721</v>
      </c>
      <c r="C25" s="61">
        <f>SUM(D25,G25,J25,K25,O25,S25,W25)</f>
        <v>24100</v>
      </c>
      <c r="D25" s="66">
        <v>2816</v>
      </c>
      <c r="E25" s="67">
        <v>2810</v>
      </c>
      <c r="F25" s="67">
        <v>6</v>
      </c>
      <c r="G25" s="66">
        <v>16807</v>
      </c>
      <c r="H25" s="68">
        <v>5101</v>
      </c>
      <c r="I25" s="69">
        <f>G25-H25</f>
        <v>11706</v>
      </c>
      <c r="J25" s="69">
        <v>0</v>
      </c>
      <c r="K25" s="70">
        <v>430</v>
      </c>
      <c r="L25" s="68">
        <v>109</v>
      </c>
      <c r="M25" s="69">
        <v>230</v>
      </c>
      <c r="N25" s="69">
        <f>K25-L25-M25</f>
        <v>91</v>
      </c>
      <c r="O25" s="71">
        <v>567</v>
      </c>
      <c r="P25" s="72">
        <v>364</v>
      </c>
      <c r="Q25" s="67">
        <v>142</v>
      </c>
      <c r="R25" s="68">
        <f>O25-P25-Q25</f>
        <v>61</v>
      </c>
      <c r="S25" s="73">
        <v>697</v>
      </c>
      <c r="T25" s="68">
        <v>412</v>
      </c>
      <c r="U25" s="68">
        <v>37</v>
      </c>
      <c r="V25" s="68">
        <f>S25-T25-U25</f>
        <v>248</v>
      </c>
      <c r="W25" s="69">
        <v>2783</v>
      </c>
      <c r="X25" s="19"/>
    </row>
    <row r="26" spans="2:24" s="65" customFormat="1" ht="12">
      <c r="B26" s="30" t="s">
        <v>1722</v>
      </c>
      <c r="C26" s="61">
        <f>SUM(D26,G26,J26,K26,O26,S26,W26)</f>
        <v>19646</v>
      </c>
      <c r="D26" s="66">
        <v>4710</v>
      </c>
      <c r="E26" s="67">
        <v>4710</v>
      </c>
      <c r="F26" s="67">
        <v>0</v>
      </c>
      <c r="G26" s="66">
        <v>11360</v>
      </c>
      <c r="H26" s="68">
        <v>4793</v>
      </c>
      <c r="I26" s="69">
        <f>G26-H26</f>
        <v>6567</v>
      </c>
      <c r="J26" s="69">
        <v>21</v>
      </c>
      <c r="K26" s="70">
        <v>520</v>
      </c>
      <c r="L26" s="68">
        <v>94</v>
      </c>
      <c r="M26" s="69">
        <v>229</v>
      </c>
      <c r="N26" s="69">
        <f>K26-L26-M26</f>
        <v>197</v>
      </c>
      <c r="O26" s="71">
        <v>614</v>
      </c>
      <c r="P26" s="72">
        <v>302</v>
      </c>
      <c r="Q26" s="67">
        <v>259</v>
      </c>
      <c r="R26" s="68">
        <f>O26-P26-Q26</f>
        <v>53</v>
      </c>
      <c r="S26" s="73">
        <v>683</v>
      </c>
      <c r="T26" s="68">
        <v>444</v>
      </c>
      <c r="U26" s="68">
        <v>43</v>
      </c>
      <c r="V26" s="68">
        <f>S26-T26-U26</f>
        <v>196</v>
      </c>
      <c r="W26" s="69">
        <v>1738</v>
      </c>
      <c r="X26" s="19"/>
    </row>
    <row r="27" spans="2:24" s="65" customFormat="1" ht="12">
      <c r="B27" s="30"/>
      <c r="C27" s="61"/>
      <c r="D27" s="66"/>
      <c r="E27" s="67"/>
      <c r="F27" s="67"/>
      <c r="G27" s="66"/>
      <c r="H27" s="68"/>
      <c r="I27" s="69"/>
      <c r="J27" s="69"/>
      <c r="K27" s="70"/>
      <c r="L27" s="68"/>
      <c r="M27" s="69"/>
      <c r="N27" s="69"/>
      <c r="O27" s="71"/>
      <c r="P27" s="72"/>
      <c r="Q27" s="67"/>
      <c r="R27" s="68"/>
      <c r="S27" s="73"/>
      <c r="T27" s="68"/>
      <c r="U27" s="68"/>
      <c r="V27" s="68"/>
      <c r="W27" s="69"/>
      <c r="X27" s="19"/>
    </row>
    <row r="28" spans="2:24" s="74" customFormat="1" ht="12">
      <c r="B28" s="75" t="s">
        <v>1723</v>
      </c>
      <c r="C28" s="76">
        <f>SUM(D28,G28,J28,K28,O28,S28,W28)</f>
        <v>21525</v>
      </c>
      <c r="D28" s="77">
        <v>3513</v>
      </c>
      <c r="E28" s="67">
        <v>3513</v>
      </c>
      <c r="F28" s="67">
        <v>0</v>
      </c>
      <c r="G28" s="77">
        <v>14615</v>
      </c>
      <c r="H28" s="68">
        <v>9112</v>
      </c>
      <c r="I28" s="69">
        <f>G28-H28</f>
        <v>5503</v>
      </c>
      <c r="J28" s="69">
        <v>195</v>
      </c>
      <c r="K28" s="78">
        <v>747</v>
      </c>
      <c r="L28" s="68">
        <v>97</v>
      </c>
      <c r="M28" s="69">
        <v>472</v>
      </c>
      <c r="N28" s="69">
        <f>K28-L28-M28</f>
        <v>178</v>
      </c>
      <c r="O28" s="79">
        <v>594</v>
      </c>
      <c r="P28" s="72">
        <v>352</v>
      </c>
      <c r="Q28" s="67">
        <v>203</v>
      </c>
      <c r="R28" s="68">
        <f>O28-P28-Q28</f>
        <v>39</v>
      </c>
      <c r="S28" s="80">
        <v>771</v>
      </c>
      <c r="T28" s="68">
        <v>516</v>
      </c>
      <c r="U28" s="68">
        <v>61</v>
      </c>
      <c r="V28" s="68">
        <f>S28-T28-U28</f>
        <v>194</v>
      </c>
      <c r="W28" s="69">
        <v>1090</v>
      </c>
      <c r="X28" s="81"/>
    </row>
    <row r="29" spans="2:24" s="74" customFormat="1" ht="12">
      <c r="B29" s="75" t="s">
        <v>1724</v>
      </c>
      <c r="C29" s="76">
        <f>SUM(D29,G29,J29,K29,O29,S29,W29)</f>
        <v>11320</v>
      </c>
      <c r="D29" s="77">
        <v>4010</v>
      </c>
      <c r="E29" s="67">
        <v>4010</v>
      </c>
      <c r="F29" s="67">
        <v>0</v>
      </c>
      <c r="G29" s="77">
        <v>3762</v>
      </c>
      <c r="H29" s="68">
        <v>214</v>
      </c>
      <c r="I29" s="69">
        <f>G29-H29</f>
        <v>3548</v>
      </c>
      <c r="J29" s="69">
        <v>0</v>
      </c>
      <c r="K29" s="78">
        <v>393</v>
      </c>
      <c r="L29" s="68">
        <v>25</v>
      </c>
      <c r="M29" s="69">
        <v>241</v>
      </c>
      <c r="N29" s="69">
        <f>K29-L29-M29</f>
        <v>127</v>
      </c>
      <c r="O29" s="79">
        <v>570</v>
      </c>
      <c r="P29" s="72">
        <v>350</v>
      </c>
      <c r="Q29" s="67">
        <v>200</v>
      </c>
      <c r="R29" s="68">
        <f>O29-P29-Q29</f>
        <v>20</v>
      </c>
      <c r="S29" s="80">
        <v>1258</v>
      </c>
      <c r="T29" s="68">
        <v>748</v>
      </c>
      <c r="U29" s="68">
        <v>106</v>
      </c>
      <c r="V29" s="68">
        <f>S29-T29-U29</f>
        <v>404</v>
      </c>
      <c r="W29" s="69">
        <v>1327</v>
      </c>
      <c r="X29" s="81"/>
    </row>
    <row r="30" spans="2:24" s="74" customFormat="1" ht="12">
      <c r="B30" s="75" t="s">
        <v>1725</v>
      </c>
      <c r="C30" s="76">
        <f>SUM(D30,G30,J30,K30,O30,S30,W30)</f>
        <v>20584</v>
      </c>
      <c r="D30" s="77">
        <v>3890</v>
      </c>
      <c r="E30" s="67">
        <v>3890</v>
      </c>
      <c r="F30" s="67">
        <v>0</v>
      </c>
      <c r="G30" s="77">
        <v>13364</v>
      </c>
      <c r="H30" s="68">
        <v>3090</v>
      </c>
      <c r="I30" s="69">
        <f>G30-H30</f>
        <v>10274</v>
      </c>
      <c r="J30" s="69">
        <v>0</v>
      </c>
      <c r="K30" s="78">
        <v>416</v>
      </c>
      <c r="L30" s="68">
        <v>80</v>
      </c>
      <c r="M30" s="69">
        <v>229</v>
      </c>
      <c r="N30" s="69">
        <f>K30-L30-M30</f>
        <v>107</v>
      </c>
      <c r="O30" s="79">
        <v>573</v>
      </c>
      <c r="P30" s="72">
        <v>310</v>
      </c>
      <c r="Q30" s="67">
        <v>207</v>
      </c>
      <c r="R30" s="68">
        <f>O30-P30-Q30</f>
        <v>56</v>
      </c>
      <c r="S30" s="80">
        <v>994</v>
      </c>
      <c r="T30" s="68">
        <v>591</v>
      </c>
      <c r="U30" s="68">
        <v>136</v>
      </c>
      <c r="V30" s="68">
        <f>S30-T30-U30</f>
        <v>267</v>
      </c>
      <c r="W30" s="69">
        <v>1347</v>
      </c>
      <c r="X30" s="81"/>
    </row>
    <row r="31" spans="2:24" s="74" customFormat="1" ht="12">
      <c r="B31" s="75" t="s">
        <v>1726</v>
      </c>
      <c r="C31" s="76">
        <f>SUM(D31,G31,J31,K31,O31,S31,W31)</f>
        <v>37496</v>
      </c>
      <c r="D31" s="77">
        <v>5990</v>
      </c>
      <c r="E31" s="67">
        <v>5990</v>
      </c>
      <c r="F31" s="67">
        <v>0</v>
      </c>
      <c r="G31" s="77">
        <v>26586</v>
      </c>
      <c r="H31" s="68">
        <v>16372</v>
      </c>
      <c r="I31" s="69">
        <f>G31-H31</f>
        <v>10214</v>
      </c>
      <c r="J31" s="69">
        <v>1</v>
      </c>
      <c r="K31" s="78">
        <v>935</v>
      </c>
      <c r="L31" s="68">
        <v>209</v>
      </c>
      <c r="M31" s="69">
        <v>461</v>
      </c>
      <c r="N31" s="69">
        <f>K31-L31-M31</f>
        <v>265</v>
      </c>
      <c r="O31" s="79">
        <v>747</v>
      </c>
      <c r="P31" s="72">
        <v>376</v>
      </c>
      <c r="Q31" s="67">
        <v>299</v>
      </c>
      <c r="R31" s="68">
        <f>O31-P31-Q31</f>
        <v>72</v>
      </c>
      <c r="S31" s="80">
        <v>528</v>
      </c>
      <c r="T31" s="68">
        <v>333</v>
      </c>
      <c r="U31" s="68">
        <v>21</v>
      </c>
      <c r="V31" s="68">
        <f>S31-T31-U31</f>
        <v>174</v>
      </c>
      <c r="W31" s="69">
        <v>2709</v>
      </c>
      <c r="X31" s="81"/>
    </row>
    <row r="32" spans="2:24" s="74" customFormat="1" ht="12">
      <c r="B32" s="75" t="s">
        <v>1727</v>
      </c>
      <c r="C32" s="76">
        <f>SUM(D32,G32,J32,K32,O32,S32,W32)</f>
        <v>16012</v>
      </c>
      <c r="D32" s="77">
        <v>3480</v>
      </c>
      <c r="E32" s="67">
        <v>3480</v>
      </c>
      <c r="F32" s="67">
        <v>0</v>
      </c>
      <c r="G32" s="77">
        <v>9563</v>
      </c>
      <c r="H32" s="68">
        <v>401</v>
      </c>
      <c r="I32" s="69">
        <f>G32-H32</f>
        <v>9162</v>
      </c>
      <c r="J32" s="69">
        <v>0</v>
      </c>
      <c r="K32" s="78">
        <v>352</v>
      </c>
      <c r="L32" s="68">
        <v>39</v>
      </c>
      <c r="M32" s="69">
        <v>187</v>
      </c>
      <c r="N32" s="69">
        <f>K32-L32-M32</f>
        <v>126</v>
      </c>
      <c r="O32" s="79">
        <v>529</v>
      </c>
      <c r="P32" s="72">
        <v>346</v>
      </c>
      <c r="Q32" s="67">
        <v>164</v>
      </c>
      <c r="R32" s="68">
        <f>O32-P32-Q32</f>
        <v>19</v>
      </c>
      <c r="S32" s="80">
        <v>714</v>
      </c>
      <c r="T32" s="68">
        <v>456</v>
      </c>
      <c r="U32" s="68">
        <v>45</v>
      </c>
      <c r="V32" s="68">
        <f>S32-T32-U32</f>
        <v>213</v>
      </c>
      <c r="W32" s="69">
        <v>1374</v>
      </c>
      <c r="X32" s="81"/>
    </row>
    <row r="33" spans="2:24" s="74" customFormat="1" ht="12">
      <c r="B33" s="75"/>
      <c r="C33" s="76"/>
      <c r="D33" s="77"/>
      <c r="E33" s="67"/>
      <c r="F33" s="67"/>
      <c r="G33" s="77"/>
      <c r="H33" s="68"/>
      <c r="I33" s="69"/>
      <c r="J33" s="69"/>
      <c r="K33" s="78"/>
      <c r="L33" s="68"/>
      <c r="M33" s="69"/>
      <c r="N33" s="69"/>
      <c r="O33" s="79"/>
      <c r="P33" s="72"/>
      <c r="Q33" s="67"/>
      <c r="R33" s="68"/>
      <c r="S33" s="80"/>
      <c r="T33" s="68"/>
      <c r="U33" s="68"/>
      <c r="V33" s="68"/>
      <c r="W33" s="69"/>
      <c r="X33" s="81"/>
    </row>
    <row r="34" spans="2:24" s="74" customFormat="1" ht="12">
      <c r="B34" s="75" t="s">
        <v>1728</v>
      </c>
      <c r="C34" s="76">
        <f aca="true" t="shared" si="7" ref="C34:C40">SUM(D34,G34,J34,K34,O34,S34,W34)</f>
        <v>6095</v>
      </c>
      <c r="D34" s="77">
        <v>1177</v>
      </c>
      <c r="E34" s="67">
        <v>1144</v>
      </c>
      <c r="F34" s="67">
        <v>33</v>
      </c>
      <c r="G34" s="77">
        <v>3326</v>
      </c>
      <c r="H34" s="68">
        <v>260</v>
      </c>
      <c r="I34" s="69">
        <f aca="true" t="shared" si="8" ref="I34:I40">G34-H34</f>
        <v>3066</v>
      </c>
      <c r="J34" s="69">
        <v>18</v>
      </c>
      <c r="K34" s="78">
        <v>209</v>
      </c>
      <c r="L34" s="68">
        <v>130</v>
      </c>
      <c r="M34" s="69">
        <v>39</v>
      </c>
      <c r="N34" s="69">
        <f aca="true" t="shared" si="9" ref="N34:N40">K34-L34-M34</f>
        <v>40</v>
      </c>
      <c r="O34" s="79">
        <v>258</v>
      </c>
      <c r="P34" s="72">
        <v>174</v>
      </c>
      <c r="Q34" s="67">
        <v>69</v>
      </c>
      <c r="R34" s="68">
        <f aca="true" t="shared" si="10" ref="R34:R40">O34-P34-Q34</f>
        <v>15</v>
      </c>
      <c r="S34" s="80">
        <v>269</v>
      </c>
      <c r="T34" s="68">
        <v>186</v>
      </c>
      <c r="U34" s="68">
        <v>14</v>
      </c>
      <c r="V34" s="68">
        <f aca="true" t="shared" si="11" ref="V34:V40">S34-T34-U34</f>
        <v>69</v>
      </c>
      <c r="W34" s="69">
        <v>838</v>
      </c>
      <c r="X34" s="81"/>
    </row>
    <row r="35" spans="2:24" s="74" customFormat="1" ht="12">
      <c r="B35" s="75" t="s">
        <v>1729</v>
      </c>
      <c r="C35" s="76">
        <f t="shared" si="7"/>
        <v>3173</v>
      </c>
      <c r="D35" s="77">
        <v>1160</v>
      </c>
      <c r="E35" s="67">
        <v>1160</v>
      </c>
      <c r="F35" s="67">
        <v>0</v>
      </c>
      <c r="G35" s="77">
        <v>1002</v>
      </c>
      <c r="H35" s="68">
        <v>0</v>
      </c>
      <c r="I35" s="69">
        <f t="shared" si="8"/>
        <v>1002</v>
      </c>
      <c r="J35" s="69">
        <v>0</v>
      </c>
      <c r="K35" s="78">
        <v>178</v>
      </c>
      <c r="L35" s="68">
        <v>1</v>
      </c>
      <c r="M35" s="69">
        <v>133</v>
      </c>
      <c r="N35" s="69">
        <f t="shared" si="9"/>
        <v>44</v>
      </c>
      <c r="O35" s="79">
        <v>238</v>
      </c>
      <c r="P35" s="72">
        <v>133</v>
      </c>
      <c r="Q35" s="67">
        <v>105</v>
      </c>
      <c r="R35" s="68">
        <f t="shared" si="10"/>
        <v>0</v>
      </c>
      <c r="S35" s="80">
        <v>210</v>
      </c>
      <c r="T35" s="68">
        <v>163</v>
      </c>
      <c r="U35" s="68">
        <v>6</v>
      </c>
      <c r="V35" s="68">
        <f t="shared" si="11"/>
        <v>41</v>
      </c>
      <c r="W35" s="69">
        <v>385</v>
      </c>
      <c r="X35" s="81"/>
    </row>
    <row r="36" spans="2:24" s="74" customFormat="1" ht="12">
      <c r="B36" s="75" t="s">
        <v>1730</v>
      </c>
      <c r="C36" s="76">
        <f t="shared" si="7"/>
        <v>5137</v>
      </c>
      <c r="D36" s="77">
        <v>2146</v>
      </c>
      <c r="E36" s="67">
        <v>2146</v>
      </c>
      <c r="F36" s="67">
        <v>0</v>
      </c>
      <c r="G36" s="77">
        <v>1405</v>
      </c>
      <c r="H36" s="68">
        <v>0</v>
      </c>
      <c r="I36" s="69">
        <f t="shared" si="8"/>
        <v>1405</v>
      </c>
      <c r="J36" s="69">
        <v>0</v>
      </c>
      <c r="K36" s="78">
        <v>546</v>
      </c>
      <c r="L36" s="68">
        <v>10</v>
      </c>
      <c r="M36" s="69">
        <v>434</v>
      </c>
      <c r="N36" s="69">
        <f t="shared" si="9"/>
        <v>102</v>
      </c>
      <c r="O36" s="79">
        <v>300</v>
      </c>
      <c r="P36" s="72">
        <v>159</v>
      </c>
      <c r="Q36" s="67">
        <v>119</v>
      </c>
      <c r="R36" s="68">
        <f t="shared" si="10"/>
        <v>22</v>
      </c>
      <c r="S36" s="80">
        <v>407</v>
      </c>
      <c r="T36" s="68">
        <v>276</v>
      </c>
      <c r="U36" s="68">
        <v>26</v>
      </c>
      <c r="V36" s="68">
        <f t="shared" si="11"/>
        <v>105</v>
      </c>
      <c r="W36" s="69">
        <v>333</v>
      </c>
      <c r="X36" s="81"/>
    </row>
    <row r="37" spans="2:24" s="74" customFormat="1" ht="12">
      <c r="B37" s="75" t="s">
        <v>1731</v>
      </c>
      <c r="C37" s="76">
        <f t="shared" si="7"/>
        <v>39390</v>
      </c>
      <c r="D37" s="77">
        <v>753</v>
      </c>
      <c r="E37" s="67">
        <v>753</v>
      </c>
      <c r="F37" s="67">
        <v>0</v>
      </c>
      <c r="G37" s="77">
        <v>35799</v>
      </c>
      <c r="H37" s="68">
        <v>22521</v>
      </c>
      <c r="I37" s="69">
        <f t="shared" si="8"/>
        <v>13278</v>
      </c>
      <c r="J37" s="69">
        <v>81</v>
      </c>
      <c r="K37" s="78">
        <v>763</v>
      </c>
      <c r="L37" s="68">
        <v>475</v>
      </c>
      <c r="M37" s="69">
        <v>255</v>
      </c>
      <c r="N37" s="69">
        <f t="shared" si="9"/>
        <v>33</v>
      </c>
      <c r="O37" s="79">
        <v>493</v>
      </c>
      <c r="P37" s="72">
        <v>367</v>
      </c>
      <c r="Q37" s="67">
        <v>38</v>
      </c>
      <c r="R37" s="68">
        <f t="shared" si="10"/>
        <v>88</v>
      </c>
      <c r="S37" s="80">
        <v>212</v>
      </c>
      <c r="T37" s="68">
        <v>134</v>
      </c>
      <c r="U37" s="68">
        <v>11</v>
      </c>
      <c r="V37" s="68">
        <f t="shared" si="11"/>
        <v>67</v>
      </c>
      <c r="W37" s="69">
        <v>1289</v>
      </c>
      <c r="X37" s="81"/>
    </row>
    <row r="38" spans="2:24" s="74" customFormat="1" ht="12">
      <c r="B38" s="75" t="s">
        <v>1732</v>
      </c>
      <c r="C38" s="76">
        <f t="shared" si="7"/>
        <v>19691</v>
      </c>
      <c r="D38" s="77">
        <v>1799</v>
      </c>
      <c r="E38" s="67">
        <v>1799</v>
      </c>
      <c r="F38" s="67">
        <v>0</v>
      </c>
      <c r="G38" s="77">
        <v>15056</v>
      </c>
      <c r="H38" s="68">
        <v>9170</v>
      </c>
      <c r="I38" s="69">
        <f t="shared" si="8"/>
        <v>5886</v>
      </c>
      <c r="J38" s="69">
        <v>2</v>
      </c>
      <c r="K38" s="78">
        <v>706</v>
      </c>
      <c r="L38" s="68">
        <v>150</v>
      </c>
      <c r="M38" s="69">
        <v>511</v>
      </c>
      <c r="N38" s="69">
        <f t="shared" si="9"/>
        <v>45</v>
      </c>
      <c r="O38" s="79">
        <v>364</v>
      </c>
      <c r="P38" s="72">
        <v>232</v>
      </c>
      <c r="Q38" s="67">
        <v>89</v>
      </c>
      <c r="R38" s="68">
        <f t="shared" si="10"/>
        <v>43</v>
      </c>
      <c r="S38" s="80">
        <v>256</v>
      </c>
      <c r="T38" s="68">
        <v>190</v>
      </c>
      <c r="U38" s="68">
        <v>11</v>
      </c>
      <c r="V38" s="68">
        <f t="shared" si="11"/>
        <v>55</v>
      </c>
      <c r="W38" s="69">
        <v>1508</v>
      </c>
      <c r="X38" s="81"/>
    </row>
    <row r="39" spans="2:24" s="74" customFormat="1" ht="12">
      <c r="B39" s="75" t="s">
        <v>1733</v>
      </c>
      <c r="C39" s="76">
        <f t="shared" si="7"/>
        <v>15385</v>
      </c>
      <c r="D39" s="77">
        <v>1344</v>
      </c>
      <c r="E39" s="77">
        <v>1344</v>
      </c>
      <c r="F39" s="67">
        <v>0</v>
      </c>
      <c r="G39" s="77">
        <v>12218</v>
      </c>
      <c r="H39" s="68">
        <v>4385</v>
      </c>
      <c r="I39" s="69">
        <f t="shared" si="8"/>
        <v>7833</v>
      </c>
      <c r="J39" s="69">
        <v>0</v>
      </c>
      <c r="K39" s="78">
        <v>185</v>
      </c>
      <c r="L39" s="68">
        <v>23</v>
      </c>
      <c r="M39" s="69">
        <v>123</v>
      </c>
      <c r="N39" s="69">
        <f t="shared" si="9"/>
        <v>39</v>
      </c>
      <c r="O39" s="79">
        <v>292</v>
      </c>
      <c r="P39" s="72">
        <v>173</v>
      </c>
      <c r="Q39" s="67">
        <v>60</v>
      </c>
      <c r="R39" s="68">
        <f t="shared" si="10"/>
        <v>59</v>
      </c>
      <c r="S39" s="80">
        <v>268</v>
      </c>
      <c r="T39" s="68">
        <v>168</v>
      </c>
      <c r="U39" s="68">
        <v>18</v>
      </c>
      <c r="V39" s="68">
        <f t="shared" si="11"/>
        <v>82</v>
      </c>
      <c r="W39" s="69">
        <v>1078</v>
      </c>
      <c r="X39" s="81"/>
    </row>
    <row r="40" spans="2:24" s="74" customFormat="1" ht="12">
      <c r="B40" s="75" t="s">
        <v>1734</v>
      </c>
      <c r="C40" s="76">
        <f t="shared" si="7"/>
        <v>7840</v>
      </c>
      <c r="D40" s="77">
        <v>2089</v>
      </c>
      <c r="E40" s="77">
        <v>2089</v>
      </c>
      <c r="F40" s="67">
        <v>0</v>
      </c>
      <c r="G40" s="77">
        <v>4221</v>
      </c>
      <c r="H40" s="68">
        <v>1362</v>
      </c>
      <c r="I40" s="69">
        <f t="shared" si="8"/>
        <v>2859</v>
      </c>
      <c r="J40" s="69">
        <v>1</v>
      </c>
      <c r="K40" s="78">
        <v>489</v>
      </c>
      <c r="L40" s="68">
        <v>28</v>
      </c>
      <c r="M40" s="69">
        <v>369</v>
      </c>
      <c r="N40" s="69">
        <f t="shared" si="9"/>
        <v>92</v>
      </c>
      <c r="O40" s="79">
        <v>255</v>
      </c>
      <c r="P40" s="72">
        <v>139</v>
      </c>
      <c r="Q40" s="67">
        <v>108</v>
      </c>
      <c r="R40" s="68">
        <f t="shared" si="10"/>
        <v>8</v>
      </c>
      <c r="S40" s="80">
        <v>215</v>
      </c>
      <c r="T40" s="68">
        <v>150</v>
      </c>
      <c r="U40" s="68">
        <v>15</v>
      </c>
      <c r="V40" s="68">
        <f t="shared" si="11"/>
        <v>50</v>
      </c>
      <c r="W40" s="69">
        <v>570</v>
      </c>
      <c r="X40" s="81"/>
    </row>
    <row r="41" spans="2:24" s="74" customFormat="1" ht="12">
      <c r="B41" s="75"/>
      <c r="C41" s="76"/>
      <c r="D41" s="77"/>
      <c r="E41" s="77"/>
      <c r="F41" s="67"/>
      <c r="G41" s="77"/>
      <c r="H41" s="68"/>
      <c r="I41" s="69"/>
      <c r="J41" s="69"/>
      <c r="K41" s="78"/>
      <c r="L41" s="68"/>
      <c r="M41" s="69"/>
      <c r="N41" s="69"/>
      <c r="O41" s="79"/>
      <c r="P41" s="72"/>
      <c r="Q41" s="67"/>
      <c r="R41" s="68"/>
      <c r="S41" s="80"/>
      <c r="T41" s="68"/>
      <c r="U41" s="68"/>
      <c r="V41" s="68"/>
      <c r="W41" s="69"/>
      <c r="X41" s="81"/>
    </row>
    <row r="42" spans="2:24" s="74" customFormat="1" ht="12">
      <c r="B42" s="75" t="s">
        <v>1735</v>
      </c>
      <c r="C42" s="76">
        <f aca="true" t="shared" si="12" ref="C42:C48">SUM(D42,G42,J42,K42,O42,S42,W42)</f>
        <v>16154</v>
      </c>
      <c r="D42" s="77">
        <v>1753</v>
      </c>
      <c r="E42" s="77">
        <v>1753</v>
      </c>
      <c r="F42" s="67">
        <v>0</v>
      </c>
      <c r="G42" s="77">
        <v>12730</v>
      </c>
      <c r="H42" s="68">
        <v>6976</v>
      </c>
      <c r="I42" s="69">
        <f aca="true" t="shared" si="13" ref="I42:I48">G42-H42</f>
        <v>5754</v>
      </c>
      <c r="J42" s="69">
        <v>6</v>
      </c>
      <c r="K42" s="78">
        <v>361</v>
      </c>
      <c r="L42" s="68">
        <v>96</v>
      </c>
      <c r="M42" s="69">
        <v>178</v>
      </c>
      <c r="N42" s="69">
        <f aca="true" t="shared" si="14" ref="N42:N48">K42-L42-M42</f>
        <v>87</v>
      </c>
      <c r="O42" s="79">
        <v>324</v>
      </c>
      <c r="P42" s="72">
        <v>202</v>
      </c>
      <c r="Q42" s="67">
        <v>86</v>
      </c>
      <c r="R42" s="68">
        <f aca="true" t="shared" si="15" ref="R42:R48">O42-P42-Q42</f>
        <v>36</v>
      </c>
      <c r="S42" s="80">
        <v>157</v>
      </c>
      <c r="T42" s="68">
        <v>125</v>
      </c>
      <c r="U42" s="68">
        <v>8</v>
      </c>
      <c r="V42" s="68">
        <f aca="true" t="shared" si="16" ref="V42:V48">S42-T42-U42</f>
        <v>24</v>
      </c>
      <c r="W42" s="69">
        <v>823</v>
      </c>
      <c r="X42" s="81"/>
    </row>
    <row r="43" spans="2:24" s="74" customFormat="1" ht="12">
      <c r="B43" s="75" t="s">
        <v>1736</v>
      </c>
      <c r="C43" s="76">
        <f t="shared" si="12"/>
        <v>33010</v>
      </c>
      <c r="D43" s="77">
        <v>2755</v>
      </c>
      <c r="E43" s="77">
        <v>2749</v>
      </c>
      <c r="F43" s="67">
        <v>6</v>
      </c>
      <c r="G43" s="77">
        <v>27841</v>
      </c>
      <c r="H43" s="68">
        <v>22352</v>
      </c>
      <c r="I43" s="69">
        <f t="shared" si="13"/>
        <v>5489</v>
      </c>
      <c r="J43" s="69">
        <v>33</v>
      </c>
      <c r="K43" s="78">
        <v>656</v>
      </c>
      <c r="L43" s="68">
        <v>1</v>
      </c>
      <c r="M43" s="69">
        <v>531</v>
      </c>
      <c r="N43" s="69">
        <f t="shared" si="14"/>
        <v>124</v>
      </c>
      <c r="O43" s="79">
        <v>386</v>
      </c>
      <c r="P43" s="72">
        <v>167</v>
      </c>
      <c r="Q43" s="67">
        <v>138</v>
      </c>
      <c r="R43" s="68">
        <f t="shared" si="15"/>
        <v>81</v>
      </c>
      <c r="S43" s="80">
        <v>223</v>
      </c>
      <c r="T43" s="68">
        <v>167</v>
      </c>
      <c r="U43" s="68">
        <v>8</v>
      </c>
      <c r="V43" s="68">
        <f t="shared" si="16"/>
        <v>48</v>
      </c>
      <c r="W43" s="69">
        <v>1116</v>
      </c>
      <c r="X43" s="81"/>
    </row>
    <row r="44" spans="2:24" s="74" customFormat="1" ht="12">
      <c r="B44" s="75" t="s">
        <v>1737</v>
      </c>
      <c r="C44" s="76">
        <f t="shared" si="12"/>
        <v>11966</v>
      </c>
      <c r="D44" s="77">
        <v>1675</v>
      </c>
      <c r="E44" s="77">
        <v>1675</v>
      </c>
      <c r="F44" s="67">
        <v>0</v>
      </c>
      <c r="G44" s="77">
        <v>8394</v>
      </c>
      <c r="H44" s="68">
        <v>5008</v>
      </c>
      <c r="I44" s="69">
        <f t="shared" si="13"/>
        <v>3386</v>
      </c>
      <c r="J44" s="69">
        <v>24</v>
      </c>
      <c r="K44" s="78">
        <v>357</v>
      </c>
      <c r="L44" s="68">
        <v>2</v>
      </c>
      <c r="M44" s="69">
        <v>271</v>
      </c>
      <c r="N44" s="69">
        <f t="shared" si="14"/>
        <v>84</v>
      </c>
      <c r="O44" s="79">
        <v>273</v>
      </c>
      <c r="P44" s="72">
        <v>157</v>
      </c>
      <c r="Q44" s="67">
        <v>98</v>
      </c>
      <c r="R44" s="68">
        <f t="shared" si="15"/>
        <v>18</v>
      </c>
      <c r="S44" s="80">
        <v>126</v>
      </c>
      <c r="T44" s="68">
        <v>96</v>
      </c>
      <c r="U44" s="68">
        <v>8</v>
      </c>
      <c r="V44" s="68">
        <f t="shared" si="16"/>
        <v>22</v>
      </c>
      <c r="W44" s="69">
        <v>1117</v>
      </c>
      <c r="X44" s="81"/>
    </row>
    <row r="45" spans="2:24" s="74" customFormat="1" ht="12">
      <c r="B45" s="75" t="s">
        <v>1738</v>
      </c>
      <c r="C45" s="76">
        <f t="shared" si="12"/>
        <v>37462</v>
      </c>
      <c r="D45" s="77">
        <v>2228</v>
      </c>
      <c r="E45" s="77">
        <v>2222</v>
      </c>
      <c r="F45" s="67">
        <v>6</v>
      </c>
      <c r="G45" s="77">
        <v>33195</v>
      </c>
      <c r="H45" s="68">
        <v>26596</v>
      </c>
      <c r="I45" s="69">
        <f t="shared" si="13"/>
        <v>6599</v>
      </c>
      <c r="J45" s="69">
        <v>15</v>
      </c>
      <c r="K45" s="78">
        <v>728</v>
      </c>
      <c r="L45" s="68">
        <v>138</v>
      </c>
      <c r="M45" s="69">
        <v>480</v>
      </c>
      <c r="N45" s="69">
        <f t="shared" si="14"/>
        <v>110</v>
      </c>
      <c r="O45" s="79">
        <v>451</v>
      </c>
      <c r="P45" s="72">
        <v>217</v>
      </c>
      <c r="Q45" s="67">
        <v>114</v>
      </c>
      <c r="R45" s="68">
        <f t="shared" si="15"/>
        <v>120</v>
      </c>
      <c r="S45" s="80">
        <v>223</v>
      </c>
      <c r="T45" s="68">
        <v>179</v>
      </c>
      <c r="U45" s="68">
        <v>15</v>
      </c>
      <c r="V45" s="68">
        <f t="shared" si="16"/>
        <v>29</v>
      </c>
      <c r="W45" s="69">
        <v>622</v>
      </c>
      <c r="X45" s="81"/>
    </row>
    <row r="46" spans="2:24" s="74" customFormat="1" ht="12">
      <c r="B46" s="75" t="s">
        <v>1739</v>
      </c>
      <c r="C46" s="76">
        <f t="shared" si="12"/>
        <v>21188</v>
      </c>
      <c r="D46" s="77">
        <v>1439</v>
      </c>
      <c r="E46" s="77">
        <v>1439</v>
      </c>
      <c r="F46" s="67">
        <v>0</v>
      </c>
      <c r="G46" s="77">
        <v>18073</v>
      </c>
      <c r="H46" s="68">
        <v>15350</v>
      </c>
      <c r="I46" s="69">
        <f t="shared" si="13"/>
        <v>2723</v>
      </c>
      <c r="J46" s="69">
        <v>15</v>
      </c>
      <c r="K46" s="78">
        <v>298</v>
      </c>
      <c r="L46" s="68">
        <v>9</v>
      </c>
      <c r="M46" s="69">
        <v>237</v>
      </c>
      <c r="N46" s="69">
        <f t="shared" si="14"/>
        <v>52</v>
      </c>
      <c r="O46" s="79">
        <v>287</v>
      </c>
      <c r="P46" s="72">
        <v>182</v>
      </c>
      <c r="Q46" s="67">
        <v>65</v>
      </c>
      <c r="R46" s="68">
        <f t="shared" si="15"/>
        <v>40</v>
      </c>
      <c r="S46" s="80">
        <v>75</v>
      </c>
      <c r="T46" s="68">
        <v>55</v>
      </c>
      <c r="U46" s="68">
        <v>2</v>
      </c>
      <c r="V46" s="68">
        <f t="shared" si="16"/>
        <v>18</v>
      </c>
      <c r="W46" s="69">
        <v>1001</v>
      </c>
      <c r="X46" s="81"/>
    </row>
    <row r="47" spans="2:24" s="74" customFormat="1" ht="12">
      <c r="B47" s="75" t="s">
        <v>1740</v>
      </c>
      <c r="C47" s="76">
        <f t="shared" si="12"/>
        <v>12215</v>
      </c>
      <c r="D47" s="77">
        <v>2383</v>
      </c>
      <c r="E47" s="77">
        <v>2219</v>
      </c>
      <c r="F47" s="67">
        <v>164</v>
      </c>
      <c r="G47" s="77">
        <v>8112</v>
      </c>
      <c r="H47" s="68">
        <v>4981</v>
      </c>
      <c r="I47" s="69">
        <f t="shared" si="13"/>
        <v>3131</v>
      </c>
      <c r="J47" s="69">
        <v>30</v>
      </c>
      <c r="K47" s="78">
        <v>431</v>
      </c>
      <c r="L47" s="68">
        <v>20</v>
      </c>
      <c r="M47" s="69">
        <v>308</v>
      </c>
      <c r="N47" s="69">
        <f t="shared" si="14"/>
        <v>103</v>
      </c>
      <c r="O47" s="79">
        <v>275</v>
      </c>
      <c r="P47" s="72">
        <v>148</v>
      </c>
      <c r="Q47" s="67">
        <v>107</v>
      </c>
      <c r="R47" s="68">
        <f t="shared" si="15"/>
        <v>20</v>
      </c>
      <c r="S47" s="80">
        <v>126</v>
      </c>
      <c r="T47" s="68">
        <v>110</v>
      </c>
      <c r="U47" s="68">
        <v>4</v>
      </c>
      <c r="V47" s="68">
        <f t="shared" si="16"/>
        <v>12</v>
      </c>
      <c r="W47" s="69">
        <v>858</v>
      </c>
      <c r="X47" s="81"/>
    </row>
    <row r="48" spans="2:24" s="74" customFormat="1" ht="12">
      <c r="B48" s="75" t="s">
        <v>1741</v>
      </c>
      <c r="C48" s="76">
        <f t="shared" si="12"/>
        <v>26153</v>
      </c>
      <c r="D48" s="77">
        <v>1690</v>
      </c>
      <c r="E48" s="77">
        <v>1690</v>
      </c>
      <c r="F48" s="67">
        <v>0</v>
      </c>
      <c r="G48" s="77">
        <v>21922</v>
      </c>
      <c r="H48" s="68">
        <v>18236</v>
      </c>
      <c r="I48" s="69">
        <f t="shared" si="13"/>
        <v>3686</v>
      </c>
      <c r="J48" s="69">
        <v>238</v>
      </c>
      <c r="K48" s="78">
        <v>522</v>
      </c>
      <c r="L48" s="68">
        <v>19</v>
      </c>
      <c r="M48" s="69">
        <v>422</v>
      </c>
      <c r="N48" s="69">
        <f t="shared" si="14"/>
        <v>81</v>
      </c>
      <c r="O48" s="79">
        <v>306</v>
      </c>
      <c r="P48" s="72">
        <v>144</v>
      </c>
      <c r="Q48" s="67">
        <v>86</v>
      </c>
      <c r="R48" s="68">
        <f t="shared" si="15"/>
        <v>76</v>
      </c>
      <c r="S48" s="80">
        <v>129</v>
      </c>
      <c r="T48" s="68">
        <v>89</v>
      </c>
      <c r="U48" s="68">
        <v>5</v>
      </c>
      <c r="V48" s="68">
        <f t="shared" si="16"/>
        <v>35</v>
      </c>
      <c r="W48" s="69">
        <v>1346</v>
      </c>
      <c r="X48" s="81"/>
    </row>
    <row r="49" spans="2:24" s="74" customFormat="1" ht="12">
      <c r="B49" s="75"/>
      <c r="C49" s="76"/>
      <c r="D49" s="77"/>
      <c r="E49" s="77"/>
      <c r="F49" s="67"/>
      <c r="G49" s="77"/>
      <c r="H49" s="68"/>
      <c r="I49" s="69"/>
      <c r="J49" s="69"/>
      <c r="K49" s="78"/>
      <c r="L49" s="68"/>
      <c r="M49" s="69"/>
      <c r="N49" s="69"/>
      <c r="O49" s="79"/>
      <c r="P49" s="72"/>
      <c r="Q49" s="67"/>
      <c r="R49" s="68"/>
      <c r="S49" s="80"/>
      <c r="T49" s="68"/>
      <c r="U49" s="68"/>
      <c r="V49" s="68"/>
      <c r="W49" s="69"/>
      <c r="X49" s="81"/>
    </row>
    <row r="50" spans="2:24" s="74" customFormat="1" ht="12">
      <c r="B50" s="75" t="s">
        <v>1742</v>
      </c>
      <c r="C50" s="76">
        <f>SUM(D50,G50,J50,K50,O50,S50,W50)</f>
        <v>18121</v>
      </c>
      <c r="D50" s="77">
        <v>4440</v>
      </c>
      <c r="E50" s="77">
        <v>4440</v>
      </c>
      <c r="F50" s="67">
        <v>0</v>
      </c>
      <c r="G50" s="77">
        <v>10320</v>
      </c>
      <c r="H50" s="68">
        <v>1736</v>
      </c>
      <c r="I50" s="69">
        <f>G50-H50</f>
        <v>8584</v>
      </c>
      <c r="J50" s="69">
        <v>0</v>
      </c>
      <c r="K50" s="78">
        <v>524</v>
      </c>
      <c r="L50" s="68">
        <v>76</v>
      </c>
      <c r="M50" s="69">
        <v>260</v>
      </c>
      <c r="N50" s="69">
        <f>K50-L50-M50</f>
        <v>188</v>
      </c>
      <c r="O50" s="79">
        <v>676</v>
      </c>
      <c r="P50" s="72">
        <v>447</v>
      </c>
      <c r="Q50" s="67">
        <v>213</v>
      </c>
      <c r="R50" s="68">
        <f>O50-P50-Q50</f>
        <v>16</v>
      </c>
      <c r="S50" s="80">
        <v>688</v>
      </c>
      <c r="T50" s="68">
        <v>447</v>
      </c>
      <c r="U50" s="68">
        <v>55</v>
      </c>
      <c r="V50" s="68">
        <f>S50-T50-U50</f>
        <v>186</v>
      </c>
      <c r="W50" s="69">
        <v>1473</v>
      </c>
      <c r="X50" s="81"/>
    </row>
    <row r="51" spans="2:24" s="74" customFormat="1" ht="12">
      <c r="B51" s="75" t="s">
        <v>1743</v>
      </c>
      <c r="C51" s="76">
        <f>SUM(D51,G51,J51,K51,O51,S51,W51)</f>
        <v>16742</v>
      </c>
      <c r="D51" s="77">
        <v>5543</v>
      </c>
      <c r="E51" s="77">
        <v>5542</v>
      </c>
      <c r="F51" s="67">
        <v>1</v>
      </c>
      <c r="G51" s="77">
        <v>7851</v>
      </c>
      <c r="H51" s="68">
        <v>229</v>
      </c>
      <c r="I51" s="69">
        <f>G51-H51</f>
        <v>7622</v>
      </c>
      <c r="J51" s="69">
        <v>51</v>
      </c>
      <c r="K51" s="78">
        <v>770</v>
      </c>
      <c r="L51" s="68">
        <v>74</v>
      </c>
      <c r="M51" s="69">
        <v>415</v>
      </c>
      <c r="N51" s="69">
        <f>K51-L51-M51</f>
        <v>281</v>
      </c>
      <c r="O51" s="79">
        <v>671</v>
      </c>
      <c r="P51" s="72">
        <v>371</v>
      </c>
      <c r="Q51" s="67">
        <v>285</v>
      </c>
      <c r="R51" s="68">
        <f>O51-P51-Q51</f>
        <v>15</v>
      </c>
      <c r="S51" s="80">
        <v>529</v>
      </c>
      <c r="T51" s="68">
        <v>416</v>
      </c>
      <c r="U51" s="68">
        <v>10</v>
      </c>
      <c r="V51" s="68">
        <f>S51-T51-U51</f>
        <v>103</v>
      </c>
      <c r="W51" s="69">
        <v>1327</v>
      </c>
      <c r="X51" s="81"/>
    </row>
    <row r="52" spans="2:24" s="74" customFormat="1" ht="12">
      <c r="B52" s="75" t="s">
        <v>1744</v>
      </c>
      <c r="C52" s="76">
        <f>SUM(D52,G52,J52,K52,O52,S52,W52)</f>
        <v>73858</v>
      </c>
      <c r="D52" s="77">
        <v>1474</v>
      </c>
      <c r="E52" s="77">
        <v>1379</v>
      </c>
      <c r="F52" s="67">
        <v>95</v>
      </c>
      <c r="G52" s="77">
        <v>69299</v>
      </c>
      <c r="H52" s="68">
        <v>50501</v>
      </c>
      <c r="I52" s="69">
        <f>G52-H52</f>
        <v>18798</v>
      </c>
      <c r="J52" s="69">
        <v>318</v>
      </c>
      <c r="K52" s="78">
        <v>476</v>
      </c>
      <c r="L52" s="68">
        <v>23</v>
      </c>
      <c r="M52" s="69">
        <v>389</v>
      </c>
      <c r="N52" s="69">
        <f>K52-L52-M52</f>
        <v>64</v>
      </c>
      <c r="O52" s="79">
        <v>478</v>
      </c>
      <c r="P52" s="72">
        <v>309</v>
      </c>
      <c r="Q52" s="67">
        <v>69</v>
      </c>
      <c r="R52" s="68">
        <f>O52-P52-Q52</f>
        <v>100</v>
      </c>
      <c r="S52" s="80">
        <v>310</v>
      </c>
      <c r="T52" s="68">
        <v>204</v>
      </c>
      <c r="U52" s="68">
        <v>86</v>
      </c>
      <c r="V52" s="68">
        <f>S52-T52-U52</f>
        <v>20</v>
      </c>
      <c r="W52" s="69">
        <v>1503</v>
      </c>
      <c r="X52" s="81"/>
    </row>
    <row r="53" spans="2:24" s="74" customFormat="1" ht="12">
      <c r="B53" s="75" t="s">
        <v>1745</v>
      </c>
      <c r="C53" s="76">
        <f>SUM(D53,G53,J53,K53,O53,S53,W53)</f>
        <v>15712</v>
      </c>
      <c r="D53" s="77">
        <v>2434</v>
      </c>
      <c r="E53" s="77">
        <v>2433</v>
      </c>
      <c r="F53" s="67">
        <v>1</v>
      </c>
      <c r="G53" s="77">
        <v>10181</v>
      </c>
      <c r="H53" s="68">
        <v>928</v>
      </c>
      <c r="I53" s="69">
        <f>G53-H53</f>
        <v>9253</v>
      </c>
      <c r="J53" s="69">
        <v>154</v>
      </c>
      <c r="K53" s="78">
        <v>440</v>
      </c>
      <c r="L53" s="68">
        <v>10</v>
      </c>
      <c r="M53" s="69">
        <v>344</v>
      </c>
      <c r="N53" s="69">
        <f>K53-L53-M53</f>
        <v>86</v>
      </c>
      <c r="O53" s="79">
        <v>530</v>
      </c>
      <c r="P53" s="72">
        <v>340</v>
      </c>
      <c r="Q53" s="67">
        <v>125</v>
      </c>
      <c r="R53" s="68">
        <f>O53-P53-Q53</f>
        <v>65</v>
      </c>
      <c r="S53" s="80">
        <v>499</v>
      </c>
      <c r="T53" s="68">
        <v>343</v>
      </c>
      <c r="U53" s="68">
        <v>31</v>
      </c>
      <c r="V53" s="68">
        <f>S53-T53-U53</f>
        <v>125</v>
      </c>
      <c r="W53" s="69">
        <v>1474</v>
      </c>
      <c r="X53" s="81"/>
    </row>
    <row r="54" spans="2:24" s="74" customFormat="1" ht="12">
      <c r="B54" s="75" t="s">
        <v>1746</v>
      </c>
      <c r="C54" s="76">
        <f>SUM(D54,G54,J54,K54,O54,S54,W54)</f>
        <v>32902</v>
      </c>
      <c r="D54" s="77">
        <v>2627</v>
      </c>
      <c r="E54" s="77">
        <v>2627</v>
      </c>
      <c r="F54" s="67">
        <v>0</v>
      </c>
      <c r="G54" s="77">
        <v>27692</v>
      </c>
      <c r="H54" s="68">
        <v>6416</v>
      </c>
      <c r="I54" s="69">
        <f>G54-H54</f>
        <v>21276</v>
      </c>
      <c r="J54" s="69">
        <v>21</v>
      </c>
      <c r="K54" s="78">
        <v>605</v>
      </c>
      <c r="L54" s="68">
        <v>292</v>
      </c>
      <c r="M54" s="69">
        <v>184</v>
      </c>
      <c r="N54" s="69">
        <f>K54-L54-M54</f>
        <v>129</v>
      </c>
      <c r="O54" s="79">
        <v>515</v>
      </c>
      <c r="P54" s="72">
        <v>303</v>
      </c>
      <c r="Q54" s="67">
        <v>158</v>
      </c>
      <c r="R54" s="68">
        <f>O54-P54-Q54</f>
        <v>54</v>
      </c>
      <c r="S54" s="80">
        <v>309</v>
      </c>
      <c r="T54" s="68">
        <v>191</v>
      </c>
      <c r="U54" s="68">
        <v>21</v>
      </c>
      <c r="V54" s="68">
        <f>S54-T54-U54</f>
        <v>97</v>
      </c>
      <c r="W54" s="69">
        <v>1133</v>
      </c>
      <c r="X54" s="81"/>
    </row>
    <row r="55" spans="2:24" s="74" customFormat="1" ht="12">
      <c r="B55" s="75"/>
      <c r="C55" s="76"/>
      <c r="D55" s="77"/>
      <c r="E55" s="77"/>
      <c r="F55" s="67"/>
      <c r="G55" s="77"/>
      <c r="H55" s="68"/>
      <c r="I55" s="69"/>
      <c r="J55" s="69"/>
      <c r="K55" s="78"/>
      <c r="L55" s="68"/>
      <c r="M55" s="69"/>
      <c r="N55" s="69"/>
      <c r="O55" s="79"/>
      <c r="P55" s="72"/>
      <c r="Q55" s="67"/>
      <c r="R55" s="68"/>
      <c r="S55" s="80"/>
      <c r="T55" s="68"/>
      <c r="U55" s="68"/>
      <c r="V55" s="68"/>
      <c r="W55" s="69"/>
      <c r="X55" s="81"/>
    </row>
    <row r="56" spans="2:24" s="74" customFormat="1" ht="12">
      <c r="B56" s="75" t="s">
        <v>1764</v>
      </c>
      <c r="C56" s="76">
        <f aca="true" t="shared" si="17" ref="C56:C67">SUM(D56,G56,J56,K56,O56,S56,W56)</f>
        <v>19197</v>
      </c>
      <c r="D56" s="77">
        <v>1831</v>
      </c>
      <c r="E56" s="77">
        <v>1831</v>
      </c>
      <c r="F56" s="67">
        <v>0</v>
      </c>
      <c r="G56" s="77">
        <v>15897</v>
      </c>
      <c r="H56" s="68">
        <v>11549</v>
      </c>
      <c r="I56" s="69">
        <f aca="true" t="shared" si="18" ref="I56:I67">G56-H56</f>
        <v>4348</v>
      </c>
      <c r="J56" s="69">
        <v>0</v>
      </c>
      <c r="K56" s="78">
        <v>308</v>
      </c>
      <c r="L56" s="68">
        <v>4</v>
      </c>
      <c r="M56" s="69">
        <v>198</v>
      </c>
      <c r="N56" s="69">
        <f aca="true" t="shared" si="19" ref="N56:N67">K56-L56-M56</f>
        <v>106</v>
      </c>
      <c r="O56" s="79">
        <v>284</v>
      </c>
      <c r="P56" s="72">
        <v>143</v>
      </c>
      <c r="Q56" s="67">
        <v>103</v>
      </c>
      <c r="R56" s="68">
        <f aca="true" t="shared" si="20" ref="R56:R67">O56-P56-Q56</f>
        <v>38</v>
      </c>
      <c r="S56" s="80">
        <v>176</v>
      </c>
      <c r="T56" s="68">
        <v>116</v>
      </c>
      <c r="U56" s="68">
        <v>5</v>
      </c>
      <c r="V56" s="68">
        <f aca="true" t="shared" si="21" ref="V56:V67">S56-T56-U56</f>
        <v>55</v>
      </c>
      <c r="W56" s="69">
        <v>701</v>
      </c>
      <c r="X56" s="81"/>
    </row>
    <row r="57" spans="2:24" s="74" customFormat="1" ht="12">
      <c r="B57" s="75" t="s">
        <v>1747</v>
      </c>
      <c r="C57" s="76">
        <f t="shared" si="17"/>
        <v>5916</v>
      </c>
      <c r="D57" s="77">
        <v>4179</v>
      </c>
      <c r="E57" s="77">
        <v>4179</v>
      </c>
      <c r="F57" s="67">
        <v>0</v>
      </c>
      <c r="G57" s="82">
        <v>0</v>
      </c>
      <c r="H57" s="68">
        <v>0</v>
      </c>
      <c r="I57" s="69">
        <f t="shared" si="18"/>
        <v>0</v>
      </c>
      <c r="J57" s="69">
        <v>0</v>
      </c>
      <c r="K57" s="78">
        <v>490</v>
      </c>
      <c r="L57" s="68">
        <v>0</v>
      </c>
      <c r="M57" s="69">
        <v>236</v>
      </c>
      <c r="N57" s="69">
        <f t="shared" si="19"/>
        <v>254</v>
      </c>
      <c r="O57" s="79">
        <v>463</v>
      </c>
      <c r="P57" s="72">
        <v>213</v>
      </c>
      <c r="Q57" s="67">
        <v>250</v>
      </c>
      <c r="R57" s="68">
        <f t="shared" si="20"/>
        <v>0</v>
      </c>
      <c r="S57" s="80">
        <v>531</v>
      </c>
      <c r="T57" s="68">
        <v>348</v>
      </c>
      <c r="U57" s="68">
        <v>27</v>
      </c>
      <c r="V57" s="68">
        <f t="shared" si="21"/>
        <v>156</v>
      </c>
      <c r="W57" s="69">
        <v>253</v>
      </c>
      <c r="X57" s="81"/>
    </row>
    <row r="58" spans="2:24" s="65" customFormat="1" ht="12">
      <c r="B58" s="30" t="s">
        <v>1748</v>
      </c>
      <c r="C58" s="61">
        <f t="shared" si="17"/>
        <v>6255</v>
      </c>
      <c r="D58" s="66">
        <v>3993</v>
      </c>
      <c r="E58" s="66">
        <v>3993</v>
      </c>
      <c r="F58" s="67">
        <v>0</v>
      </c>
      <c r="G58" s="66">
        <v>1084</v>
      </c>
      <c r="H58" s="68">
        <v>387</v>
      </c>
      <c r="I58" s="69">
        <f t="shared" si="18"/>
        <v>697</v>
      </c>
      <c r="J58" s="69">
        <v>0</v>
      </c>
      <c r="K58" s="70">
        <v>322</v>
      </c>
      <c r="L58" s="68">
        <v>2</v>
      </c>
      <c r="M58" s="69">
        <v>88</v>
      </c>
      <c r="N58" s="69">
        <f t="shared" si="19"/>
        <v>232</v>
      </c>
      <c r="O58" s="71">
        <v>490</v>
      </c>
      <c r="P58" s="72">
        <v>185</v>
      </c>
      <c r="Q58" s="67">
        <v>296</v>
      </c>
      <c r="R58" s="68">
        <f t="shared" si="20"/>
        <v>9</v>
      </c>
      <c r="S58" s="73">
        <v>319</v>
      </c>
      <c r="T58" s="68">
        <v>236</v>
      </c>
      <c r="U58" s="68">
        <v>16</v>
      </c>
      <c r="V58" s="68">
        <f t="shared" si="21"/>
        <v>67</v>
      </c>
      <c r="W58" s="69">
        <v>47</v>
      </c>
      <c r="X58" s="19"/>
    </row>
    <row r="59" spans="2:24" s="65" customFormat="1" ht="12">
      <c r="B59" s="30" t="s">
        <v>1749</v>
      </c>
      <c r="C59" s="61">
        <f t="shared" si="17"/>
        <v>10826</v>
      </c>
      <c r="D59" s="66">
        <v>3905</v>
      </c>
      <c r="E59" s="66">
        <v>3905</v>
      </c>
      <c r="F59" s="67">
        <v>0</v>
      </c>
      <c r="G59" s="66">
        <v>4702</v>
      </c>
      <c r="H59" s="68">
        <v>2094</v>
      </c>
      <c r="I59" s="69">
        <f t="shared" si="18"/>
        <v>2608</v>
      </c>
      <c r="J59" s="69">
        <v>39</v>
      </c>
      <c r="K59" s="70">
        <v>450</v>
      </c>
      <c r="L59" s="68">
        <v>47</v>
      </c>
      <c r="M59" s="69">
        <v>216</v>
      </c>
      <c r="N59" s="69">
        <f t="shared" si="19"/>
        <v>187</v>
      </c>
      <c r="O59" s="71">
        <v>464</v>
      </c>
      <c r="P59" s="72">
        <v>203</v>
      </c>
      <c r="Q59" s="67">
        <v>248</v>
      </c>
      <c r="R59" s="68">
        <f t="shared" si="20"/>
        <v>13</v>
      </c>
      <c r="S59" s="73">
        <v>280</v>
      </c>
      <c r="T59" s="68">
        <v>219</v>
      </c>
      <c r="U59" s="68">
        <v>4</v>
      </c>
      <c r="V59" s="68">
        <f t="shared" si="21"/>
        <v>57</v>
      </c>
      <c r="W59" s="69">
        <v>986</v>
      </c>
      <c r="X59" s="19"/>
    </row>
    <row r="60" spans="2:24" s="65" customFormat="1" ht="12">
      <c r="B60" s="30" t="s">
        <v>1750</v>
      </c>
      <c r="C60" s="61">
        <f t="shared" si="17"/>
        <v>8149</v>
      </c>
      <c r="D60" s="66">
        <v>2321</v>
      </c>
      <c r="E60" s="66">
        <v>2321</v>
      </c>
      <c r="F60" s="67">
        <v>0</v>
      </c>
      <c r="G60" s="66">
        <v>3914</v>
      </c>
      <c r="H60" s="68">
        <v>1699</v>
      </c>
      <c r="I60" s="69">
        <f t="shared" si="18"/>
        <v>2215</v>
      </c>
      <c r="J60" s="69">
        <v>0</v>
      </c>
      <c r="K60" s="70">
        <v>512</v>
      </c>
      <c r="L60" s="68">
        <v>31</v>
      </c>
      <c r="M60" s="69">
        <v>363</v>
      </c>
      <c r="N60" s="69">
        <f t="shared" si="19"/>
        <v>118</v>
      </c>
      <c r="O60" s="71">
        <v>391</v>
      </c>
      <c r="P60" s="72">
        <v>150</v>
      </c>
      <c r="Q60" s="67">
        <v>216</v>
      </c>
      <c r="R60" s="68">
        <f t="shared" si="20"/>
        <v>25</v>
      </c>
      <c r="S60" s="73">
        <v>226</v>
      </c>
      <c r="T60" s="68">
        <v>149</v>
      </c>
      <c r="U60" s="68">
        <v>22</v>
      </c>
      <c r="V60" s="68">
        <f t="shared" si="21"/>
        <v>55</v>
      </c>
      <c r="W60" s="69">
        <v>785</v>
      </c>
      <c r="X60" s="19"/>
    </row>
    <row r="61" spans="2:24" s="65" customFormat="1" ht="12">
      <c r="B61" s="30" t="s">
        <v>1751</v>
      </c>
      <c r="C61" s="61">
        <f t="shared" si="17"/>
        <v>3290</v>
      </c>
      <c r="D61" s="66">
        <v>2458</v>
      </c>
      <c r="E61" s="66">
        <v>2458</v>
      </c>
      <c r="F61" s="67">
        <v>0</v>
      </c>
      <c r="G61" s="82">
        <v>0</v>
      </c>
      <c r="H61" s="68">
        <v>0</v>
      </c>
      <c r="I61" s="69">
        <f t="shared" si="18"/>
        <v>0</v>
      </c>
      <c r="J61" s="69">
        <v>0</v>
      </c>
      <c r="K61" s="70">
        <v>334</v>
      </c>
      <c r="L61" s="68">
        <v>0</v>
      </c>
      <c r="M61" s="69">
        <v>185</v>
      </c>
      <c r="N61" s="69">
        <f t="shared" si="19"/>
        <v>149</v>
      </c>
      <c r="O61" s="71">
        <v>251</v>
      </c>
      <c r="P61" s="72">
        <v>132</v>
      </c>
      <c r="Q61" s="67">
        <v>119</v>
      </c>
      <c r="R61" s="68">
        <f t="shared" si="20"/>
        <v>0</v>
      </c>
      <c r="S61" s="73">
        <v>247</v>
      </c>
      <c r="T61" s="68">
        <v>162</v>
      </c>
      <c r="U61" s="68">
        <v>12</v>
      </c>
      <c r="V61" s="68">
        <f t="shared" si="21"/>
        <v>73</v>
      </c>
      <c r="W61" s="83">
        <v>0</v>
      </c>
      <c r="X61" s="19"/>
    </row>
    <row r="62" spans="2:24" s="65" customFormat="1" ht="12">
      <c r="B62" s="30" t="s">
        <v>1752</v>
      </c>
      <c r="C62" s="61">
        <f t="shared" si="17"/>
        <v>56653</v>
      </c>
      <c r="D62" s="66">
        <v>1263</v>
      </c>
      <c r="E62" s="66">
        <v>1263</v>
      </c>
      <c r="F62" s="67">
        <v>0</v>
      </c>
      <c r="G62" s="66">
        <v>53278</v>
      </c>
      <c r="H62" s="68">
        <v>39405</v>
      </c>
      <c r="I62" s="69">
        <f t="shared" si="18"/>
        <v>13873</v>
      </c>
      <c r="J62" s="69">
        <v>26</v>
      </c>
      <c r="K62" s="70">
        <v>1307</v>
      </c>
      <c r="L62" s="68">
        <v>490</v>
      </c>
      <c r="M62" s="69">
        <v>754</v>
      </c>
      <c r="N62" s="69">
        <f t="shared" si="19"/>
        <v>63</v>
      </c>
      <c r="O62" s="71">
        <v>411</v>
      </c>
      <c r="P62" s="72">
        <v>219</v>
      </c>
      <c r="Q62" s="67">
        <v>85</v>
      </c>
      <c r="R62" s="68">
        <f t="shared" si="20"/>
        <v>107</v>
      </c>
      <c r="S62" s="73">
        <v>174</v>
      </c>
      <c r="T62" s="68">
        <v>107</v>
      </c>
      <c r="U62" s="68">
        <v>3</v>
      </c>
      <c r="V62" s="68">
        <f t="shared" si="21"/>
        <v>64</v>
      </c>
      <c r="W62" s="69">
        <v>194</v>
      </c>
      <c r="X62" s="19"/>
    </row>
    <row r="63" spans="2:24" s="65" customFormat="1" ht="12">
      <c r="B63" s="30" t="s">
        <v>1753</v>
      </c>
      <c r="C63" s="61">
        <f t="shared" si="17"/>
        <v>25500</v>
      </c>
      <c r="D63" s="66">
        <v>990</v>
      </c>
      <c r="E63" s="66">
        <v>990</v>
      </c>
      <c r="F63" s="67">
        <v>0</v>
      </c>
      <c r="G63" s="66">
        <v>22764</v>
      </c>
      <c r="H63" s="68">
        <v>6642</v>
      </c>
      <c r="I63" s="69">
        <f t="shared" si="18"/>
        <v>16122</v>
      </c>
      <c r="J63" s="69">
        <v>0</v>
      </c>
      <c r="K63" s="70">
        <v>266</v>
      </c>
      <c r="L63" s="68">
        <v>39</v>
      </c>
      <c r="M63" s="69">
        <v>177</v>
      </c>
      <c r="N63" s="69">
        <f t="shared" si="19"/>
        <v>50</v>
      </c>
      <c r="O63" s="71">
        <v>337</v>
      </c>
      <c r="P63" s="72">
        <v>201</v>
      </c>
      <c r="Q63" s="67">
        <v>53</v>
      </c>
      <c r="R63" s="68">
        <f t="shared" si="20"/>
        <v>83</v>
      </c>
      <c r="S63" s="73">
        <v>170</v>
      </c>
      <c r="T63" s="68">
        <v>115</v>
      </c>
      <c r="U63" s="68">
        <v>8</v>
      </c>
      <c r="V63" s="68">
        <f t="shared" si="21"/>
        <v>47</v>
      </c>
      <c r="W63" s="69">
        <v>973</v>
      </c>
      <c r="X63" s="19"/>
    </row>
    <row r="64" spans="2:24" s="65" customFormat="1" ht="12">
      <c r="B64" s="30" t="s">
        <v>1754</v>
      </c>
      <c r="C64" s="61">
        <f t="shared" si="17"/>
        <v>20955</v>
      </c>
      <c r="D64" s="66">
        <v>3951</v>
      </c>
      <c r="E64" s="66">
        <v>3897</v>
      </c>
      <c r="F64" s="67">
        <v>54</v>
      </c>
      <c r="G64" s="66">
        <v>13597</v>
      </c>
      <c r="H64" s="68">
        <v>8213</v>
      </c>
      <c r="I64" s="69">
        <f t="shared" si="18"/>
        <v>5384</v>
      </c>
      <c r="J64" s="69">
        <v>0</v>
      </c>
      <c r="K64" s="70">
        <v>782</v>
      </c>
      <c r="L64" s="68">
        <v>45</v>
      </c>
      <c r="M64" s="69">
        <v>534</v>
      </c>
      <c r="N64" s="69">
        <f t="shared" si="19"/>
        <v>203</v>
      </c>
      <c r="O64" s="71">
        <v>548</v>
      </c>
      <c r="P64" s="72">
        <v>288</v>
      </c>
      <c r="Q64" s="67">
        <v>214</v>
      </c>
      <c r="R64" s="68">
        <f t="shared" si="20"/>
        <v>46</v>
      </c>
      <c r="S64" s="73">
        <v>463</v>
      </c>
      <c r="T64" s="68">
        <v>323</v>
      </c>
      <c r="U64" s="68">
        <v>12</v>
      </c>
      <c r="V64" s="68">
        <f t="shared" si="21"/>
        <v>128</v>
      </c>
      <c r="W64" s="69">
        <v>1614</v>
      </c>
      <c r="X64" s="19"/>
    </row>
    <row r="65" spans="2:24" s="65" customFormat="1" ht="12">
      <c r="B65" s="30" t="s">
        <v>1755</v>
      </c>
      <c r="C65" s="61">
        <f t="shared" si="17"/>
        <v>20425</v>
      </c>
      <c r="D65" s="66">
        <v>1811</v>
      </c>
      <c r="E65" s="66">
        <v>1696</v>
      </c>
      <c r="F65" s="67">
        <v>115</v>
      </c>
      <c r="G65" s="66">
        <v>17295</v>
      </c>
      <c r="H65" s="68">
        <v>12286</v>
      </c>
      <c r="I65" s="69">
        <f t="shared" si="18"/>
        <v>5009</v>
      </c>
      <c r="J65" s="69">
        <v>10</v>
      </c>
      <c r="K65" s="70">
        <v>419</v>
      </c>
      <c r="L65" s="68">
        <v>38</v>
      </c>
      <c r="M65" s="69">
        <v>295</v>
      </c>
      <c r="N65" s="69">
        <f t="shared" si="19"/>
        <v>86</v>
      </c>
      <c r="O65" s="71">
        <v>344</v>
      </c>
      <c r="P65" s="72">
        <v>173</v>
      </c>
      <c r="Q65" s="67">
        <v>90</v>
      </c>
      <c r="R65" s="68">
        <f t="shared" si="20"/>
        <v>81</v>
      </c>
      <c r="S65" s="73">
        <v>177</v>
      </c>
      <c r="T65" s="68">
        <v>129</v>
      </c>
      <c r="U65" s="68">
        <v>3</v>
      </c>
      <c r="V65" s="68">
        <f t="shared" si="21"/>
        <v>45</v>
      </c>
      <c r="W65" s="69">
        <v>369</v>
      </c>
      <c r="X65" s="19"/>
    </row>
    <row r="66" spans="2:24" s="65" customFormat="1" ht="12">
      <c r="B66" s="30" t="s">
        <v>1756</v>
      </c>
      <c r="C66" s="61">
        <f t="shared" si="17"/>
        <v>4270</v>
      </c>
      <c r="D66" s="66">
        <v>1206</v>
      </c>
      <c r="E66" s="66">
        <v>1206</v>
      </c>
      <c r="F66" s="67">
        <v>0</v>
      </c>
      <c r="G66" s="66">
        <v>2160</v>
      </c>
      <c r="H66" s="68">
        <v>234</v>
      </c>
      <c r="I66" s="69">
        <f t="shared" si="18"/>
        <v>1926</v>
      </c>
      <c r="J66" s="69">
        <v>0</v>
      </c>
      <c r="K66" s="70">
        <v>319</v>
      </c>
      <c r="L66" s="68">
        <v>3</v>
      </c>
      <c r="M66" s="69">
        <v>249</v>
      </c>
      <c r="N66" s="69">
        <f t="shared" si="19"/>
        <v>67</v>
      </c>
      <c r="O66" s="71">
        <v>175</v>
      </c>
      <c r="P66" s="72">
        <v>84</v>
      </c>
      <c r="Q66" s="67">
        <v>71</v>
      </c>
      <c r="R66" s="68">
        <f t="shared" si="20"/>
        <v>20</v>
      </c>
      <c r="S66" s="73">
        <v>164</v>
      </c>
      <c r="T66" s="68">
        <v>109</v>
      </c>
      <c r="U66" s="68">
        <v>6</v>
      </c>
      <c r="V66" s="68">
        <f t="shared" si="21"/>
        <v>49</v>
      </c>
      <c r="W66" s="69">
        <v>246</v>
      </c>
      <c r="X66" s="19"/>
    </row>
    <row r="67" spans="2:24" s="65" customFormat="1" ht="12.75" thickBot="1">
      <c r="B67" s="84" t="s">
        <v>1757</v>
      </c>
      <c r="C67" s="85">
        <f t="shared" si="17"/>
        <v>17901</v>
      </c>
      <c r="D67" s="86">
        <v>1872</v>
      </c>
      <c r="E67" s="86">
        <v>1872</v>
      </c>
      <c r="F67" s="87">
        <v>0</v>
      </c>
      <c r="G67" s="86">
        <v>14690</v>
      </c>
      <c r="H67" s="88">
        <v>9906</v>
      </c>
      <c r="I67" s="89">
        <f t="shared" si="18"/>
        <v>4784</v>
      </c>
      <c r="J67" s="89">
        <v>7</v>
      </c>
      <c r="K67" s="90">
        <v>356</v>
      </c>
      <c r="L67" s="88">
        <v>18</v>
      </c>
      <c r="M67" s="89">
        <v>238</v>
      </c>
      <c r="N67" s="89">
        <f t="shared" si="19"/>
        <v>100</v>
      </c>
      <c r="O67" s="91">
        <v>286</v>
      </c>
      <c r="P67" s="92">
        <v>124</v>
      </c>
      <c r="Q67" s="87">
        <v>113</v>
      </c>
      <c r="R67" s="88">
        <f t="shared" si="20"/>
        <v>49</v>
      </c>
      <c r="S67" s="93">
        <v>252</v>
      </c>
      <c r="T67" s="88">
        <v>169</v>
      </c>
      <c r="U67" s="88">
        <v>11</v>
      </c>
      <c r="V67" s="88">
        <f t="shared" si="21"/>
        <v>72</v>
      </c>
      <c r="W67" s="89">
        <v>438</v>
      </c>
      <c r="X67" s="19"/>
    </row>
    <row r="68" spans="2:24" ht="13.5">
      <c r="B68" s="94" t="s">
        <v>1765</v>
      </c>
      <c r="C68" s="64"/>
      <c r="D68" s="70"/>
      <c r="E68" s="70"/>
      <c r="F68" s="72"/>
      <c r="G68" s="70"/>
      <c r="H68" s="72"/>
      <c r="I68" s="72"/>
      <c r="J68" s="72"/>
      <c r="K68" s="70"/>
      <c r="L68" s="72"/>
      <c r="M68" s="72"/>
      <c r="N68" s="72"/>
      <c r="O68" s="70"/>
      <c r="P68" s="72"/>
      <c r="Q68" s="72"/>
      <c r="R68" s="72"/>
      <c r="S68" s="70"/>
      <c r="T68" s="72"/>
      <c r="U68" s="72"/>
      <c r="V68" s="72"/>
      <c r="W68" s="72"/>
      <c r="X68" s="19"/>
    </row>
    <row r="69" spans="2:24" ht="13.5">
      <c r="B69" s="18" t="s">
        <v>1766</v>
      </c>
      <c r="C69" s="18"/>
      <c r="D69" s="43"/>
      <c r="E69" s="43"/>
      <c r="F69" s="43"/>
      <c r="G69" s="43"/>
      <c r="H69" s="43"/>
      <c r="I69" s="43"/>
      <c r="J69" s="43"/>
      <c r="K69" s="43"/>
      <c r="L69" s="43"/>
      <c r="M69" s="43"/>
      <c r="N69" s="43"/>
      <c r="O69" s="43"/>
      <c r="P69" s="43"/>
      <c r="Q69" s="43"/>
      <c r="R69" s="43"/>
      <c r="S69" s="43"/>
      <c r="T69" s="43"/>
      <c r="U69" s="43"/>
      <c r="V69" s="43"/>
      <c r="W69" s="43"/>
      <c r="X69" s="19"/>
    </row>
    <row r="70" spans="2:24" ht="13.5">
      <c r="B70" s="18"/>
      <c r="C70" s="18"/>
      <c r="D70" s="18"/>
      <c r="E70" s="18"/>
      <c r="F70" s="18"/>
      <c r="G70" s="18"/>
      <c r="H70" s="18"/>
      <c r="I70" s="18"/>
      <c r="J70" s="18"/>
      <c r="K70" s="18"/>
      <c r="L70" s="18"/>
      <c r="M70" s="18"/>
      <c r="N70" s="18"/>
      <c r="O70" s="18"/>
      <c r="P70" s="18"/>
      <c r="Q70" s="18"/>
      <c r="R70" s="18"/>
      <c r="S70" s="18"/>
      <c r="T70" s="18"/>
      <c r="U70" s="18"/>
      <c r="V70" s="18"/>
      <c r="W70" s="18"/>
      <c r="X70" s="19"/>
    </row>
    <row r="71" spans="2:24" ht="13.5">
      <c r="B71" s="18"/>
      <c r="C71" s="18"/>
      <c r="D71" s="18"/>
      <c r="E71" s="18"/>
      <c r="F71" s="18"/>
      <c r="G71" s="18"/>
      <c r="H71" s="18"/>
      <c r="I71" s="18"/>
      <c r="J71" s="18"/>
      <c r="K71" s="18"/>
      <c r="L71" s="18"/>
      <c r="M71" s="18"/>
      <c r="N71" s="18"/>
      <c r="O71" s="18"/>
      <c r="P71" s="18"/>
      <c r="Q71" s="18"/>
      <c r="R71" s="18"/>
      <c r="S71" s="18"/>
      <c r="T71" s="18"/>
      <c r="U71" s="18"/>
      <c r="V71" s="18"/>
      <c r="W71" s="18"/>
      <c r="X71" s="19"/>
    </row>
  </sheetData>
  <mergeCells count="12">
    <mergeCell ref="D4:D6"/>
    <mergeCell ref="E5:E6"/>
    <mergeCell ref="H5:H6"/>
    <mergeCell ref="I5:I6"/>
    <mergeCell ref="L5:L6"/>
    <mergeCell ref="M5:M6"/>
    <mergeCell ref="N5:N6"/>
    <mergeCell ref="P5:P6"/>
    <mergeCell ref="Q5:Q6"/>
    <mergeCell ref="R5:R6"/>
    <mergeCell ref="T5:T6"/>
    <mergeCell ref="U5:U6"/>
  </mergeCells>
  <printOptions/>
  <pageMargins left="0.75" right="0.75" top="1" bottom="1" header="0.512" footer="0.512"/>
  <pageSetup orientation="portrait" paperSize="8" r:id="rId1"/>
</worksheet>
</file>

<file path=xl/worksheets/sheet20.xml><?xml version="1.0" encoding="utf-8"?>
<worksheet xmlns="http://schemas.openxmlformats.org/spreadsheetml/2006/main" xmlns:r="http://schemas.openxmlformats.org/officeDocument/2006/relationships">
  <dimension ref="B2:P49"/>
  <sheetViews>
    <sheetView workbookViewId="0" topLeftCell="A1">
      <selection activeCell="A1" sqref="A1"/>
    </sheetView>
  </sheetViews>
  <sheetFormatPr defaultColWidth="9.00390625" defaultRowHeight="13.5"/>
  <cols>
    <col min="1" max="1" width="2.625" style="754" customWidth="1"/>
    <col min="2" max="2" width="2.75390625" style="754" customWidth="1"/>
    <col min="3" max="3" width="13.625" style="755" customWidth="1"/>
    <col min="4" max="9" width="10.625" style="756" customWidth="1"/>
    <col min="10" max="10" width="10.375" style="756" customWidth="1"/>
    <col min="11" max="13" width="10.625" style="756" customWidth="1"/>
    <col min="14" max="14" width="0" style="754" hidden="1" customWidth="1"/>
    <col min="15" max="16384" width="9.00390625" style="754" customWidth="1"/>
  </cols>
  <sheetData>
    <row r="1" ht="12" customHeight="1"/>
    <row r="2" spans="2:5" ht="15" customHeight="1">
      <c r="B2" s="757" t="s">
        <v>45</v>
      </c>
      <c r="E2" s="758"/>
    </row>
    <row r="3" spans="5:13" ht="13.5" customHeight="1" thickBot="1">
      <c r="E3" s="759"/>
      <c r="F3" s="759"/>
      <c r="G3" s="759"/>
      <c r="H3" s="759"/>
      <c r="I3" s="759"/>
      <c r="J3" s="759"/>
      <c r="K3" s="759"/>
      <c r="L3" s="759"/>
      <c r="M3" s="760" t="s">
        <v>1189</v>
      </c>
    </row>
    <row r="4" spans="2:14" s="761" customFormat="1" ht="13.5" customHeight="1" thickTop="1">
      <c r="B4" s="1471" t="s">
        <v>1190</v>
      </c>
      <c r="C4" s="1472"/>
      <c r="D4" s="1468" t="s">
        <v>1182</v>
      </c>
      <c r="E4" s="762" t="s">
        <v>1183</v>
      </c>
      <c r="F4" s="762" t="s">
        <v>1191</v>
      </c>
      <c r="G4" s="763" t="s">
        <v>1192</v>
      </c>
      <c r="H4" s="763" t="s">
        <v>1184</v>
      </c>
      <c r="I4" s="762" t="s">
        <v>1185</v>
      </c>
      <c r="J4" s="762" t="s">
        <v>1193</v>
      </c>
      <c r="K4" s="762" t="s">
        <v>1186</v>
      </c>
      <c r="L4" s="764" t="s">
        <v>1187</v>
      </c>
      <c r="M4" s="765" t="s">
        <v>1194</v>
      </c>
      <c r="N4" s="766"/>
    </row>
    <row r="5" spans="2:14" s="761" customFormat="1" ht="12" customHeight="1">
      <c r="B5" s="1473"/>
      <c r="C5" s="1474"/>
      <c r="D5" s="1469"/>
      <c r="E5" s="768"/>
      <c r="F5" s="767" t="s">
        <v>1195</v>
      </c>
      <c r="G5" s="768" t="s">
        <v>1196</v>
      </c>
      <c r="H5" s="768"/>
      <c r="I5" s="768"/>
      <c r="J5" s="768"/>
      <c r="K5" s="768"/>
      <c r="L5" s="768"/>
      <c r="M5" s="769" t="s">
        <v>1197</v>
      </c>
      <c r="N5" s="770" t="s">
        <v>1198</v>
      </c>
    </row>
    <row r="6" spans="2:14" s="761" customFormat="1" ht="15" customHeight="1">
      <c r="B6" s="1475"/>
      <c r="C6" s="1476"/>
      <c r="D6" s="1470"/>
      <c r="E6" s="771" t="s">
        <v>1199</v>
      </c>
      <c r="F6" s="771" t="s">
        <v>1200</v>
      </c>
      <c r="G6" s="772" t="s">
        <v>1201</v>
      </c>
      <c r="H6" s="772" t="s">
        <v>1202</v>
      </c>
      <c r="I6" s="771" t="s">
        <v>1203</v>
      </c>
      <c r="J6" s="771" t="s">
        <v>1204</v>
      </c>
      <c r="K6" s="771" t="s">
        <v>1205</v>
      </c>
      <c r="L6" s="773" t="s">
        <v>1206</v>
      </c>
      <c r="M6" s="774" t="s">
        <v>1207</v>
      </c>
      <c r="N6" s="770" t="s">
        <v>1208</v>
      </c>
    </row>
    <row r="7" spans="2:14" s="761" customFormat="1" ht="12">
      <c r="B7" s="775"/>
      <c r="C7" s="776"/>
      <c r="D7" s="777"/>
      <c r="E7" s="777" t="s">
        <v>1209</v>
      </c>
      <c r="F7" s="777" t="s">
        <v>1209</v>
      </c>
      <c r="G7" s="777" t="s">
        <v>1209</v>
      </c>
      <c r="H7" s="778" t="s">
        <v>1210</v>
      </c>
      <c r="I7" s="778" t="s">
        <v>1210</v>
      </c>
      <c r="J7" s="777" t="s">
        <v>1211</v>
      </c>
      <c r="K7" s="777" t="s">
        <v>1211</v>
      </c>
      <c r="L7" s="778" t="s">
        <v>1210</v>
      </c>
      <c r="M7" s="778" t="s">
        <v>1210</v>
      </c>
      <c r="N7" s="770"/>
    </row>
    <row r="8" spans="2:14" s="779" customFormat="1" ht="19.5" customHeight="1">
      <c r="B8" s="1477" t="s">
        <v>1212</v>
      </c>
      <c r="C8" s="1478"/>
      <c r="D8" s="780" t="s">
        <v>1213</v>
      </c>
      <c r="E8" s="781">
        <v>1256481</v>
      </c>
      <c r="F8" s="781">
        <v>395081</v>
      </c>
      <c r="G8" s="781">
        <v>281820</v>
      </c>
      <c r="H8" s="782">
        <v>31.4</v>
      </c>
      <c r="I8" s="782">
        <v>71.3</v>
      </c>
      <c r="J8" s="783">
        <v>9287.9</v>
      </c>
      <c r="K8" s="781">
        <v>16066</v>
      </c>
      <c r="L8" s="782">
        <v>57.8</v>
      </c>
      <c r="M8" s="782">
        <v>29</v>
      </c>
      <c r="N8" s="784"/>
    </row>
    <row r="9" spans="2:14" s="785" customFormat="1" ht="12">
      <c r="B9" s="786"/>
      <c r="C9" s="787"/>
      <c r="D9" s="788"/>
      <c r="E9" s="788"/>
      <c r="F9" s="788"/>
      <c r="G9" s="789"/>
      <c r="H9" s="789"/>
      <c r="I9" s="788"/>
      <c r="J9" s="790"/>
      <c r="K9" s="791"/>
      <c r="L9" s="792"/>
      <c r="M9" s="793"/>
      <c r="N9" s="794"/>
    </row>
    <row r="10" spans="2:14" s="761" customFormat="1" ht="18" customHeight="1">
      <c r="B10" s="775"/>
      <c r="C10" s="776" t="s">
        <v>1214</v>
      </c>
      <c r="D10" s="795" t="s">
        <v>1215</v>
      </c>
      <c r="E10" s="795">
        <v>1154480</v>
      </c>
      <c r="F10" s="795">
        <v>395081</v>
      </c>
      <c r="G10" s="795">
        <v>281820</v>
      </c>
      <c r="H10" s="796">
        <v>34.2</v>
      </c>
      <c r="I10" s="796">
        <v>71.3</v>
      </c>
      <c r="J10" s="797">
        <v>9287.9</v>
      </c>
      <c r="K10" s="795">
        <v>16066</v>
      </c>
      <c r="L10" s="796">
        <v>57.8</v>
      </c>
      <c r="M10" s="798">
        <v>32.8</v>
      </c>
      <c r="N10" s="770"/>
    </row>
    <row r="11" spans="2:14" s="761" customFormat="1" ht="12.75" thickBot="1">
      <c r="B11" s="775"/>
      <c r="C11" s="799"/>
      <c r="D11" s="767"/>
      <c r="E11" s="767"/>
      <c r="F11" s="767"/>
      <c r="G11" s="768"/>
      <c r="H11" s="768"/>
      <c r="I11" s="767"/>
      <c r="J11" s="797"/>
      <c r="K11" s="795"/>
      <c r="L11" s="800"/>
      <c r="M11" s="801"/>
      <c r="N11" s="770"/>
    </row>
    <row r="12" spans="2:14" s="802" customFormat="1" ht="19.5" customHeight="1">
      <c r="B12" s="803"/>
      <c r="C12" s="799" t="s">
        <v>1216</v>
      </c>
      <c r="D12" s="768" t="s">
        <v>1217</v>
      </c>
      <c r="E12" s="804">
        <v>248073</v>
      </c>
      <c r="F12" s="804">
        <v>131890</v>
      </c>
      <c r="G12" s="804">
        <v>104020</v>
      </c>
      <c r="H12" s="796">
        <v>53.2</v>
      </c>
      <c r="I12" s="796">
        <v>78.9</v>
      </c>
      <c r="J12" s="797">
        <v>2349</v>
      </c>
      <c r="K12" s="795">
        <v>4158</v>
      </c>
      <c r="L12" s="796">
        <v>56.9</v>
      </c>
      <c r="M12" s="805">
        <v>49.4</v>
      </c>
      <c r="N12" s="806">
        <v>1</v>
      </c>
    </row>
    <row r="13" spans="2:14" s="802" customFormat="1" ht="19.5" customHeight="1">
      <c r="B13" s="803"/>
      <c r="C13" s="799" t="s">
        <v>1218</v>
      </c>
      <c r="D13" s="768" t="s">
        <v>1219</v>
      </c>
      <c r="E13" s="804">
        <v>93252</v>
      </c>
      <c r="F13" s="804">
        <v>25461</v>
      </c>
      <c r="G13" s="804">
        <v>14783</v>
      </c>
      <c r="H13" s="796">
        <v>27.3</v>
      </c>
      <c r="I13" s="796">
        <v>58.1</v>
      </c>
      <c r="J13" s="797">
        <v>815.2</v>
      </c>
      <c r="K13" s="795">
        <v>1463</v>
      </c>
      <c r="L13" s="796">
        <v>55.7</v>
      </c>
      <c r="M13" s="805">
        <v>22.8</v>
      </c>
      <c r="N13" s="807">
        <v>1</v>
      </c>
    </row>
    <row r="14" spans="2:14" s="802" customFormat="1" ht="19.5" customHeight="1">
      <c r="B14" s="803"/>
      <c r="C14" s="799" t="s">
        <v>1220</v>
      </c>
      <c r="D14" s="768" t="s">
        <v>1221</v>
      </c>
      <c r="E14" s="804">
        <v>100741</v>
      </c>
      <c r="F14" s="804">
        <v>42295</v>
      </c>
      <c r="G14" s="804">
        <v>30834</v>
      </c>
      <c r="H14" s="796">
        <v>42</v>
      </c>
      <c r="I14" s="796">
        <v>72.9</v>
      </c>
      <c r="J14" s="797">
        <v>868</v>
      </c>
      <c r="K14" s="795">
        <v>1372</v>
      </c>
      <c r="L14" s="796">
        <v>63.3</v>
      </c>
      <c r="M14" s="805">
        <v>38.5</v>
      </c>
      <c r="N14" s="807">
        <v>1</v>
      </c>
    </row>
    <row r="15" spans="2:14" s="808" customFormat="1" ht="19.5" customHeight="1">
      <c r="B15" s="803"/>
      <c r="C15" s="799" t="s">
        <v>1222</v>
      </c>
      <c r="D15" s="768" t="s">
        <v>1223</v>
      </c>
      <c r="E15" s="804">
        <v>101286</v>
      </c>
      <c r="F15" s="804">
        <v>25252</v>
      </c>
      <c r="G15" s="804">
        <v>16091</v>
      </c>
      <c r="H15" s="796">
        <v>24.9</v>
      </c>
      <c r="I15" s="796">
        <v>63.7</v>
      </c>
      <c r="J15" s="797">
        <v>439.9</v>
      </c>
      <c r="K15" s="795">
        <v>533</v>
      </c>
      <c r="L15" s="796">
        <v>82.5</v>
      </c>
      <c r="M15" s="805">
        <v>22.4</v>
      </c>
      <c r="N15" s="809">
        <v>1</v>
      </c>
    </row>
    <row r="16" spans="2:14" s="802" customFormat="1" ht="19.5" customHeight="1">
      <c r="B16" s="803"/>
      <c r="C16" s="799" t="s">
        <v>1224</v>
      </c>
      <c r="D16" s="768" t="s">
        <v>1225</v>
      </c>
      <c r="E16" s="804">
        <v>42234</v>
      </c>
      <c r="F16" s="804">
        <v>11061</v>
      </c>
      <c r="G16" s="804">
        <v>6513</v>
      </c>
      <c r="H16" s="796">
        <v>26.2</v>
      </c>
      <c r="I16" s="796">
        <v>58.9</v>
      </c>
      <c r="J16" s="797">
        <v>237.7</v>
      </c>
      <c r="K16" s="795">
        <v>407</v>
      </c>
      <c r="L16" s="796">
        <v>58.4</v>
      </c>
      <c r="M16" s="805">
        <v>23.8</v>
      </c>
      <c r="N16" s="810">
        <v>1</v>
      </c>
    </row>
    <row r="17" spans="2:14" s="802" customFormat="1" ht="19.5" customHeight="1">
      <c r="B17" s="803"/>
      <c r="C17" s="799" t="s">
        <v>1226</v>
      </c>
      <c r="D17" s="768" t="s">
        <v>0</v>
      </c>
      <c r="E17" s="804">
        <v>43100</v>
      </c>
      <c r="F17" s="804">
        <v>17008</v>
      </c>
      <c r="G17" s="804">
        <v>13373</v>
      </c>
      <c r="H17" s="796">
        <v>39.5</v>
      </c>
      <c r="I17" s="796">
        <v>78.6</v>
      </c>
      <c r="J17" s="797">
        <v>402</v>
      </c>
      <c r="K17" s="795">
        <v>498</v>
      </c>
      <c r="L17" s="796">
        <v>80.7</v>
      </c>
      <c r="M17" s="805">
        <v>37.9</v>
      </c>
      <c r="N17" s="807">
        <v>1</v>
      </c>
    </row>
    <row r="18" spans="2:14" s="802" customFormat="1" ht="19.5" customHeight="1">
      <c r="B18" s="803"/>
      <c r="C18" s="799" t="s">
        <v>1</v>
      </c>
      <c r="D18" s="768" t="s">
        <v>2</v>
      </c>
      <c r="E18" s="804">
        <v>38090</v>
      </c>
      <c r="F18" s="804">
        <v>18753</v>
      </c>
      <c r="G18" s="804">
        <v>14676</v>
      </c>
      <c r="H18" s="796">
        <v>49.2</v>
      </c>
      <c r="I18" s="796">
        <v>78.3</v>
      </c>
      <c r="J18" s="797">
        <v>513</v>
      </c>
      <c r="K18" s="795">
        <v>688</v>
      </c>
      <c r="L18" s="796">
        <v>74.6</v>
      </c>
      <c r="M18" s="805">
        <v>48.2</v>
      </c>
      <c r="N18" s="807">
        <v>1</v>
      </c>
    </row>
    <row r="19" spans="2:14" s="802" customFormat="1" ht="19.5" customHeight="1">
      <c r="B19" s="803"/>
      <c r="C19" s="799" t="s">
        <v>3</v>
      </c>
      <c r="D19" s="768" t="s">
        <v>4</v>
      </c>
      <c r="E19" s="804">
        <v>31156</v>
      </c>
      <c r="F19" s="804">
        <v>11257</v>
      </c>
      <c r="G19" s="804">
        <v>6593</v>
      </c>
      <c r="H19" s="796">
        <v>36.1</v>
      </c>
      <c r="I19" s="796">
        <v>58.6</v>
      </c>
      <c r="J19" s="797">
        <v>366</v>
      </c>
      <c r="K19" s="795">
        <v>639</v>
      </c>
      <c r="L19" s="796">
        <v>57.3</v>
      </c>
      <c r="M19" s="805">
        <v>33</v>
      </c>
      <c r="N19" s="807">
        <v>1</v>
      </c>
    </row>
    <row r="20" spans="2:14" s="802" customFormat="1" ht="19.5" customHeight="1">
      <c r="B20" s="803"/>
      <c r="C20" s="799" t="s">
        <v>5</v>
      </c>
      <c r="D20" s="768" t="s">
        <v>6</v>
      </c>
      <c r="E20" s="804">
        <v>32882</v>
      </c>
      <c r="F20" s="804">
        <v>11189</v>
      </c>
      <c r="G20" s="804">
        <v>6370</v>
      </c>
      <c r="H20" s="796">
        <v>34</v>
      </c>
      <c r="I20" s="796">
        <v>56.9</v>
      </c>
      <c r="J20" s="797">
        <v>304.7</v>
      </c>
      <c r="K20" s="795">
        <v>488</v>
      </c>
      <c r="L20" s="796">
        <v>62.4</v>
      </c>
      <c r="M20" s="805">
        <v>30.8</v>
      </c>
      <c r="N20" s="807">
        <v>1</v>
      </c>
    </row>
    <row r="21" spans="2:14" s="802" customFormat="1" ht="19.5" customHeight="1">
      <c r="B21" s="803"/>
      <c r="C21" s="799" t="s">
        <v>7</v>
      </c>
      <c r="D21" s="768" t="s">
        <v>8</v>
      </c>
      <c r="E21" s="804">
        <v>60106</v>
      </c>
      <c r="F21" s="804">
        <v>32209</v>
      </c>
      <c r="G21" s="804">
        <v>27456</v>
      </c>
      <c r="H21" s="796">
        <v>53.6</v>
      </c>
      <c r="I21" s="796">
        <v>85.2</v>
      </c>
      <c r="J21" s="797">
        <v>776</v>
      </c>
      <c r="K21" s="795">
        <v>1115</v>
      </c>
      <c r="L21" s="796">
        <v>69.6</v>
      </c>
      <c r="M21" s="805">
        <v>52</v>
      </c>
      <c r="N21" s="807">
        <v>1</v>
      </c>
    </row>
    <row r="22" spans="2:14" s="802" customFormat="1" ht="19.5" customHeight="1">
      <c r="B22" s="803"/>
      <c r="C22" s="799" t="s">
        <v>9</v>
      </c>
      <c r="D22" s="768" t="s">
        <v>10</v>
      </c>
      <c r="E22" s="804">
        <v>43341</v>
      </c>
      <c r="F22" s="804">
        <v>14948</v>
      </c>
      <c r="G22" s="804">
        <v>8794</v>
      </c>
      <c r="H22" s="796">
        <v>34.5</v>
      </c>
      <c r="I22" s="796">
        <v>58.8</v>
      </c>
      <c r="J22" s="797">
        <v>389.5</v>
      </c>
      <c r="K22" s="795">
        <v>1026</v>
      </c>
      <c r="L22" s="796">
        <v>38</v>
      </c>
      <c r="M22" s="805">
        <v>31.3</v>
      </c>
      <c r="N22" s="807">
        <v>1</v>
      </c>
    </row>
    <row r="23" spans="2:14" s="802" customFormat="1" ht="19.5" customHeight="1">
      <c r="B23" s="803"/>
      <c r="C23" s="799" t="s">
        <v>11</v>
      </c>
      <c r="D23" s="768" t="s">
        <v>4</v>
      </c>
      <c r="E23" s="804">
        <v>37240</v>
      </c>
      <c r="F23" s="804">
        <v>10295</v>
      </c>
      <c r="G23" s="804">
        <v>6112</v>
      </c>
      <c r="H23" s="796">
        <v>27.6</v>
      </c>
      <c r="I23" s="796">
        <v>59.4</v>
      </c>
      <c r="J23" s="797">
        <v>273.9</v>
      </c>
      <c r="K23" s="795">
        <v>430</v>
      </c>
      <c r="L23" s="796">
        <v>63.7</v>
      </c>
      <c r="M23" s="805">
        <v>26.9</v>
      </c>
      <c r="N23" s="807">
        <v>1</v>
      </c>
    </row>
    <row r="24" spans="2:14" s="802" customFormat="1" ht="19.5" customHeight="1">
      <c r="B24" s="803"/>
      <c r="C24" s="799" t="s">
        <v>12</v>
      </c>
      <c r="D24" s="768" t="s">
        <v>13</v>
      </c>
      <c r="E24" s="804">
        <v>15576</v>
      </c>
      <c r="F24" s="804">
        <v>3937</v>
      </c>
      <c r="G24" s="804">
        <v>1504</v>
      </c>
      <c r="H24" s="796">
        <v>25.3</v>
      </c>
      <c r="I24" s="796">
        <v>38.2</v>
      </c>
      <c r="J24" s="797">
        <v>78</v>
      </c>
      <c r="K24" s="795">
        <v>206</v>
      </c>
      <c r="L24" s="796">
        <v>37.9</v>
      </c>
      <c r="M24" s="805">
        <v>18.6</v>
      </c>
      <c r="N24" s="807">
        <v>1</v>
      </c>
    </row>
    <row r="25" spans="2:14" s="802" customFormat="1" ht="19.5" customHeight="1">
      <c r="B25" s="803"/>
      <c r="C25" s="799" t="s">
        <v>14</v>
      </c>
      <c r="D25" s="768" t="s">
        <v>13</v>
      </c>
      <c r="E25" s="804">
        <v>12504</v>
      </c>
      <c r="F25" s="804">
        <v>1359</v>
      </c>
      <c r="G25" s="804">
        <v>778</v>
      </c>
      <c r="H25" s="796">
        <v>10.9</v>
      </c>
      <c r="I25" s="796">
        <v>57.2</v>
      </c>
      <c r="J25" s="797">
        <v>68</v>
      </c>
      <c r="K25" s="795">
        <v>90</v>
      </c>
      <c r="L25" s="796">
        <v>75.6</v>
      </c>
      <c r="M25" s="805">
        <v>11.3</v>
      </c>
      <c r="N25" s="807">
        <v>1</v>
      </c>
    </row>
    <row r="26" spans="2:14" s="802" customFormat="1" ht="19.5" customHeight="1">
      <c r="B26" s="803"/>
      <c r="C26" s="799" t="s">
        <v>15</v>
      </c>
      <c r="D26" s="768" t="s">
        <v>16</v>
      </c>
      <c r="E26" s="804">
        <v>22265</v>
      </c>
      <c r="F26" s="804">
        <v>7449</v>
      </c>
      <c r="G26" s="804">
        <v>4138</v>
      </c>
      <c r="H26" s="796">
        <v>33.5</v>
      </c>
      <c r="I26" s="796">
        <v>55.6</v>
      </c>
      <c r="J26" s="797">
        <v>199.6</v>
      </c>
      <c r="K26" s="795">
        <v>355</v>
      </c>
      <c r="L26" s="796">
        <v>56.2</v>
      </c>
      <c r="M26" s="805">
        <v>30.8</v>
      </c>
      <c r="N26" s="807">
        <v>1</v>
      </c>
    </row>
    <row r="27" spans="2:14" s="802" customFormat="1" ht="19.5" customHeight="1">
      <c r="B27" s="803"/>
      <c r="C27" s="799" t="s">
        <v>17</v>
      </c>
      <c r="D27" s="768" t="s">
        <v>1188</v>
      </c>
      <c r="E27" s="804">
        <v>8299</v>
      </c>
      <c r="F27" s="804" t="s">
        <v>1215</v>
      </c>
      <c r="G27" s="804" t="s">
        <v>1215</v>
      </c>
      <c r="H27" s="796" t="s">
        <v>1215</v>
      </c>
      <c r="I27" s="796" t="s">
        <v>1215</v>
      </c>
      <c r="J27" s="797" t="s">
        <v>1215</v>
      </c>
      <c r="K27" s="795">
        <v>49</v>
      </c>
      <c r="L27" s="796">
        <v>0</v>
      </c>
      <c r="M27" s="805" t="s">
        <v>1215</v>
      </c>
      <c r="N27" s="807">
        <v>1</v>
      </c>
    </row>
    <row r="28" spans="2:14" s="802" customFormat="1" ht="19.5" customHeight="1">
      <c r="B28" s="803"/>
      <c r="C28" s="799" t="s">
        <v>18</v>
      </c>
      <c r="D28" s="768" t="s">
        <v>1188</v>
      </c>
      <c r="E28" s="804">
        <v>10648</v>
      </c>
      <c r="F28" s="804" t="s">
        <v>1215</v>
      </c>
      <c r="G28" s="804" t="s">
        <v>1215</v>
      </c>
      <c r="H28" s="796" t="s">
        <v>1215</v>
      </c>
      <c r="I28" s="796" t="s">
        <v>1215</v>
      </c>
      <c r="J28" s="797" t="s">
        <v>1215</v>
      </c>
      <c r="K28" s="795">
        <v>64</v>
      </c>
      <c r="L28" s="796">
        <v>0</v>
      </c>
      <c r="M28" s="805" t="s">
        <v>1215</v>
      </c>
      <c r="N28" s="807"/>
    </row>
    <row r="29" spans="2:14" s="802" customFormat="1" ht="19.5" customHeight="1">
      <c r="B29" s="803"/>
      <c r="C29" s="799" t="s">
        <v>19</v>
      </c>
      <c r="D29" s="768" t="s">
        <v>1188</v>
      </c>
      <c r="E29" s="804">
        <v>12493</v>
      </c>
      <c r="F29" s="804" t="s">
        <v>1215</v>
      </c>
      <c r="G29" s="804" t="s">
        <v>1215</v>
      </c>
      <c r="H29" s="796" t="s">
        <v>1215</v>
      </c>
      <c r="I29" s="796" t="s">
        <v>1215</v>
      </c>
      <c r="J29" s="797" t="s">
        <v>1215</v>
      </c>
      <c r="K29" s="795">
        <v>96</v>
      </c>
      <c r="L29" s="796">
        <v>0</v>
      </c>
      <c r="M29" s="805" t="s">
        <v>1215</v>
      </c>
      <c r="N29" s="807">
        <v>1</v>
      </c>
    </row>
    <row r="30" spans="2:14" s="802" customFormat="1" ht="19.5" customHeight="1">
      <c r="B30" s="803"/>
      <c r="C30" s="811" t="s">
        <v>20</v>
      </c>
      <c r="D30" s="768" t="s">
        <v>21</v>
      </c>
      <c r="E30" s="804">
        <v>4996</v>
      </c>
      <c r="F30" s="804">
        <v>513</v>
      </c>
      <c r="G30" s="804">
        <v>485</v>
      </c>
      <c r="H30" s="796">
        <v>10.3</v>
      </c>
      <c r="I30" s="796">
        <v>94.5</v>
      </c>
      <c r="J30" s="797">
        <v>11.4</v>
      </c>
      <c r="K30" s="795">
        <v>12</v>
      </c>
      <c r="L30" s="796">
        <v>95</v>
      </c>
      <c r="M30" s="805">
        <v>10.4</v>
      </c>
      <c r="N30" s="807">
        <v>1</v>
      </c>
    </row>
    <row r="31" spans="2:14" s="802" customFormat="1" ht="19.5" customHeight="1">
      <c r="B31" s="803"/>
      <c r="C31" s="799" t="s">
        <v>22</v>
      </c>
      <c r="D31" s="768" t="s">
        <v>4</v>
      </c>
      <c r="E31" s="804">
        <v>27354</v>
      </c>
      <c r="F31" s="804">
        <v>11464</v>
      </c>
      <c r="G31" s="804">
        <v>8546</v>
      </c>
      <c r="H31" s="796">
        <v>41.9</v>
      </c>
      <c r="I31" s="796">
        <v>74.5</v>
      </c>
      <c r="J31" s="797">
        <v>430.7</v>
      </c>
      <c r="K31" s="795">
        <v>611</v>
      </c>
      <c r="L31" s="796">
        <v>70.5</v>
      </c>
      <c r="M31" s="805">
        <v>39.3</v>
      </c>
      <c r="N31" s="807">
        <v>1</v>
      </c>
    </row>
    <row r="32" spans="2:14" s="802" customFormat="1" ht="19.5" customHeight="1">
      <c r="B32" s="803"/>
      <c r="C32" s="799" t="s">
        <v>23</v>
      </c>
      <c r="D32" s="768" t="s">
        <v>1225</v>
      </c>
      <c r="E32" s="804">
        <v>21119</v>
      </c>
      <c r="F32" s="804">
        <v>3950</v>
      </c>
      <c r="G32" s="804">
        <v>2191</v>
      </c>
      <c r="H32" s="796">
        <v>18.7</v>
      </c>
      <c r="I32" s="796">
        <v>55.5</v>
      </c>
      <c r="J32" s="797">
        <v>118.2</v>
      </c>
      <c r="K32" s="795">
        <v>160</v>
      </c>
      <c r="L32" s="796">
        <v>73.9</v>
      </c>
      <c r="M32" s="805">
        <v>17.3</v>
      </c>
      <c r="N32" s="807">
        <v>1</v>
      </c>
    </row>
    <row r="33" spans="2:14" s="802" customFormat="1" ht="19.5" customHeight="1">
      <c r="B33" s="803"/>
      <c r="C33" s="799" t="s">
        <v>24</v>
      </c>
      <c r="D33" s="768" t="s">
        <v>1188</v>
      </c>
      <c r="E33" s="804">
        <v>11003</v>
      </c>
      <c r="F33" s="804" t="s">
        <v>25</v>
      </c>
      <c r="G33" s="804" t="s">
        <v>25</v>
      </c>
      <c r="H33" s="796" t="s">
        <v>25</v>
      </c>
      <c r="I33" s="796" t="s">
        <v>25</v>
      </c>
      <c r="J33" s="797">
        <v>12</v>
      </c>
      <c r="K33" s="795">
        <v>98</v>
      </c>
      <c r="L33" s="796">
        <v>12.2</v>
      </c>
      <c r="M33" s="805" t="s">
        <v>25</v>
      </c>
      <c r="N33" s="807">
        <v>1</v>
      </c>
    </row>
    <row r="34" spans="2:14" s="802" customFormat="1" ht="19.5" customHeight="1">
      <c r="B34" s="803"/>
      <c r="C34" s="799" t="s">
        <v>26</v>
      </c>
      <c r="D34" s="768" t="s">
        <v>27</v>
      </c>
      <c r="E34" s="804">
        <v>18115</v>
      </c>
      <c r="F34" s="804">
        <v>5257</v>
      </c>
      <c r="G34" s="804">
        <v>2568</v>
      </c>
      <c r="H34" s="796">
        <v>29</v>
      </c>
      <c r="I34" s="796">
        <v>48.8</v>
      </c>
      <c r="J34" s="797">
        <v>237</v>
      </c>
      <c r="K34" s="795">
        <v>377</v>
      </c>
      <c r="L34" s="796">
        <v>62.9</v>
      </c>
      <c r="M34" s="805">
        <v>27.7</v>
      </c>
      <c r="N34" s="807">
        <v>1</v>
      </c>
    </row>
    <row r="35" spans="2:14" s="802" customFormat="1" ht="19.5" customHeight="1">
      <c r="B35" s="803"/>
      <c r="C35" s="811" t="s">
        <v>28</v>
      </c>
      <c r="D35" s="768" t="s">
        <v>1188</v>
      </c>
      <c r="E35" s="804">
        <v>7743</v>
      </c>
      <c r="F35" s="804" t="s">
        <v>25</v>
      </c>
      <c r="G35" s="804" t="s">
        <v>25</v>
      </c>
      <c r="H35" s="796" t="s">
        <v>25</v>
      </c>
      <c r="I35" s="796" t="s">
        <v>25</v>
      </c>
      <c r="J35" s="797">
        <v>1.2</v>
      </c>
      <c r="K35" s="795">
        <v>4</v>
      </c>
      <c r="L35" s="796">
        <v>1.6</v>
      </c>
      <c r="M35" s="805" t="s">
        <v>25</v>
      </c>
      <c r="N35" s="807">
        <v>1</v>
      </c>
    </row>
    <row r="36" spans="2:14" s="802" customFormat="1" ht="19.5" customHeight="1">
      <c r="B36" s="803"/>
      <c r="C36" s="799" t="s">
        <v>29</v>
      </c>
      <c r="D36" s="768" t="s">
        <v>1188</v>
      </c>
      <c r="E36" s="804">
        <v>18905</v>
      </c>
      <c r="F36" s="804" t="s">
        <v>25</v>
      </c>
      <c r="G36" s="804" t="s">
        <v>25</v>
      </c>
      <c r="H36" s="796" t="s">
        <v>25</v>
      </c>
      <c r="I36" s="796" t="s">
        <v>25</v>
      </c>
      <c r="J36" s="797">
        <v>14</v>
      </c>
      <c r="K36" s="795">
        <v>111</v>
      </c>
      <c r="L36" s="796">
        <v>12.6</v>
      </c>
      <c r="M36" s="805" t="s">
        <v>25</v>
      </c>
      <c r="N36" s="807">
        <v>1</v>
      </c>
    </row>
    <row r="37" spans="2:14" s="802" customFormat="1" ht="19.5" customHeight="1">
      <c r="B37" s="803"/>
      <c r="C37" s="799" t="s">
        <v>30</v>
      </c>
      <c r="D37" s="768" t="s">
        <v>1188</v>
      </c>
      <c r="E37" s="804">
        <v>12676</v>
      </c>
      <c r="F37" s="804" t="s">
        <v>25</v>
      </c>
      <c r="G37" s="804" t="s">
        <v>25</v>
      </c>
      <c r="H37" s="796" t="s">
        <v>25</v>
      </c>
      <c r="I37" s="796" t="s">
        <v>25</v>
      </c>
      <c r="J37" s="797">
        <v>5.3</v>
      </c>
      <c r="K37" s="795">
        <v>98</v>
      </c>
      <c r="L37" s="796">
        <v>5.4</v>
      </c>
      <c r="M37" s="805" t="s">
        <v>25</v>
      </c>
      <c r="N37" s="807">
        <v>1</v>
      </c>
    </row>
    <row r="38" spans="2:14" s="802" customFormat="1" ht="19.5" customHeight="1">
      <c r="B38" s="803"/>
      <c r="C38" s="811" t="s">
        <v>31</v>
      </c>
      <c r="D38" s="768" t="s">
        <v>32</v>
      </c>
      <c r="E38" s="804">
        <v>10111</v>
      </c>
      <c r="F38" s="804">
        <v>4253</v>
      </c>
      <c r="G38" s="804">
        <v>3388</v>
      </c>
      <c r="H38" s="796">
        <v>42.1</v>
      </c>
      <c r="I38" s="796">
        <v>79.7</v>
      </c>
      <c r="J38" s="797">
        <v>158.5</v>
      </c>
      <c r="K38" s="795">
        <v>159</v>
      </c>
      <c r="L38" s="796">
        <v>99.7</v>
      </c>
      <c r="M38" s="805">
        <v>34.2</v>
      </c>
      <c r="N38" s="807">
        <v>1</v>
      </c>
    </row>
    <row r="39" spans="2:14" s="802" customFormat="1" ht="19.5" customHeight="1">
      <c r="B39" s="803"/>
      <c r="C39" s="799" t="s">
        <v>33</v>
      </c>
      <c r="D39" s="768" t="s">
        <v>1188</v>
      </c>
      <c r="E39" s="804">
        <v>8871</v>
      </c>
      <c r="F39" s="804" t="s">
        <v>25</v>
      </c>
      <c r="G39" s="804" t="s">
        <v>25</v>
      </c>
      <c r="H39" s="796" t="s">
        <v>25</v>
      </c>
      <c r="I39" s="796" t="s">
        <v>25</v>
      </c>
      <c r="J39" s="797">
        <v>54.2</v>
      </c>
      <c r="K39" s="795">
        <v>99</v>
      </c>
      <c r="L39" s="796">
        <v>54.7</v>
      </c>
      <c r="M39" s="805" t="s">
        <v>25</v>
      </c>
      <c r="N39" s="807">
        <v>1</v>
      </c>
    </row>
    <row r="40" spans="2:14" s="802" customFormat="1" ht="19.5" customHeight="1">
      <c r="B40" s="803"/>
      <c r="C40" s="811" t="s">
        <v>34</v>
      </c>
      <c r="D40" s="768" t="s">
        <v>1188</v>
      </c>
      <c r="E40" s="804">
        <v>8113</v>
      </c>
      <c r="F40" s="804" t="s">
        <v>25</v>
      </c>
      <c r="G40" s="804" t="s">
        <v>25</v>
      </c>
      <c r="H40" s="796" t="s">
        <v>25</v>
      </c>
      <c r="I40" s="796" t="s">
        <v>25</v>
      </c>
      <c r="J40" s="797">
        <v>4.7</v>
      </c>
      <c r="K40" s="795">
        <v>43</v>
      </c>
      <c r="L40" s="796">
        <v>10.9</v>
      </c>
      <c r="M40" s="805" t="s">
        <v>25</v>
      </c>
      <c r="N40" s="807">
        <v>1</v>
      </c>
    </row>
    <row r="41" spans="2:14" s="802" customFormat="1" ht="19.5" customHeight="1">
      <c r="B41" s="803"/>
      <c r="C41" s="811" t="s">
        <v>35</v>
      </c>
      <c r="D41" s="768" t="s">
        <v>1188</v>
      </c>
      <c r="E41" s="804">
        <v>6442</v>
      </c>
      <c r="F41" s="804" t="s">
        <v>25</v>
      </c>
      <c r="G41" s="804" t="s">
        <v>25</v>
      </c>
      <c r="H41" s="796" t="s">
        <v>25</v>
      </c>
      <c r="I41" s="796" t="s">
        <v>25</v>
      </c>
      <c r="J41" s="797" t="s">
        <v>25</v>
      </c>
      <c r="K41" s="795">
        <v>99</v>
      </c>
      <c r="L41" s="796">
        <v>0</v>
      </c>
      <c r="M41" s="805" t="s">
        <v>25</v>
      </c>
      <c r="N41" s="807">
        <v>1</v>
      </c>
    </row>
    <row r="42" spans="2:14" s="802" customFormat="1" ht="19.5" customHeight="1">
      <c r="B42" s="803"/>
      <c r="C42" s="799" t="s">
        <v>36</v>
      </c>
      <c r="D42" s="768" t="s">
        <v>37</v>
      </c>
      <c r="E42" s="804">
        <v>12231</v>
      </c>
      <c r="F42" s="804">
        <v>3381</v>
      </c>
      <c r="G42" s="804">
        <v>2413</v>
      </c>
      <c r="H42" s="796">
        <v>27.6</v>
      </c>
      <c r="I42" s="796">
        <v>71.4</v>
      </c>
      <c r="J42" s="797">
        <v>70.6</v>
      </c>
      <c r="K42" s="795">
        <v>160</v>
      </c>
      <c r="L42" s="796">
        <v>44.1</v>
      </c>
      <c r="M42" s="805">
        <v>29.5</v>
      </c>
      <c r="N42" s="807">
        <v>1</v>
      </c>
    </row>
    <row r="43" spans="2:14" s="802" customFormat="1" ht="19.5" customHeight="1">
      <c r="B43" s="803"/>
      <c r="C43" s="799" t="s">
        <v>38</v>
      </c>
      <c r="D43" s="768" t="s">
        <v>1188</v>
      </c>
      <c r="E43" s="804">
        <v>19408</v>
      </c>
      <c r="F43" s="804" t="s">
        <v>25</v>
      </c>
      <c r="G43" s="804" t="s">
        <v>25</v>
      </c>
      <c r="H43" s="796" t="s">
        <v>25</v>
      </c>
      <c r="I43" s="796" t="s">
        <v>25</v>
      </c>
      <c r="J43" s="797">
        <v>27</v>
      </c>
      <c r="K43" s="795">
        <v>92</v>
      </c>
      <c r="L43" s="796">
        <v>29.3</v>
      </c>
      <c r="M43" s="805" t="s">
        <v>25</v>
      </c>
      <c r="N43" s="807">
        <v>1</v>
      </c>
    </row>
    <row r="44" spans="2:14" s="802" customFormat="1" ht="19.5" customHeight="1">
      <c r="B44" s="803"/>
      <c r="C44" s="799" t="s">
        <v>39</v>
      </c>
      <c r="D44" s="768" t="s">
        <v>40</v>
      </c>
      <c r="E44" s="804">
        <v>8055</v>
      </c>
      <c r="F44" s="804">
        <v>1900</v>
      </c>
      <c r="G44" s="804">
        <v>194</v>
      </c>
      <c r="H44" s="796">
        <v>23.6</v>
      </c>
      <c r="I44" s="796">
        <v>10.2</v>
      </c>
      <c r="J44" s="797">
        <v>44.6</v>
      </c>
      <c r="K44" s="795">
        <v>99</v>
      </c>
      <c r="L44" s="796">
        <v>45.1</v>
      </c>
      <c r="M44" s="805" t="s">
        <v>1215</v>
      </c>
      <c r="N44" s="807">
        <v>1</v>
      </c>
    </row>
    <row r="45" spans="2:14" s="802" customFormat="1" ht="19.5" customHeight="1">
      <c r="B45" s="803"/>
      <c r="C45" s="811" t="s">
        <v>41</v>
      </c>
      <c r="D45" s="768" t="s">
        <v>1188</v>
      </c>
      <c r="E45" s="804">
        <v>6052</v>
      </c>
      <c r="F45" s="804" t="s">
        <v>25</v>
      </c>
      <c r="G45" s="804" t="s">
        <v>25</v>
      </c>
      <c r="H45" s="796" t="s">
        <v>25</v>
      </c>
      <c r="I45" s="796" t="s">
        <v>25</v>
      </c>
      <c r="J45" s="797" t="s">
        <v>25</v>
      </c>
      <c r="K45" s="795">
        <v>97</v>
      </c>
      <c r="L45" s="796">
        <v>0</v>
      </c>
      <c r="M45" s="805" t="s">
        <v>25</v>
      </c>
      <c r="N45" s="807">
        <v>1</v>
      </c>
    </row>
    <row r="46" spans="2:14" s="802" customFormat="1" ht="19.5" customHeight="1" thickBot="1">
      <c r="B46" s="812"/>
      <c r="C46" s="813"/>
      <c r="D46" s="814"/>
      <c r="E46" s="814"/>
      <c r="F46" s="814"/>
      <c r="G46" s="814"/>
      <c r="H46" s="814"/>
      <c r="I46" s="814"/>
      <c r="J46" s="814"/>
      <c r="K46" s="814"/>
      <c r="L46" s="814"/>
      <c r="M46" s="814"/>
      <c r="N46" s="807">
        <v>1</v>
      </c>
    </row>
    <row r="47" spans="3:14" ht="16.5" customHeight="1" thickBot="1">
      <c r="C47" s="815" t="s">
        <v>42</v>
      </c>
      <c r="D47" s="816"/>
      <c r="E47" s="816"/>
      <c r="F47" s="816"/>
      <c r="G47" s="816"/>
      <c r="H47" s="816"/>
      <c r="I47" s="816"/>
      <c r="J47" s="816"/>
      <c r="K47" s="816"/>
      <c r="L47" s="817"/>
      <c r="M47" s="818"/>
      <c r="N47" s="819"/>
    </row>
    <row r="48" spans="3:16" ht="16.5" customHeight="1">
      <c r="C48" s="761" t="s">
        <v>43</v>
      </c>
      <c r="D48" s="820"/>
      <c r="E48" s="820"/>
      <c r="F48" s="820"/>
      <c r="G48" s="820"/>
      <c r="H48" s="820"/>
      <c r="I48" s="820"/>
      <c r="J48" s="820"/>
      <c r="K48" s="820"/>
      <c r="L48" s="820"/>
      <c r="N48" s="821"/>
      <c r="O48" s="821"/>
      <c r="P48" s="821"/>
    </row>
    <row r="49" ht="13.5">
      <c r="C49" s="761" t="s">
        <v>44</v>
      </c>
    </row>
  </sheetData>
  <mergeCells count="3">
    <mergeCell ref="D4:D6"/>
    <mergeCell ref="B4:C6"/>
    <mergeCell ref="B8:C8"/>
  </mergeCells>
  <printOptions/>
  <pageMargins left="0.75" right="0.75" top="1" bottom="1" header="0.512" footer="0.512"/>
  <pageSetup orientation="portrait" paperSize="8" r:id="rId1"/>
</worksheet>
</file>

<file path=xl/worksheets/sheet21.xml><?xml version="1.0" encoding="utf-8"?>
<worksheet xmlns="http://schemas.openxmlformats.org/spreadsheetml/2006/main" xmlns:r="http://schemas.openxmlformats.org/officeDocument/2006/relationships">
  <dimension ref="B2:L13"/>
  <sheetViews>
    <sheetView workbookViewId="0" topLeftCell="A1">
      <selection activeCell="A1" sqref="A1"/>
    </sheetView>
  </sheetViews>
  <sheetFormatPr defaultColWidth="9.00390625" defaultRowHeight="13.5"/>
  <cols>
    <col min="1" max="1" width="2.625" style="177" customWidth="1"/>
    <col min="2" max="2" width="8.375" style="177" customWidth="1"/>
    <col min="3" max="3" width="8.125" style="177" customWidth="1"/>
    <col min="4" max="4" width="7.625" style="177" customWidth="1"/>
    <col min="5" max="8" width="8.125" style="177" customWidth="1"/>
    <col min="9" max="9" width="10.125" style="177" customWidth="1"/>
    <col min="10" max="16384" width="9.00390625" style="177" customWidth="1"/>
  </cols>
  <sheetData>
    <row r="1" ht="12" customHeight="1"/>
    <row r="2" ht="14.25">
      <c r="B2" s="698" t="s">
        <v>61</v>
      </c>
    </row>
    <row r="3" ht="12" customHeight="1"/>
    <row r="4" spans="2:12" ht="12.75" thickBot="1">
      <c r="B4" s="177" t="s">
        <v>46</v>
      </c>
      <c r="L4" s="699" t="s">
        <v>47</v>
      </c>
    </row>
    <row r="5" spans="2:12" ht="18" customHeight="1" thickTop="1">
      <c r="B5" s="1374" t="s">
        <v>1838</v>
      </c>
      <c r="C5" s="1480" t="s">
        <v>56</v>
      </c>
      <c r="D5" s="1481"/>
      <c r="E5" s="1481"/>
      <c r="F5" s="1481"/>
      <c r="G5" s="1481"/>
      <c r="H5" s="1482"/>
      <c r="I5" s="1480" t="s">
        <v>57</v>
      </c>
      <c r="J5" s="1482"/>
      <c r="K5" s="1480" t="s">
        <v>58</v>
      </c>
      <c r="L5" s="1482"/>
    </row>
    <row r="6" spans="2:12" ht="18" customHeight="1">
      <c r="B6" s="1479"/>
      <c r="C6" s="226" t="s">
        <v>48</v>
      </c>
      <c r="D6" s="822" t="s">
        <v>49</v>
      </c>
      <c r="E6" s="226" t="s">
        <v>50</v>
      </c>
      <c r="F6" s="226" t="s">
        <v>51</v>
      </c>
      <c r="G6" s="226" t="s">
        <v>52</v>
      </c>
      <c r="H6" s="226" t="s">
        <v>53</v>
      </c>
      <c r="I6" s="226" t="s">
        <v>54</v>
      </c>
      <c r="J6" s="226" t="s">
        <v>55</v>
      </c>
      <c r="K6" s="226" t="s">
        <v>54</v>
      </c>
      <c r="L6" s="226" t="s">
        <v>55</v>
      </c>
    </row>
    <row r="7" spans="2:12" ht="15" customHeight="1">
      <c r="B7" s="823" t="s">
        <v>59</v>
      </c>
      <c r="C7" s="716">
        <v>6343</v>
      </c>
      <c r="D7" s="716">
        <v>59</v>
      </c>
      <c r="E7" s="718">
        <v>99.1</v>
      </c>
      <c r="F7" s="716">
        <v>306455</v>
      </c>
      <c r="G7" s="716">
        <v>300479</v>
      </c>
      <c r="H7" s="718">
        <v>68.4</v>
      </c>
      <c r="I7" s="716">
        <v>954274</v>
      </c>
      <c r="J7" s="716">
        <v>891163</v>
      </c>
      <c r="K7" s="716">
        <v>158496</v>
      </c>
      <c r="L7" s="716">
        <v>921850</v>
      </c>
    </row>
    <row r="8" spans="2:12" ht="15" customHeight="1">
      <c r="B8" s="107">
        <v>2</v>
      </c>
      <c r="C8" s="125">
        <v>6415</v>
      </c>
      <c r="D8" s="125">
        <v>53</v>
      </c>
      <c r="E8" s="724">
        <v>99.2</v>
      </c>
      <c r="F8" s="125">
        <v>348727</v>
      </c>
      <c r="G8" s="125">
        <v>343386</v>
      </c>
      <c r="H8" s="724">
        <v>70.7</v>
      </c>
      <c r="I8" s="125">
        <v>1165616</v>
      </c>
      <c r="J8" s="125">
        <v>1012554</v>
      </c>
      <c r="K8" s="125">
        <v>157140</v>
      </c>
      <c r="L8" s="125">
        <v>849774</v>
      </c>
    </row>
    <row r="9" spans="2:12" ht="15" customHeight="1">
      <c r="B9" s="107">
        <v>3</v>
      </c>
      <c r="C9" s="125">
        <v>6394</v>
      </c>
      <c r="D9" s="125">
        <v>74</v>
      </c>
      <c r="E9" s="724">
        <v>98.9</v>
      </c>
      <c r="F9" s="125">
        <v>372052</v>
      </c>
      <c r="G9" s="125">
        <v>370239</v>
      </c>
      <c r="H9" s="724">
        <v>75.5</v>
      </c>
      <c r="I9" s="125">
        <v>1017829</v>
      </c>
      <c r="J9" s="125">
        <v>1051113</v>
      </c>
      <c r="K9" s="125">
        <v>151118</v>
      </c>
      <c r="L9" s="125">
        <v>764829</v>
      </c>
    </row>
    <row r="10" spans="2:12" ht="15" customHeight="1">
      <c r="B10" s="107">
        <v>4</v>
      </c>
      <c r="C10" s="125">
        <v>6936</v>
      </c>
      <c r="D10" s="125">
        <v>41</v>
      </c>
      <c r="E10" s="724">
        <v>99.5</v>
      </c>
      <c r="F10" s="125">
        <v>371021</v>
      </c>
      <c r="G10" s="125">
        <v>356259</v>
      </c>
      <c r="H10" s="724">
        <v>68.7</v>
      </c>
      <c r="I10" s="125">
        <v>856412</v>
      </c>
      <c r="J10" s="125">
        <v>880487</v>
      </c>
      <c r="K10" s="125">
        <v>260802</v>
      </c>
      <c r="L10" s="125">
        <v>898019</v>
      </c>
    </row>
    <row r="11" spans="2:12" ht="15" customHeight="1">
      <c r="B11" s="107">
        <v>5</v>
      </c>
      <c r="C11" s="125">
        <v>6619</v>
      </c>
      <c r="D11" s="125">
        <v>83</v>
      </c>
      <c r="E11" s="724">
        <v>98.8</v>
      </c>
      <c r="F11" s="125">
        <v>319747</v>
      </c>
      <c r="G11" s="125">
        <v>300976</v>
      </c>
      <c r="H11" s="724">
        <v>58.1</v>
      </c>
      <c r="I11" s="125">
        <v>910378</v>
      </c>
      <c r="J11" s="125">
        <v>968110</v>
      </c>
      <c r="K11" s="125">
        <v>239274</v>
      </c>
      <c r="L11" s="125">
        <v>907509</v>
      </c>
    </row>
    <row r="12" spans="2:12" s="744" customFormat="1" ht="24" customHeight="1" thickBot="1">
      <c r="B12" s="824">
        <v>6</v>
      </c>
      <c r="C12" s="825">
        <v>6288</v>
      </c>
      <c r="D12" s="825">
        <v>106</v>
      </c>
      <c r="E12" s="826">
        <v>98.3</v>
      </c>
      <c r="F12" s="825">
        <v>313576</v>
      </c>
      <c r="G12" s="825">
        <v>294880</v>
      </c>
      <c r="H12" s="826">
        <v>58.7</v>
      </c>
      <c r="I12" s="825">
        <v>845364</v>
      </c>
      <c r="J12" s="825">
        <v>884938</v>
      </c>
      <c r="K12" s="825">
        <v>221640</v>
      </c>
      <c r="L12" s="825">
        <v>895801</v>
      </c>
    </row>
    <row r="13" ht="12">
      <c r="B13" s="177" t="s">
        <v>60</v>
      </c>
    </row>
  </sheetData>
  <mergeCells count="4">
    <mergeCell ref="B5:B6"/>
    <mergeCell ref="C5:H5"/>
    <mergeCell ref="I5:J5"/>
    <mergeCell ref="K5:L5"/>
  </mergeCells>
  <printOptions/>
  <pageMargins left="0.2755905511811024" right="0.31496062992125984" top="0.5905511811023623" bottom="0.3937007874015748" header="0.2755905511811024" footer="0.1968503937007874"/>
  <pageSetup horizontalDpi="400" verticalDpi="400" orientation="portrait" paperSize="9" r:id="rId1"/>
</worksheet>
</file>

<file path=xl/worksheets/sheet22.xml><?xml version="1.0" encoding="utf-8"?>
<worksheet xmlns="http://schemas.openxmlformats.org/spreadsheetml/2006/main" xmlns:r="http://schemas.openxmlformats.org/officeDocument/2006/relationships">
  <dimension ref="B2:L11"/>
  <sheetViews>
    <sheetView workbookViewId="0" topLeftCell="A1">
      <selection activeCell="A1" sqref="A1"/>
    </sheetView>
  </sheetViews>
  <sheetFormatPr defaultColWidth="9.00390625" defaultRowHeight="13.5"/>
  <cols>
    <col min="1" max="1" width="3.00390625" style="827" customWidth="1"/>
    <col min="2" max="2" width="7.875" style="827" customWidth="1"/>
    <col min="3" max="3" width="8.00390625" style="827" customWidth="1"/>
    <col min="4" max="4" width="6.75390625" style="827" customWidth="1"/>
    <col min="5" max="7" width="8.00390625" style="827" customWidth="1"/>
    <col min="8" max="8" width="6.50390625" style="827" customWidth="1"/>
    <col min="9" max="9" width="8.00390625" style="827" customWidth="1"/>
    <col min="10" max="10" width="7.875" style="827" customWidth="1"/>
    <col min="11" max="11" width="6.00390625" style="827" customWidth="1"/>
    <col min="12" max="12" width="8.875" style="827" customWidth="1"/>
    <col min="13" max="16384" width="9.00390625" style="827" customWidth="1"/>
  </cols>
  <sheetData>
    <row r="1" ht="12" customHeight="1"/>
    <row r="2" ht="14.25">
      <c r="B2" s="828" t="s">
        <v>68</v>
      </c>
    </row>
    <row r="3" ht="12" customHeight="1">
      <c r="B3" s="828"/>
    </row>
    <row r="4" spans="2:12" ht="12.75" thickBot="1">
      <c r="B4" s="829" t="s">
        <v>65</v>
      </c>
      <c r="L4" s="830" t="s">
        <v>47</v>
      </c>
    </row>
    <row r="5" spans="2:12" ht="12.75" thickTop="1">
      <c r="B5" s="1483" t="s">
        <v>1838</v>
      </c>
      <c r="C5" s="831" t="s">
        <v>62</v>
      </c>
      <c r="D5" s="831"/>
      <c r="E5" s="831"/>
      <c r="F5" s="831"/>
      <c r="G5" s="831"/>
      <c r="H5" s="831"/>
      <c r="I5" s="832" t="s">
        <v>63</v>
      </c>
      <c r="J5" s="833"/>
      <c r="K5" s="831" t="s">
        <v>64</v>
      </c>
      <c r="L5" s="834"/>
    </row>
    <row r="6" spans="2:12" ht="24">
      <c r="B6" s="1484"/>
      <c r="C6" s="835" t="s">
        <v>48</v>
      </c>
      <c r="D6" s="835" t="s">
        <v>49</v>
      </c>
      <c r="E6" s="835" t="s">
        <v>50</v>
      </c>
      <c r="F6" s="835" t="s">
        <v>51</v>
      </c>
      <c r="G6" s="835" t="s">
        <v>52</v>
      </c>
      <c r="H6" s="835" t="s">
        <v>53</v>
      </c>
      <c r="I6" s="835" t="s">
        <v>54</v>
      </c>
      <c r="J6" s="835" t="s">
        <v>55</v>
      </c>
      <c r="K6" s="835" t="s">
        <v>54</v>
      </c>
      <c r="L6" s="835" t="s">
        <v>55</v>
      </c>
    </row>
    <row r="7" spans="2:12" ht="12">
      <c r="B7" s="836" t="s">
        <v>66</v>
      </c>
      <c r="C7" s="716">
        <v>368</v>
      </c>
      <c r="D7" s="132">
        <v>0</v>
      </c>
      <c r="E7" s="718">
        <v>100</v>
      </c>
      <c r="F7" s="132">
        <v>23019</v>
      </c>
      <c r="G7" s="716">
        <v>22313</v>
      </c>
      <c r="H7" s="837">
        <v>74.2</v>
      </c>
      <c r="I7" s="716">
        <v>45429</v>
      </c>
      <c r="J7" s="132">
        <v>13297</v>
      </c>
      <c r="K7" s="716" t="s">
        <v>1213</v>
      </c>
      <c r="L7" s="196" t="s">
        <v>1213</v>
      </c>
    </row>
    <row r="8" spans="2:12" ht="12">
      <c r="B8" s="838">
        <v>4</v>
      </c>
      <c r="C8" s="125">
        <v>1600</v>
      </c>
      <c r="D8" s="132">
        <v>10</v>
      </c>
      <c r="E8" s="724">
        <v>99.4</v>
      </c>
      <c r="F8" s="132">
        <v>97606</v>
      </c>
      <c r="G8" s="125">
        <v>89620</v>
      </c>
      <c r="H8" s="837">
        <v>70.5</v>
      </c>
      <c r="I8" s="125">
        <v>105515</v>
      </c>
      <c r="J8" s="132">
        <v>37754</v>
      </c>
      <c r="K8" s="125" t="s">
        <v>1213</v>
      </c>
      <c r="L8" s="196" t="s">
        <v>1213</v>
      </c>
    </row>
    <row r="9" spans="2:12" ht="12">
      <c r="B9" s="838">
        <v>5</v>
      </c>
      <c r="C9" s="125">
        <v>2182</v>
      </c>
      <c r="D9" s="132">
        <v>8</v>
      </c>
      <c r="E9" s="724">
        <v>99.6</v>
      </c>
      <c r="F9" s="132">
        <v>131205</v>
      </c>
      <c r="G9" s="125">
        <v>122532</v>
      </c>
      <c r="H9" s="837">
        <v>70.1</v>
      </c>
      <c r="I9" s="125">
        <v>244986</v>
      </c>
      <c r="J9" s="132">
        <v>109232</v>
      </c>
      <c r="K9" s="125" t="s">
        <v>1213</v>
      </c>
      <c r="L9" s="196" t="s">
        <v>1213</v>
      </c>
    </row>
    <row r="10" spans="2:12" s="839" customFormat="1" ht="12" thickBot="1">
      <c r="B10" s="840">
        <v>6</v>
      </c>
      <c r="C10" s="825">
        <v>2159</v>
      </c>
      <c r="D10" s="841">
        <v>31</v>
      </c>
      <c r="E10" s="826">
        <v>98.6</v>
      </c>
      <c r="F10" s="841">
        <v>146240</v>
      </c>
      <c r="G10" s="825">
        <v>130664</v>
      </c>
      <c r="H10" s="842">
        <v>62.2</v>
      </c>
      <c r="I10" s="825">
        <v>260964</v>
      </c>
      <c r="J10" s="841">
        <v>159925</v>
      </c>
      <c r="K10" s="825" t="s">
        <v>1213</v>
      </c>
      <c r="L10" s="843" t="s">
        <v>1213</v>
      </c>
    </row>
    <row r="11" ht="12">
      <c r="B11" s="827" t="s">
        <v>67</v>
      </c>
    </row>
  </sheetData>
  <mergeCells count="1">
    <mergeCell ref="B5:B6"/>
  </mergeCells>
  <printOptions/>
  <pageMargins left="0.75" right="0.75" top="1" bottom="1" header="0.512" footer="0.512"/>
  <pageSetup horizontalDpi="400" verticalDpi="400" orientation="portrait" paperSize="9" scale="90" r:id="rId1"/>
</worksheet>
</file>

<file path=xl/worksheets/sheet23.xml><?xml version="1.0" encoding="utf-8"?>
<worksheet xmlns="http://schemas.openxmlformats.org/spreadsheetml/2006/main" xmlns:r="http://schemas.openxmlformats.org/officeDocument/2006/relationships">
  <dimension ref="A2:M29"/>
  <sheetViews>
    <sheetView workbookViewId="0" topLeftCell="A1">
      <selection activeCell="A1" sqref="A1"/>
    </sheetView>
  </sheetViews>
  <sheetFormatPr defaultColWidth="9.00390625" defaultRowHeight="13.5"/>
  <cols>
    <col min="1" max="1" width="2.625" style="177" customWidth="1"/>
    <col min="2" max="11" width="8.625" style="177" customWidth="1"/>
    <col min="12" max="12" width="8.25390625" style="177" customWidth="1"/>
    <col min="13" max="16384" width="9.00390625" style="177" customWidth="1"/>
  </cols>
  <sheetData>
    <row r="2" spans="2:5" ht="14.25">
      <c r="B2" s="844" t="s">
        <v>101</v>
      </c>
      <c r="C2" s="845"/>
      <c r="E2" s="846"/>
    </row>
    <row r="3" spans="2:13" ht="12">
      <c r="B3" s="847"/>
      <c r="C3" s="847"/>
      <c r="D3" s="847"/>
      <c r="E3" s="848"/>
      <c r="F3" s="848"/>
      <c r="G3" s="848"/>
      <c r="H3" s="848"/>
      <c r="I3" s="848"/>
      <c r="J3" s="847"/>
      <c r="K3" s="847"/>
      <c r="L3" s="847"/>
      <c r="M3" s="847"/>
    </row>
    <row r="4" spans="2:13" ht="12.75" thickBot="1">
      <c r="B4" s="849" t="s">
        <v>69</v>
      </c>
      <c r="C4" s="849"/>
      <c r="D4" s="849"/>
      <c r="E4" s="850"/>
      <c r="F4" s="850"/>
      <c r="G4" s="850"/>
      <c r="H4" s="850"/>
      <c r="I4" s="850"/>
      <c r="J4" s="850"/>
      <c r="K4" s="851" t="s">
        <v>80</v>
      </c>
      <c r="M4" s="847"/>
    </row>
    <row r="5" spans="1:13" ht="13.5" customHeight="1" thickTop="1">
      <c r="A5" s="852"/>
      <c r="B5" s="853"/>
      <c r="C5" s="854"/>
      <c r="D5" s="855"/>
      <c r="E5" s="1506" t="s">
        <v>81</v>
      </c>
      <c r="F5" s="1507"/>
      <c r="G5" s="1507"/>
      <c r="H5" s="1507"/>
      <c r="I5" s="1508"/>
      <c r="J5" s="856" t="s">
        <v>82</v>
      </c>
      <c r="K5" s="857" t="s">
        <v>70</v>
      </c>
      <c r="M5" s="847"/>
    </row>
    <row r="6" spans="1:13" ht="13.5" customHeight="1">
      <c r="A6" s="852"/>
      <c r="B6" s="1490" t="s">
        <v>83</v>
      </c>
      <c r="C6" s="1492"/>
      <c r="D6" s="860" t="s">
        <v>71</v>
      </c>
      <c r="E6" s="1488" t="s">
        <v>71</v>
      </c>
      <c r="F6" s="1488" t="s">
        <v>72</v>
      </c>
      <c r="G6" s="1488" t="s">
        <v>73</v>
      </c>
      <c r="H6" s="1502" t="s">
        <v>74</v>
      </c>
      <c r="I6" s="1488" t="s">
        <v>84</v>
      </c>
      <c r="J6" s="862" t="s">
        <v>85</v>
      </c>
      <c r="K6" s="1488" t="s">
        <v>71</v>
      </c>
      <c r="M6" s="847"/>
    </row>
    <row r="7" spans="1:13" ht="12">
      <c r="A7" s="852"/>
      <c r="B7" s="863"/>
      <c r="C7" s="864"/>
      <c r="D7" s="865"/>
      <c r="E7" s="1489"/>
      <c r="F7" s="1489"/>
      <c r="G7" s="1489"/>
      <c r="H7" s="1503"/>
      <c r="I7" s="1489"/>
      <c r="J7" s="867" t="s">
        <v>86</v>
      </c>
      <c r="K7" s="1489"/>
      <c r="M7" s="847"/>
    </row>
    <row r="8" spans="1:13" ht="13.5">
      <c r="A8" s="852"/>
      <c r="B8" s="1490" t="s">
        <v>87</v>
      </c>
      <c r="C8" s="1491"/>
      <c r="D8" s="869">
        <f>E8+K8+E19+I19+J8</f>
        <v>706972</v>
      </c>
      <c r="E8" s="870">
        <v>300940</v>
      </c>
      <c r="F8" s="870">
        <v>21283</v>
      </c>
      <c r="G8" s="870">
        <v>80713</v>
      </c>
      <c r="H8" s="870">
        <v>411</v>
      </c>
      <c r="I8" s="870">
        <v>198533</v>
      </c>
      <c r="J8" s="870">
        <v>3622</v>
      </c>
      <c r="K8" s="870">
        <v>363297</v>
      </c>
      <c r="M8" s="847"/>
    </row>
    <row r="9" spans="1:13" ht="13.5">
      <c r="A9" s="852"/>
      <c r="B9" s="1490">
        <v>3</v>
      </c>
      <c r="C9" s="1491"/>
      <c r="D9" s="869">
        <f>E9+K9+E20+I20+J9</f>
        <v>732722</v>
      </c>
      <c r="E9" s="869">
        <f>SUM(F9:I9)</f>
        <v>299844</v>
      </c>
      <c r="F9" s="869">
        <v>22816</v>
      </c>
      <c r="G9" s="869">
        <v>79392</v>
      </c>
      <c r="H9" s="869">
        <v>408</v>
      </c>
      <c r="I9" s="869">
        <v>197228</v>
      </c>
      <c r="J9" s="869">
        <v>3580</v>
      </c>
      <c r="K9" s="869">
        <f>B20+C20+D20</f>
        <v>388426</v>
      </c>
      <c r="M9" s="847"/>
    </row>
    <row r="10" spans="1:13" ht="13.5">
      <c r="A10" s="852"/>
      <c r="B10" s="1490">
        <v>4</v>
      </c>
      <c r="C10" s="1491"/>
      <c r="D10" s="869">
        <f>E10+K10+E21+I21+J10</f>
        <v>754464</v>
      </c>
      <c r="E10" s="869">
        <f>SUM(F10:I10)</f>
        <v>296567</v>
      </c>
      <c r="F10" s="869">
        <v>23850</v>
      </c>
      <c r="G10" s="869">
        <v>78182</v>
      </c>
      <c r="H10" s="869">
        <v>406</v>
      </c>
      <c r="I10" s="869">
        <v>194129</v>
      </c>
      <c r="J10" s="869">
        <v>3542</v>
      </c>
      <c r="K10" s="869">
        <f>B21+C21+D21</f>
        <v>412224</v>
      </c>
      <c r="M10" s="847"/>
    </row>
    <row r="11" spans="1:13" ht="13.5">
      <c r="A11" s="852"/>
      <c r="B11" s="1490">
        <v>5</v>
      </c>
      <c r="C11" s="1491"/>
      <c r="D11" s="869">
        <f>E11+K11+E22+I22+J11</f>
        <v>776470</v>
      </c>
      <c r="E11" s="869">
        <f>SUM(F11:I11)</f>
        <v>293475</v>
      </c>
      <c r="F11" s="869">
        <v>24884</v>
      </c>
      <c r="G11" s="869">
        <v>77148</v>
      </c>
      <c r="H11" s="869">
        <v>412</v>
      </c>
      <c r="I11" s="869">
        <v>191031</v>
      </c>
      <c r="J11" s="869">
        <v>3408</v>
      </c>
      <c r="K11" s="869">
        <f>B22+C22+D22</f>
        <v>435964</v>
      </c>
      <c r="M11" s="847"/>
    </row>
    <row r="12" spans="1:13" s="744" customFormat="1" ht="11.25">
      <c r="A12" s="871"/>
      <c r="B12" s="1493">
        <v>6</v>
      </c>
      <c r="C12" s="1494"/>
      <c r="D12" s="872">
        <f>E12+K12+E23+I23+J12</f>
        <v>800248</v>
      </c>
      <c r="E12" s="872">
        <f aca="true" t="shared" si="0" ref="E12:K12">SUM(E14:E15)</f>
        <v>290759</v>
      </c>
      <c r="F12" s="872">
        <f t="shared" si="0"/>
        <v>26578</v>
      </c>
      <c r="G12" s="872">
        <f t="shared" si="0"/>
        <v>76449</v>
      </c>
      <c r="H12" s="872">
        <f t="shared" si="0"/>
        <v>453</v>
      </c>
      <c r="I12" s="872">
        <f t="shared" si="0"/>
        <v>187279</v>
      </c>
      <c r="J12" s="872">
        <f t="shared" si="0"/>
        <v>3328</v>
      </c>
      <c r="K12" s="872">
        <f t="shared" si="0"/>
        <v>461206</v>
      </c>
      <c r="M12" s="873"/>
    </row>
    <row r="13" spans="1:13" ht="6" customHeight="1">
      <c r="A13" s="852"/>
      <c r="B13" s="858"/>
      <c r="C13" s="868"/>
      <c r="D13" s="872"/>
      <c r="E13" s="872"/>
      <c r="F13" s="869"/>
      <c r="G13" s="869"/>
      <c r="H13" s="869"/>
      <c r="I13" s="869"/>
      <c r="J13" s="869"/>
      <c r="K13" s="872"/>
      <c r="M13" s="847"/>
    </row>
    <row r="14" spans="1:13" ht="13.5">
      <c r="A14" s="852"/>
      <c r="B14" s="1495" t="s">
        <v>88</v>
      </c>
      <c r="C14" s="1496"/>
      <c r="D14" s="869">
        <f>E14+K14+E25+I25+J14</f>
        <v>788301</v>
      </c>
      <c r="E14" s="869">
        <v>282347</v>
      </c>
      <c r="F14" s="869">
        <v>19526</v>
      </c>
      <c r="G14" s="869">
        <v>76014</v>
      </c>
      <c r="H14" s="869">
        <v>132</v>
      </c>
      <c r="I14" s="869">
        <v>186675</v>
      </c>
      <c r="J14" s="869">
        <v>2581</v>
      </c>
      <c r="K14" s="869">
        <v>459658</v>
      </c>
      <c r="M14" s="847"/>
    </row>
    <row r="15" spans="1:13" ht="14.25" thickBot="1">
      <c r="A15" s="852"/>
      <c r="B15" s="1497" t="s">
        <v>89</v>
      </c>
      <c r="C15" s="1498"/>
      <c r="D15" s="874">
        <f>E15+K15+E26+I26+J15</f>
        <v>11947</v>
      </c>
      <c r="E15" s="874">
        <v>8412</v>
      </c>
      <c r="F15" s="874">
        <v>7052</v>
      </c>
      <c r="G15" s="874">
        <v>435</v>
      </c>
      <c r="H15" s="874">
        <v>321</v>
      </c>
      <c r="I15" s="869">
        <v>604</v>
      </c>
      <c r="J15" s="874">
        <v>747</v>
      </c>
      <c r="K15" s="869">
        <v>1548</v>
      </c>
      <c r="L15" s="875"/>
      <c r="M15" s="847"/>
    </row>
    <row r="16" spans="1:12" ht="13.5" customHeight="1" thickTop="1">
      <c r="A16" s="852"/>
      <c r="B16" s="1499" t="s">
        <v>75</v>
      </c>
      <c r="C16" s="1500"/>
      <c r="D16" s="1501"/>
      <c r="E16" s="876" t="s">
        <v>90</v>
      </c>
      <c r="F16" s="877"/>
      <c r="G16" s="877"/>
      <c r="H16" s="878"/>
      <c r="I16" s="877" t="s">
        <v>91</v>
      </c>
      <c r="J16" s="877"/>
      <c r="K16" s="878"/>
      <c r="L16" s="1485" t="s">
        <v>92</v>
      </c>
    </row>
    <row r="17" spans="1:12" ht="13.5" customHeight="1">
      <c r="A17" s="223"/>
      <c r="B17" s="1488" t="s">
        <v>72</v>
      </c>
      <c r="C17" s="1488" t="s">
        <v>76</v>
      </c>
      <c r="D17" s="1488" t="s">
        <v>93</v>
      </c>
      <c r="E17" s="1488" t="s">
        <v>77</v>
      </c>
      <c r="F17" s="1488" t="s">
        <v>94</v>
      </c>
      <c r="G17" s="1502" t="s">
        <v>78</v>
      </c>
      <c r="H17" s="1502" t="s">
        <v>95</v>
      </c>
      <c r="I17" s="1504" t="s">
        <v>71</v>
      </c>
      <c r="J17" s="1502" t="s">
        <v>79</v>
      </c>
      <c r="K17" s="1502" t="s">
        <v>96</v>
      </c>
      <c r="L17" s="1486"/>
    </row>
    <row r="18" spans="1:12" ht="12" customHeight="1">
      <c r="A18" s="223"/>
      <c r="B18" s="1489"/>
      <c r="C18" s="1489"/>
      <c r="D18" s="1489"/>
      <c r="E18" s="1489"/>
      <c r="F18" s="1489"/>
      <c r="G18" s="1503"/>
      <c r="H18" s="1503"/>
      <c r="I18" s="1505"/>
      <c r="J18" s="1503"/>
      <c r="K18" s="1503"/>
      <c r="L18" s="1487"/>
    </row>
    <row r="19" spans="1:12" ht="12">
      <c r="A19" s="852"/>
      <c r="B19" s="870">
        <v>6958</v>
      </c>
      <c r="C19" s="869">
        <v>317450</v>
      </c>
      <c r="D19" s="869">
        <v>38889</v>
      </c>
      <c r="E19" s="870">
        <v>17453</v>
      </c>
      <c r="F19" s="869">
        <v>9605</v>
      </c>
      <c r="G19" s="869">
        <v>7311</v>
      </c>
      <c r="H19" s="869">
        <v>537</v>
      </c>
      <c r="I19" s="879">
        <v>21660</v>
      </c>
      <c r="J19" s="869">
        <v>8216</v>
      </c>
      <c r="K19" s="869">
        <v>13444</v>
      </c>
      <c r="L19" s="880" t="s">
        <v>97</v>
      </c>
    </row>
    <row r="20" spans="1:12" ht="12">
      <c r="A20" s="852"/>
      <c r="B20" s="869">
        <v>12732</v>
      </c>
      <c r="C20" s="869">
        <v>325645</v>
      </c>
      <c r="D20" s="869">
        <v>50049</v>
      </c>
      <c r="E20" s="869">
        <f>SUM(F20:H20)</f>
        <v>18134</v>
      </c>
      <c r="F20" s="869">
        <v>9937</v>
      </c>
      <c r="G20" s="869">
        <v>7643</v>
      </c>
      <c r="H20" s="869">
        <v>554</v>
      </c>
      <c r="I20" s="881">
        <f>SUM(J20:K20)</f>
        <v>22738</v>
      </c>
      <c r="J20" s="869">
        <v>8714</v>
      </c>
      <c r="K20" s="869">
        <v>14024</v>
      </c>
      <c r="L20" s="860">
        <v>3</v>
      </c>
    </row>
    <row r="21" spans="1:12" ht="12">
      <c r="A21" s="852"/>
      <c r="B21" s="869">
        <v>22011</v>
      </c>
      <c r="C21" s="869">
        <v>329696</v>
      </c>
      <c r="D21" s="869">
        <v>60517</v>
      </c>
      <c r="E21" s="869">
        <f>SUM(F21:H21)</f>
        <v>18817</v>
      </c>
      <c r="F21" s="869">
        <v>10287</v>
      </c>
      <c r="G21" s="869">
        <v>7956</v>
      </c>
      <c r="H21" s="869">
        <v>574</v>
      </c>
      <c r="I21" s="881">
        <f>SUM(J21:K21)</f>
        <v>23314</v>
      </c>
      <c r="J21" s="869">
        <v>9038</v>
      </c>
      <c r="K21" s="869">
        <v>14276</v>
      </c>
      <c r="L21" s="860">
        <v>4</v>
      </c>
    </row>
    <row r="22" spans="1:12" ht="12">
      <c r="A22" s="852"/>
      <c r="B22" s="869">
        <v>33236</v>
      </c>
      <c r="C22" s="869">
        <v>331722</v>
      </c>
      <c r="D22" s="869">
        <v>71006</v>
      </c>
      <c r="E22" s="869">
        <f>SUM(F22:H22)</f>
        <v>19392</v>
      </c>
      <c r="F22" s="869">
        <v>10603</v>
      </c>
      <c r="G22" s="869">
        <v>8292</v>
      </c>
      <c r="H22" s="869">
        <v>497</v>
      </c>
      <c r="I22" s="881">
        <f>SUM(J22:K22)</f>
        <v>24231</v>
      </c>
      <c r="J22" s="869">
        <v>9695</v>
      </c>
      <c r="K22" s="869">
        <v>14536</v>
      </c>
      <c r="L22" s="860">
        <v>5</v>
      </c>
    </row>
    <row r="23" spans="1:12" s="744" customFormat="1" ht="11.25">
      <c r="A23" s="871"/>
      <c r="B23" s="872">
        <f aca="true" t="shared" si="1" ref="B23:K23">SUM(B25:B26)</f>
        <v>46554</v>
      </c>
      <c r="C23" s="872">
        <f t="shared" si="1"/>
        <v>332577</v>
      </c>
      <c r="D23" s="872">
        <f t="shared" si="1"/>
        <v>82075</v>
      </c>
      <c r="E23" s="872">
        <f t="shared" si="1"/>
        <v>20322</v>
      </c>
      <c r="F23" s="872">
        <f t="shared" si="1"/>
        <v>10976</v>
      </c>
      <c r="G23" s="872">
        <f t="shared" si="1"/>
        <v>8667</v>
      </c>
      <c r="H23" s="872">
        <f t="shared" si="1"/>
        <v>679</v>
      </c>
      <c r="I23" s="882">
        <f t="shared" si="1"/>
        <v>24633</v>
      </c>
      <c r="J23" s="872">
        <f t="shared" si="1"/>
        <v>10149</v>
      </c>
      <c r="K23" s="872">
        <f t="shared" si="1"/>
        <v>14484</v>
      </c>
      <c r="L23" s="883">
        <v>6</v>
      </c>
    </row>
    <row r="24" spans="1:12" ht="6" customHeight="1">
      <c r="A24" s="852"/>
      <c r="B24" s="869"/>
      <c r="C24" s="869"/>
      <c r="D24" s="869"/>
      <c r="E24" s="869"/>
      <c r="F24" s="869"/>
      <c r="G24" s="869"/>
      <c r="H24" s="869"/>
      <c r="I24" s="881"/>
      <c r="J24" s="869"/>
      <c r="K24" s="869"/>
      <c r="L24" s="880"/>
    </row>
    <row r="25" spans="1:12" ht="12">
      <c r="A25" s="852"/>
      <c r="B25" s="869">
        <v>46457</v>
      </c>
      <c r="C25" s="869">
        <v>331126</v>
      </c>
      <c r="D25" s="869">
        <v>82075</v>
      </c>
      <c r="E25" s="869">
        <v>19082</v>
      </c>
      <c r="F25" s="869">
        <v>9761</v>
      </c>
      <c r="G25" s="869">
        <v>8651</v>
      </c>
      <c r="H25" s="869">
        <v>670</v>
      </c>
      <c r="I25" s="881">
        <v>24633</v>
      </c>
      <c r="J25" s="881">
        <v>10149</v>
      </c>
      <c r="K25" s="869">
        <v>14484</v>
      </c>
      <c r="L25" s="860" t="s">
        <v>88</v>
      </c>
    </row>
    <row r="26" spans="1:12" ht="15" customHeight="1" thickBot="1">
      <c r="A26" s="852"/>
      <c r="B26" s="884">
        <v>97</v>
      </c>
      <c r="C26" s="884">
        <v>1451</v>
      </c>
      <c r="D26" s="884">
        <v>0</v>
      </c>
      <c r="E26" s="884">
        <v>1240</v>
      </c>
      <c r="F26" s="884">
        <v>1215</v>
      </c>
      <c r="G26" s="884">
        <v>16</v>
      </c>
      <c r="H26" s="884">
        <v>9</v>
      </c>
      <c r="I26" s="885">
        <v>0</v>
      </c>
      <c r="J26" s="885">
        <v>0</v>
      </c>
      <c r="K26" s="884">
        <v>0</v>
      </c>
      <c r="L26" s="886" t="s">
        <v>89</v>
      </c>
    </row>
    <row r="27" spans="2:13" ht="12">
      <c r="B27" s="177" t="s">
        <v>98</v>
      </c>
      <c r="C27" s="847"/>
      <c r="D27" s="847"/>
      <c r="E27" s="847"/>
      <c r="F27" s="847"/>
      <c r="G27" s="847"/>
      <c r="H27" s="847"/>
      <c r="I27" s="847"/>
      <c r="J27" s="847"/>
      <c r="K27" s="847"/>
      <c r="L27" s="847"/>
      <c r="M27" s="847"/>
    </row>
    <row r="28" ht="12">
      <c r="B28" s="177" t="s">
        <v>99</v>
      </c>
    </row>
    <row r="29" ht="13.5" customHeight="1">
      <c r="B29" s="887" t="s">
        <v>100</v>
      </c>
    </row>
  </sheetData>
  <mergeCells count="27">
    <mergeCell ref="E5:I5"/>
    <mergeCell ref="B10:C10"/>
    <mergeCell ref="B9:C9"/>
    <mergeCell ref="B8:C8"/>
    <mergeCell ref="G6:G7"/>
    <mergeCell ref="H6:H7"/>
    <mergeCell ref="I6:I7"/>
    <mergeCell ref="F6:F7"/>
    <mergeCell ref="K17:K18"/>
    <mergeCell ref="G17:G18"/>
    <mergeCell ref="F17:F18"/>
    <mergeCell ref="H17:H18"/>
    <mergeCell ref="I17:I18"/>
    <mergeCell ref="B15:C15"/>
    <mergeCell ref="B16:D16"/>
    <mergeCell ref="E17:E18"/>
    <mergeCell ref="J17:J18"/>
    <mergeCell ref="L16:L18"/>
    <mergeCell ref="K6:K7"/>
    <mergeCell ref="B17:B18"/>
    <mergeCell ref="B11:C11"/>
    <mergeCell ref="B6:C6"/>
    <mergeCell ref="E6:E7"/>
    <mergeCell ref="B12:C12"/>
    <mergeCell ref="C17:C18"/>
    <mergeCell ref="D17:D18"/>
    <mergeCell ref="B14:C14"/>
  </mergeCells>
  <printOptions/>
  <pageMargins left="0.2755905511811024" right="0.31496062992125984" top="0.5905511811023623" bottom="0.3937007874015748" header="0.2755905511811024" footer="0.1968503937007874"/>
  <pageSetup horizontalDpi="300" verticalDpi="300" orientation="portrait" paperSize="9" r:id="rId1"/>
</worksheet>
</file>

<file path=xl/worksheets/sheet24.xml><?xml version="1.0" encoding="utf-8"?>
<worksheet xmlns="http://schemas.openxmlformats.org/spreadsheetml/2006/main" xmlns:r="http://schemas.openxmlformats.org/officeDocument/2006/relationships">
  <dimension ref="B2:L57"/>
  <sheetViews>
    <sheetView workbookViewId="0" topLeftCell="A1">
      <selection activeCell="A1" sqref="A1"/>
    </sheetView>
  </sheetViews>
  <sheetFormatPr defaultColWidth="9.00390625" defaultRowHeight="15" customHeight="1"/>
  <cols>
    <col min="1" max="1" width="2.625" style="95" customWidth="1"/>
    <col min="2" max="2" width="16.00390625" style="95" customWidth="1"/>
    <col min="3" max="4" width="9.625" style="95" customWidth="1"/>
    <col min="5" max="5" width="1.25" style="99" customWidth="1"/>
    <col min="6" max="6" width="11.125" style="95" customWidth="1"/>
    <col min="7" max="8" width="9.625" style="95" customWidth="1"/>
    <col min="9" max="9" width="1.25" style="99" customWidth="1"/>
    <col min="10" max="10" width="11.125" style="95" customWidth="1"/>
    <col min="11" max="12" width="10.125" style="95" customWidth="1"/>
    <col min="13" max="13" width="15.00390625" style="95" customWidth="1"/>
    <col min="14" max="16384" width="9.00390625" style="95" customWidth="1"/>
  </cols>
  <sheetData>
    <row r="1" ht="12" customHeight="1"/>
    <row r="2" ht="21" customHeight="1">
      <c r="B2" s="96" t="s">
        <v>238</v>
      </c>
    </row>
    <row r="3" ht="12">
      <c r="K3" s="98" t="s">
        <v>225</v>
      </c>
    </row>
    <row r="4" spans="2:10" ht="15" customHeight="1" thickBot="1">
      <c r="B4" s="95" t="s">
        <v>102</v>
      </c>
      <c r="F4" s="95" t="s">
        <v>103</v>
      </c>
      <c r="J4" s="95" t="s">
        <v>104</v>
      </c>
    </row>
    <row r="5" spans="2:12" ht="15" customHeight="1" thickTop="1">
      <c r="B5" s="888"/>
      <c r="C5" s="101" t="s">
        <v>226</v>
      </c>
      <c r="D5" s="889">
        <v>6</v>
      </c>
      <c r="F5" s="888"/>
      <c r="G5" s="101" t="s">
        <v>226</v>
      </c>
      <c r="H5" s="889">
        <v>6</v>
      </c>
      <c r="I5" s="706"/>
      <c r="J5" s="888"/>
      <c r="K5" s="101" t="s">
        <v>226</v>
      </c>
      <c r="L5" s="889">
        <v>6</v>
      </c>
    </row>
    <row r="6" spans="2:12" ht="15" customHeight="1">
      <c r="B6" s="107" t="s">
        <v>105</v>
      </c>
      <c r="C6" s="890">
        <v>28.4</v>
      </c>
      <c r="D6" s="890">
        <v>27.9</v>
      </c>
      <c r="F6" s="107" t="s">
        <v>106</v>
      </c>
      <c r="G6" s="891">
        <v>940</v>
      </c>
      <c r="H6" s="891">
        <v>921.2</v>
      </c>
      <c r="J6" s="107" t="s">
        <v>107</v>
      </c>
      <c r="K6" s="891">
        <v>413.2</v>
      </c>
      <c r="L6" s="891">
        <v>406.5</v>
      </c>
    </row>
    <row r="7" spans="2:12" ht="15" customHeight="1">
      <c r="B7" s="107" t="s">
        <v>108</v>
      </c>
      <c r="C7" s="892">
        <v>9.2</v>
      </c>
      <c r="D7" s="892">
        <v>8.2</v>
      </c>
      <c r="F7" s="107" t="s">
        <v>109</v>
      </c>
      <c r="G7" s="892">
        <v>19.7</v>
      </c>
      <c r="H7" s="892">
        <v>15.9</v>
      </c>
      <c r="J7" s="107" t="s">
        <v>110</v>
      </c>
      <c r="K7" s="892">
        <v>55.7</v>
      </c>
      <c r="L7" s="892">
        <v>52.4</v>
      </c>
    </row>
    <row r="8" spans="2:12" ht="15" customHeight="1">
      <c r="B8" s="107" t="s">
        <v>111</v>
      </c>
      <c r="C8" s="892">
        <v>5.6</v>
      </c>
      <c r="D8" s="892">
        <v>4.7</v>
      </c>
      <c r="F8" s="107" t="s">
        <v>112</v>
      </c>
      <c r="G8" s="892">
        <v>25</v>
      </c>
      <c r="H8" s="892">
        <v>21.9</v>
      </c>
      <c r="J8" s="107" t="s">
        <v>113</v>
      </c>
      <c r="K8" s="892">
        <v>332.3</v>
      </c>
      <c r="L8" s="892">
        <v>332.1</v>
      </c>
    </row>
    <row r="9" spans="2:12" ht="15" customHeight="1">
      <c r="B9" s="107" t="s">
        <v>114</v>
      </c>
      <c r="C9" s="892">
        <v>19.5</v>
      </c>
      <c r="D9" s="892">
        <v>18.8</v>
      </c>
      <c r="F9" s="107" t="s">
        <v>115</v>
      </c>
      <c r="G9" s="892">
        <v>41.5</v>
      </c>
      <c r="H9" s="892">
        <v>40.2</v>
      </c>
      <c r="J9" s="107" t="s">
        <v>116</v>
      </c>
      <c r="K9" s="892">
        <v>19.6</v>
      </c>
      <c r="L9" s="892">
        <v>17.7</v>
      </c>
    </row>
    <row r="10" spans="2:12" ht="15" customHeight="1">
      <c r="B10" s="107" t="s">
        <v>117</v>
      </c>
      <c r="C10" s="892">
        <v>1046.3</v>
      </c>
      <c r="D10" s="892">
        <v>1068</v>
      </c>
      <c r="F10" s="107" t="s">
        <v>118</v>
      </c>
      <c r="G10" s="892">
        <v>61.2</v>
      </c>
      <c r="H10" s="892">
        <v>63</v>
      </c>
      <c r="J10" s="107" t="s">
        <v>119</v>
      </c>
      <c r="K10" s="892">
        <v>178.1</v>
      </c>
      <c r="L10" s="892">
        <v>200.3</v>
      </c>
    </row>
    <row r="11" spans="2:12" ht="15" customHeight="1">
      <c r="B11" s="107" t="s">
        <v>120</v>
      </c>
      <c r="C11" s="892">
        <v>18.9</v>
      </c>
      <c r="D11" s="892">
        <v>15.1</v>
      </c>
      <c r="F11" s="107" t="s">
        <v>121</v>
      </c>
      <c r="G11" s="892">
        <v>7.8</v>
      </c>
      <c r="H11" s="892">
        <v>7.6</v>
      </c>
      <c r="J11" s="107" t="s">
        <v>122</v>
      </c>
      <c r="K11" s="892">
        <v>41.7</v>
      </c>
      <c r="L11" s="892">
        <v>30.9</v>
      </c>
    </row>
    <row r="12" spans="2:12" ht="15" customHeight="1">
      <c r="B12" s="107" t="s">
        <v>123</v>
      </c>
      <c r="C12" s="892">
        <v>242.9</v>
      </c>
      <c r="D12" s="892">
        <v>257.2</v>
      </c>
      <c r="F12" s="107" t="s">
        <v>124</v>
      </c>
      <c r="G12" s="892">
        <v>44.5</v>
      </c>
      <c r="H12" s="892">
        <v>42.1</v>
      </c>
      <c r="J12" s="107" t="s">
        <v>125</v>
      </c>
      <c r="K12" s="892">
        <v>392.7</v>
      </c>
      <c r="L12" s="892">
        <v>409.8</v>
      </c>
    </row>
    <row r="13" spans="2:12" ht="15" customHeight="1">
      <c r="B13" s="107" t="s">
        <v>126</v>
      </c>
      <c r="C13" s="892">
        <v>559</v>
      </c>
      <c r="D13" s="892">
        <v>579.14</v>
      </c>
      <c r="F13" s="107" t="s">
        <v>127</v>
      </c>
      <c r="G13" s="892">
        <v>81.4</v>
      </c>
      <c r="H13" s="892">
        <v>75.4</v>
      </c>
      <c r="J13" s="107" t="s">
        <v>128</v>
      </c>
      <c r="K13" s="892">
        <v>115</v>
      </c>
      <c r="L13" s="892">
        <v>116.7</v>
      </c>
    </row>
    <row r="14" spans="2:12" ht="15" customHeight="1">
      <c r="B14" s="107" t="s">
        <v>129</v>
      </c>
      <c r="C14" s="892">
        <v>37.5</v>
      </c>
      <c r="D14" s="892">
        <v>39.4</v>
      </c>
      <c r="F14" s="107" t="s">
        <v>130</v>
      </c>
      <c r="G14" s="892">
        <v>25.8</v>
      </c>
      <c r="H14" s="892">
        <v>26.3</v>
      </c>
      <c r="J14" s="107" t="s">
        <v>131</v>
      </c>
      <c r="K14" s="892">
        <v>103.9</v>
      </c>
      <c r="L14" s="892">
        <v>111.3</v>
      </c>
    </row>
    <row r="15" spans="2:12" ht="15" customHeight="1">
      <c r="B15" s="107" t="s">
        <v>132</v>
      </c>
      <c r="C15" s="892">
        <v>46.7</v>
      </c>
      <c r="D15" s="892">
        <v>41.9</v>
      </c>
      <c r="F15" s="107" t="s">
        <v>133</v>
      </c>
      <c r="G15" s="891">
        <v>293.4</v>
      </c>
      <c r="H15" s="891">
        <v>288.8</v>
      </c>
      <c r="J15" s="107" t="s">
        <v>134</v>
      </c>
      <c r="K15" s="892">
        <v>3.4</v>
      </c>
      <c r="L15" s="892">
        <v>5.1</v>
      </c>
    </row>
    <row r="16" spans="2:12" ht="15" customHeight="1" thickBot="1">
      <c r="B16" s="107" t="s">
        <v>227</v>
      </c>
      <c r="C16" s="892">
        <v>799.1</v>
      </c>
      <c r="D16" s="892">
        <v>832.9</v>
      </c>
      <c r="F16" s="824" t="s">
        <v>135</v>
      </c>
      <c r="G16" s="893">
        <f>SUM(G7:G14)</f>
        <v>306.90000000000003</v>
      </c>
      <c r="H16" s="893">
        <f>SUM(H7:H14)</f>
        <v>292.40000000000003</v>
      </c>
      <c r="J16" s="107" t="s">
        <v>136</v>
      </c>
      <c r="K16" s="892">
        <v>158.9</v>
      </c>
      <c r="L16" s="892">
        <v>165.1</v>
      </c>
    </row>
    <row r="17" spans="2:12" ht="15" customHeight="1" thickBot="1">
      <c r="B17" s="107" t="s">
        <v>228</v>
      </c>
      <c r="C17" s="892">
        <v>17.6</v>
      </c>
      <c r="D17" s="892">
        <v>20.5</v>
      </c>
      <c r="G17" s="894"/>
      <c r="H17" s="894"/>
      <c r="J17" s="824" t="s">
        <v>135</v>
      </c>
      <c r="K17" s="895">
        <f>SUM(K7:K16)</f>
        <v>1401.3000000000004</v>
      </c>
      <c r="L17" s="893">
        <f>SUM(L7:L16)</f>
        <v>1441.3999999999999</v>
      </c>
    </row>
    <row r="18" spans="2:12" ht="15" customHeight="1" thickBot="1">
      <c r="B18" s="107" t="s">
        <v>137</v>
      </c>
      <c r="C18" s="892">
        <v>331.5</v>
      </c>
      <c r="D18" s="892">
        <v>357.4</v>
      </c>
      <c r="F18" s="95" t="s">
        <v>138</v>
      </c>
      <c r="G18" s="894"/>
      <c r="H18" s="894"/>
      <c r="K18" s="894"/>
      <c r="L18" s="894"/>
    </row>
    <row r="19" spans="2:12" ht="15" customHeight="1" thickBot="1" thickTop="1">
      <c r="B19" s="107" t="s">
        <v>139</v>
      </c>
      <c r="C19" s="892">
        <v>4776.5</v>
      </c>
      <c r="D19" s="892">
        <v>4874.3</v>
      </c>
      <c r="F19" s="888"/>
      <c r="G19" s="101" t="s">
        <v>226</v>
      </c>
      <c r="H19" s="889">
        <v>6</v>
      </c>
      <c r="I19" s="706"/>
      <c r="J19" s="95" t="s">
        <v>140</v>
      </c>
      <c r="K19" s="894"/>
      <c r="L19" s="894"/>
    </row>
    <row r="20" spans="2:12" ht="15" customHeight="1" thickTop="1">
      <c r="B20" s="107" t="s">
        <v>141</v>
      </c>
      <c r="C20" s="892">
        <v>413.2</v>
      </c>
      <c r="D20" s="892">
        <v>406.5</v>
      </c>
      <c r="F20" s="107" t="s">
        <v>142</v>
      </c>
      <c r="G20" s="892">
        <v>6.5</v>
      </c>
      <c r="H20" s="892">
        <v>5.5</v>
      </c>
      <c r="J20" s="100"/>
      <c r="K20" s="101" t="s">
        <v>226</v>
      </c>
      <c r="L20" s="889">
        <v>6</v>
      </c>
    </row>
    <row r="21" spans="2:12" ht="15" customHeight="1">
      <c r="B21" s="107" t="s">
        <v>143</v>
      </c>
      <c r="C21" s="892">
        <v>60.4</v>
      </c>
      <c r="D21" s="892">
        <v>59.6</v>
      </c>
      <c r="F21" s="107" t="s">
        <v>229</v>
      </c>
      <c r="G21" s="892">
        <v>33.9</v>
      </c>
      <c r="H21" s="892">
        <v>33.8</v>
      </c>
      <c r="J21" s="107" t="s">
        <v>144</v>
      </c>
      <c r="K21" s="891">
        <v>1046</v>
      </c>
      <c r="L21" s="891">
        <v>1068</v>
      </c>
    </row>
    <row r="22" spans="2:12" ht="15" customHeight="1">
      <c r="B22" s="107" t="s">
        <v>145</v>
      </c>
      <c r="C22" s="892">
        <v>1.3</v>
      </c>
      <c r="D22" s="892">
        <v>1.5</v>
      </c>
      <c r="F22" s="107" t="s">
        <v>146</v>
      </c>
      <c r="G22" s="892">
        <v>16</v>
      </c>
      <c r="H22" s="892">
        <v>11.1</v>
      </c>
      <c r="J22" s="107" t="s">
        <v>147</v>
      </c>
      <c r="K22" s="892">
        <v>140.5</v>
      </c>
      <c r="L22" s="892">
        <v>159.2</v>
      </c>
    </row>
    <row r="23" spans="2:12" ht="15" customHeight="1">
      <c r="B23" s="107" t="s">
        <v>148</v>
      </c>
      <c r="C23" s="892">
        <v>131.2</v>
      </c>
      <c r="D23" s="892">
        <v>115.8</v>
      </c>
      <c r="F23" s="107" t="s">
        <v>230</v>
      </c>
      <c r="G23" s="892">
        <v>161.5</v>
      </c>
      <c r="H23" s="892">
        <v>149.1</v>
      </c>
      <c r="J23" s="107" t="s">
        <v>149</v>
      </c>
      <c r="K23" s="892">
        <v>69.1</v>
      </c>
      <c r="L23" s="892">
        <v>65.2</v>
      </c>
    </row>
    <row r="24" spans="2:12" ht="15" customHeight="1">
      <c r="B24" s="107" t="s">
        <v>150</v>
      </c>
      <c r="C24" s="892">
        <v>188</v>
      </c>
      <c r="D24" s="892">
        <v>194.1</v>
      </c>
      <c r="F24" s="107" t="s">
        <v>151</v>
      </c>
      <c r="G24" s="892">
        <v>99.8</v>
      </c>
      <c r="H24" s="892">
        <v>96.5</v>
      </c>
      <c r="J24" s="107" t="s">
        <v>152</v>
      </c>
      <c r="K24" s="892">
        <v>6.1</v>
      </c>
      <c r="L24" s="892">
        <v>4.7</v>
      </c>
    </row>
    <row r="25" spans="2:12" ht="15" customHeight="1">
      <c r="B25" s="107" t="s">
        <v>153</v>
      </c>
      <c r="C25" s="892">
        <v>734.1</v>
      </c>
      <c r="D25" s="892">
        <v>753.6</v>
      </c>
      <c r="F25" s="107" t="s">
        <v>154</v>
      </c>
      <c r="G25" s="892">
        <v>46.2</v>
      </c>
      <c r="H25" s="892">
        <v>47.1</v>
      </c>
      <c r="J25" s="107" t="s">
        <v>231</v>
      </c>
      <c r="K25" s="892">
        <v>20.5</v>
      </c>
      <c r="L25" s="892">
        <v>20.1</v>
      </c>
    </row>
    <row r="26" spans="2:12" ht="15" customHeight="1">
      <c r="B26" s="107" t="s">
        <v>155</v>
      </c>
      <c r="C26" s="892">
        <v>3.4</v>
      </c>
      <c r="D26" s="892">
        <v>4.4</v>
      </c>
      <c r="F26" s="107" t="s">
        <v>156</v>
      </c>
      <c r="G26" s="892">
        <v>31.7</v>
      </c>
      <c r="H26" s="892">
        <v>31.4</v>
      </c>
      <c r="J26" s="107" t="s">
        <v>157</v>
      </c>
      <c r="K26" s="892">
        <v>146.9</v>
      </c>
      <c r="L26" s="892">
        <v>148.5</v>
      </c>
    </row>
    <row r="27" spans="2:12" ht="15" customHeight="1">
      <c r="B27" s="107" t="s">
        <v>158</v>
      </c>
      <c r="C27" s="892">
        <v>239.4</v>
      </c>
      <c r="D27" s="892">
        <v>245.5</v>
      </c>
      <c r="F27" s="107" t="s">
        <v>159</v>
      </c>
      <c r="G27" s="892">
        <v>17.2</v>
      </c>
      <c r="H27" s="892">
        <v>14.3</v>
      </c>
      <c r="J27" s="107" t="s">
        <v>160</v>
      </c>
      <c r="K27" s="892">
        <v>24.7</v>
      </c>
      <c r="L27" s="892">
        <v>25</v>
      </c>
    </row>
    <row r="28" spans="2:12" ht="15" customHeight="1">
      <c r="B28" s="107" t="s">
        <v>232</v>
      </c>
      <c r="C28" s="892">
        <v>68.3</v>
      </c>
      <c r="D28" s="892">
        <v>76.2</v>
      </c>
      <c r="F28" s="107" t="s">
        <v>161</v>
      </c>
      <c r="G28" s="892">
        <v>25.3</v>
      </c>
      <c r="H28" s="892">
        <v>25.3</v>
      </c>
      <c r="J28" s="107" t="s">
        <v>162</v>
      </c>
      <c r="K28" s="892">
        <v>222</v>
      </c>
      <c r="L28" s="892">
        <v>220.7</v>
      </c>
    </row>
    <row r="29" spans="2:12" ht="15" customHeight="1">
      <c r="B29" s="107" t="s">
        <v>163</v>
      </c>
      <c r="C29" s="892">
        <v>256.2</v>
      </c>
      <c r="D29" s="892">
        <v>258.7</v>
      </c>
      <c r="F29" s="107" t="s">
        <v>164</v>
      </c>
      <c r="G29" s="892">
        <v>13.7</v>
      </c>
      <c r="H29" s="892">
        <v>6.8</v>
      </c>
      <c r="J29" s="107" t="s">
        <v>165</v>
      </c>
      <c r="K29" s="892">
        <v>25.6</v>
      </c>
      <c r="L29" s="892">
        <v>29.9</v>
      </c>
    </row>
    <row r="30" spans="2:12" ht="15" customHeight="1">
      <c r="B30" s="107" t="s">
        <v>233</v>
      </c>
      <c r="C30" s="892">
        <v>525.5</v>
      </c>
      <c r="D30" s="892">
        <v>530.2</v>
      </c>
      <c r="F30" s="107" t="s">
        <v>106</v>
      </c>
      <c r="G30" s="891">
        <v>940</v>
      </c>
      <c r="H30" s="891">
        <v>921.2</v>
      </c>
      <c r="J30" s="107" t="s">
        <v>166</v>
      </c>
      <c r="K30" s="892">
        <v>32.3</v>
      </c>
      <c r="L30" s="892">
        <v>39</v>
      </c>
    </row>
    <row r="31" spans="2:12" ht="15" customHeight="1" thickBot="1">
      <c r="B31" s="107" t="s">
        <v>167</v>
      </c>
      <c r="C31" s="892">
        <v>25.6</v>
      </c>
      <c r="D31" s="892">
        <v>23.6</v>
      </c>
      <c r="F31" s="824" t="s">
        <v>135</v>
      </c>
      <c r="G31" s="893">
        <f>SUM(G20:G29)</f>
        <v>451.79999999999995</v>
      </c>
      <c r="H31" s="893">
        <f>SUM(H20:H29)</f>
        <v>420.90000000000003</v>
      </c>
      <c r="J31" s="107" t="s">
        <v>234</v>
      </c>
      <c r="K31" s="892">
        <v>20.2</v>
      </c>
      <c r="L31" s="892">
        <v>20.2</v>
      </c>
    </row>
    <row r="32" spans="2:12" ht="15" customHeight="1">
      <c r="B32" s="107" t="s">
        <v>168</v>
      </c>
      <c r="C32" s="892">
        <v>411.7</v>
      </c>
      <c r="D32" s="892">
        <v>413.4</v>
      </c>
      <c r="G32" s="894"/>
      <c r="H32" s="894"/>
      <c r="J32" s="107" t="s">
        <v>169</v>
      </c>
      <c r="K32" s="892">
        <v>7.1</v>
      </c>
      <c r="L32" s="892">
        <v>5.1</v>
      </c>
    </row>
    <row r="33" spans="2:12" ht="15" customHeight="1" thickBot="1">
      <c r="B33" s="107" t="s">
        <v>170</v>
      </c>
      <c r="C33" s="892">
        <v>11.2</v>
      </c>
      <c r="D33" s="892">
        <v>10</v>
      </c>
      <c r="F33" s="95" t="s">
        <v>171</v>
      </c>
      <c r="G33" s="894"/>
      <c r="H33" s="894"/>
      <c r="J33" s="107" t="s">
        <v>172</v>
      </c>
      <c r="K33" s="892">
        <v>10.2</v>
      </c>
      <c r="L33" s="892">
        <v>9.5</v>
      </c>
    </row>
    <row r="34" spans="2:12" ht="15" customHeight="1" thickTop="1">
      <c r="B34" s="107" t="s">
        <v>173</v>
      </c>
      <c r="C34" s="892">
        <v>31.4</v>
      </c>
      <c r="D34" s="892">
        <v>32.1</v>
      </c>
      <c r="F34" s="888"/>
      <c r="G34" s="101" t="s">
        <v>226</v>
      </c>
      <c r="H34" s="889">
        <v>6</v>
      </c>
      <c r="I34" s="706"/>
      <c r="J34" s="107" t="s">
        <v>174</v>
      </c>
      <c r="K34" s="892">
        <v>6.6</v>
      </c>
      <c r="L34" s="892">
        <v>5.4</v>
      </c>
    </row>
    <row r="35" spans="2:12" ht="15" customHeight="1">
      <c r="B35" s="107" t="s">
        <v>175</v>
      </c>
      <c r="C35" s="892">
        <v>75.1</v>
      </c>
      <c r="D35" s="892">
        <v>70.7</v>
      </c>
      <c r="F35" s="107" t="s">
        <v>176</v>
      </c>
      <c r="G35" s="892">
        <v>64.2</v>
      </c>
      <c r="H35" s="892">
        <v>60.5</v>
      </c>
      <c r="J35" s="107" t="s">
        <v>177</v>
      </c>
      <c r="K35" s="892">
        <v>78.3</v>
      </c>
      <c r="L35" s="892">
        <v>71.5</v>
      </c>
    </row>
    <row r="36" spans="2:12" ht="15" customHeight="1">
      <c r="B36" s="107" t="s">
        <v>178</v>
      </c>
      <c r="C36" s="892">
        <v>940</v>
      </c>
      <c r="D36" s="892">
        <v>921.2</v>
      </c>
      <c r="F36" s="107" t="s">
        <v>179</v>
      </c>
      <c r="G36" s="892">
        <v>27</v>
      </c>
      <c r="H36" s="892">
        <v>26.1</v>
      </c>
      <c r="J36" s="107" t="s">
        <v>235</v>
      </c>
      <c r="K36" s="892">
        <v>0.2</v>
      </c>
      <c r="L36" s="892">
        <v>0.1</v>
      </c>
    </row>
    <row r="37" spans="2:12" ht="15" customHeight="1" thickBot="1">
      <c r="B37" s="107" t="s">
        <v>180</v>
      </c>
      <c r="C37" s="892">
        <v>20.2</v>
      </c>
      <c r="D37" s="892">
        <v>23.3</v>
      </c>
      <c r="F37" s="107" t="s">
        <v>181</v>
      </c>
      <c r="G37" s="892">
        <v>157.7</v>
      </c>
      <c r="H37" s="892">
        <v>152.4</v>
      </c>
      <c r="J37" s="824" t="s">
        <v>135</v>
      </c>
      <c r="K37" s="893">
        <f>SUM(K22:K36)</f>
        <v>810.3000000000001</v>
      </c>
      <c r="L37" s="893">
        <f>SUM(L22:L36)</f>
        <v>824.0999999999999</v>
      </c>
    </row>
    <row r="38" spans="2:12" ht="15" customHeight="1">
      <c r="B38" s="107" t="s">
        <v>182</v>
      </c>
      <c r="C38" s="892">
        <v>39.1</v>
      </c>
      <c r="D38" s="892">
        <v>36.4</v>
      </c>
      <c r="F38" s="107" t="s">
        <v>183</v>
      </c>
      <c r="G38" s="892">
        <v>34.4</v>
      </c>
      <c r="H38" s="892">
        <v>35.5</v>
      </c>
      <c r="K38" s="894"/>
      <c r="L38" s="894"/>
    </row>
    <row r="39" spans="2:12" ht="15" customHeight="1" thickBot="1">
      <c r="B39" s="107" t="s">
        <v>184</v>
      </c>
      <c r="C39" s="892">
        <v>180</v>
      </c>
      <c r="D39" s="892">
        <v>173.9</v>
      </c>
      <c r="F39" s="107" t="s">
        <v>185</v>
      </c>
      <c r="G39" s="892">
        <v>27.9</v>
      </c>
      <c r="H39" s="892">
        <v>28.2</v>
      </c>
      <c r="J39" s="95" t="s">
        <v>186</v>
      </c>
      <c r="K39" s="894"/>
      <c r="L39" s="894"/>
    </row>
    <row r="40" spans="2:12" ht="15" customHeight="1" thickTop="1">
      <c r="B40" s="107" t="s">
        <v>187</v>
      </c>
      <c r="C40" s="892">
        <v>64.4</v>
      </c>
      <c r="D40" s="892">
        <v>62.5</v>
      </c>
      <c r="F40" s="107" t="s">
        <v>188</v>
      </c>
      <c r="G40" s="892">
        <v>59.3</v>
      </c>
      <c r="H40" s="892">
        <v>61.5</v>
      </c>
      <c r="J40" s="100"/>
      <c r="K40" s="101" t="s">
        <v>236</v>
      </c>
      <c r="L40" s="889">
        <v>6</v>
      </c>
    </row>
    <row r="41" spans="2:12" ht="15" customHeight="1">
      <c r="B41" s="107" t="s">
        <v>189</v>
      </c>
      <c r="C41" s="892">
        <v>33.5</v>
      </c>
      <c r="D41" s="892">
        <v>33.1</v>
      </c>
      <c r="F41" s="107" t="s">
        <v>190</v>
      </c>
      <c r="G41" s="892">
        <v>35.7</v>
      </c>
      <c r="H41" s="892">
        <v>31.1</v>
      </c>
      <c r="J41" s="107" t="s">
        <v>126</v>
      </c>
      <c r="K41" s="892">
        <v>134.5</v>
      </c>
      <c r="L41" s="892">
        <v>133.5</v>
      </c>
    </row>
    <row r="42" spans="2:12" ht="15" customHeight="1">
      <c r="B42" s="107" t="s">
        <v>191</v>
      </c>
      <c r="C42" s="892">
        <v>15.1</v>
      </c>
      <c r="D42" s="892">
        <v>12.8</v>
      </c>
      <c r="F42" s="107" t="s">
        <v>192</v>
      </c>
      <c r="G42" s="892">
        <v>146</v>
      </c>
      <c r="H42" s="892">
        <v>143</v>
      </c>
      <c r="J42" s="107" t="s">
        <v>193</v>
      </c>
      <c r="K42" s="892">
        <v>3.7</v>
      </c>
      <c r="L42" s="892">
        <v>3.7</v>
      </c>
    </row>
    <row r="43" spans="2:12" ht="15" customHeight="1" thickBot="1">
      <c r="B43" s="824" t="s">
        <v>135</v>
      </c>
      <c r="C43" s="893">
        <f>SUM(C6:C42)</f>
        <v>12407.000000000004</v>
      </c>
      <c r="D43" s="893">
        <f>SUM(D6:D42)</f>
        <v>12604.540000000003</v>
      </c>
      <c r="F43" s="107" t="s">
        <v>194</v>
      </c>
      <c r="G43" s="892">
        <v>839.8</v>
      </c>
      <c r="H43" s="892">
        <v>818.6</v>
      </c>
      <c r="J43" s="107" t="s">
        <v>195</v>
      </c>
      <c r="K43" s="892">
        <v>158.1</v>
      </c>
      <c r="L43" s="892">
        <v>189.3</v>
      </c>
    </row>
    <row r="44" spans="2:12" ht="15" customHeight="1">
      <c r="B44" s="706"/>
      <c r="C44" s="896"/>
      <c r="D44" s="896"/>
      <c r="F44" s="107" t="s">
        <v>196</v>
      </c>
      <c r="G44" s="892">
        <v>191.8</v>
      </c>
      <c r="H44" s="892">
        <v>195.2</v>
      </c>
      <c r="J44" s="107" t="s">
        <v>197</v>
      </c>
      <c r="K44" s="892">
        <v>29.5</v>
      </c>
      <c r="L44" s="892">
        <v>25.6</v>
      </c>
    </row>
    <row r="45" spans="6:12" ht="15" customHeight="1">
      <c r="F45" s="107" t="s">
        <v>198</v>
      </c>
      <c r="G45" s="892">
        <v>50.9</v>
      </c>
      <c r="H45" s="892">
        <v>49.7</v>
      </c>
      <c r="J45" s="107" t="s">
        <v>199</v>
      </c>
      <c r="K45" s="892">
        <v>30.5</v>
      </c>
      <c r="L45" s="892">
        <v>26.1</v>
      </c>
    </row>
    <row r="46" spans="2:12" ht="15" customHeight="1" thickBot="1">
      <c r="B46" s="95" t="s">
        <v>200</v>
      </c>
      <c r="E46" s="706"/>
      <c r="F46" s="107" t="s">
        <v>201</v>
      </c>
      <c r="G46" s="892">
        <v>293.4</v>
      </c>
      <c r="H46" s="892">
        <v>288.8</v>
      </c>
      <c r="J46" s="107" t="s">
        <v>202</v>
      </c>
      <c r="K46" s="892">
        <v>31.3</v>
      </c>
      <c r="L46" s="892">
        <v>33.1</v>
      </c>
    </row>
    <row r="47" spans="2:12" ht="15" customHeight="1" thickTop="1">
      <c r="B47" s="888"/>
      <c r="C47" s="101" t="s">
        <v>236</v>
      </c>
      <c r="D47" s="889">
        <v>6</v>
      </c>
      <c r="F47" s="107" t="s">
        <v>203</v>
      </c>
      <c r="G47" s="892">
        <v>9.1</v>
      </c>
      <c r="H47" s="892">
        <v>12.1</v>
      </c>
      <c r="J47" s="107" t="s">
        <v>162</v>
      </c>
      <c r="K47" s="892">
        <v>227.9</v>
      </c>
      <c r="L47" s="892">
        <v>235.7</v>
      </c>
    </row>
    <row r="48" spans="2:12" ht="15" customHeight="1">
      <c r="B48" s="107" t="s">
        <v>204</v>
      </c>
      <c r="C48" s="892">
        <v>42.9</v>
      </c>
      <c r="D48" s="892">
        <v>33.5</v>
      </c>
      <c r="F48" s="107" t="s">
        <v>205</v>
      </c>
      <c r="G48" s="892">
        <v>127.2</v>
      </c>
      <c r="H48" s="892">
        <v>125.9</v>
      </c>
      <c r="J48" s="107" t="s">
        <v>206</v>
      </c>
      <c r="K48" s="892">
        <v>16.4</v>
      </c>
      <c r="L48" s="892">
        <v>18.7</v>
      </c>
    </row>
    <row r="49" spans="2:12" ht="15" customHeight="1">
      <c r="B49" s="107" t="s">
        <v>207</v>
      </c>
      <c r="C49" s="892">
        <v>242.6</v>
      </c>
      <c r="D49" s="892">
        <v>209.1</v>
      </c>
      <c r="F49" s="107" t="s">
        <v>208</v>
      </c>
      <c r="G49" s="892">
        <v>2.1</v>
      </c>
      <c r="H49" s="892">
        <v>2.1</v>
      </c>
      <c r="J49" s="107" t="s">
        <v>209</v>
      </c>
      <c r="K49" s="892">
        <v>124.8</v>
      </c>
      <c r="L49" s="892">
        <v>125.1</v>
      </c>
    </row>
    <row r="50" spans="2:12" ht="15" customHeight="1">
      <c r="B50" s="107" t="s">
        <v>210</v>
      </c>
      <c r="C50" s="892">
        <v>29.1</v>
      </c>
      <c r="D50" s="892">
        <v>28.4</v>
      </c>
      <c r="F50" s="107" t="s">
        <v>211</v>
      </c>
      <c r="G50" s="892">
        <v>1077.9</v>
      </c>
      <c r="H50" s="892">
        <v>1061.3</v>
      </c>
      <c r="J50" s="107" t="s">
        <v>212</v>
      </c>
      <c r="K50" s="892">
        <v>266.7</v>
      </c>
      <c r="L50" s="892">
        <v>267.6</v>
      </c>
    </row>
    <row r="51" spans="2:12" ht="15" customHeight="1">
      <c r="B51" s="107" t="s">
        <v>213</v>
      </c>
      <c r="C51" s="892">
        <v>49</v>
      </c>
      <c r="D51" s="892">
        <v>48.4</v>
      </c>
      <c r="F51" s="107" t="s">
        <v>214</v>
      </c>
      <c r="G51" s="892">
        <v>49.4</v>
      </c>
      <c r="H51" s="892">
        <v>48.5</v>
      </c>
      <c r="J51" s="107" t="s">
        <v>215</v>
      </c>
      <c r="K51" s="892">
        <v>32.7</v>
      </c>
      <c r="L51" s="892">
        <v>33.6</v>
      </c>
    </row>
    <row r="52" spans="2:12" ht="15" customHeight="1">
      <c r="B52" s="107" t="s">
        <v>216</v>
      </c>
      <c r="C52" s="891">
        <v>60.4</v>
      </c>
      <c r="D52" s="891">
        <v>59.6</v>
      </c>
      <c r="F52" s="107" t="s">
        <v>217</v>
      </c>
      <c r="G52" s="892">
        <v>53.8</v>
      </c>
      <c r="H52" s="892">
        <v>55</v>
      </c>
      <c r="J52" s="107" t="s">
        <v>218</v>
      </c>
      <c r="K52" s="892">
        <v>8.3</v>
      </c>
      <c r="L52" s="892">
        <v>8.2</v>
      </c>
    </row>
    <row r="53" spans="2:12" ht="15" customHeight="1" thickBot="1">
      <c r="B53" s="824" t="s">
        <v>135</v>
      </c>
      <c r="C53" s="893">
        <f>SUM(C48:C51)</f>
        <v>363.6</v>
      </c>
      <c r="D53" s="893">
        <f>SUM(D48:D51)</f>
        <v>319.4</v>
      </c>
      <c r="F53" s="107" t="s">
        <v>219</v>
      </c>
      <c r="G53" s="892">
        <v>180.3</v>
      </c>
      <c r="H53" s="892">
        <v>164.9</v>
      </c>
      <c r="J53" s="107" t="s">
        <v>220</v>
      </c>
      <c r="K53" s="892">
        <v>28.6</v>
      </c>
      <c r="L53" s="892">
        <v>30.2</v>
      </c>
    </row>
    <row r="54" spans="6:12" ht="15" customHeight="1">
      <c r="F54" s="107" t="s">
        <v>221</v>
      </c>
      <c r="G54" s="892">
        <v>94.6</v>
      </c>
      <c r="H54" s="892">
        <v>87.2</v>
      </c>
      <c r="J54" s="107" t="s">
        <v>222</v>
      </c>
      <c r="K54" s="892">
        <v>42.2</v>
      </c>
      <c r="L54" s="892">
        <v>44.9</v>
      </c>
    </row>
    <row r="55" spans="3:12" ht="15" customHeight="1">
      <c r="C55" s="99"/>
      <c r="F55" s="107" t="s">
        <v>223</v>
      </c>
      <c r="G55" s="892">
        <v>6.1</v>
      </c>
      <c r="H55" s="892">
        <v>7.7</v>
      </c>
      <c r="J55" s="107" t="s">
        <v>224</v>
      </c>
      <c r="K55" s="892">
        <v>185.2</v>
      </c>
      <c r="L55" s="892">
        <v>198.9</v>
      </c>
    </row>
    <row r="56" spans="6:12" ht="15" customHeight="1" thickBot="1">
      <c r="F56" s="824" t="s">
        <v>135</v>
      </c>
      <c r="G56" s="893">
        <f>SUM(G35:G55)</f>
        <v>3528.6</v>
      </c>
      <c r="H56" s="893">
        <f>SUM(H35:H55)</f>
        <v>3455.2999999999997</v>
      </c>
      <c r="I56" s="897"/>
      <c r="J56" s="824" t="s">
        <v>135</v>
      </c>
      <c r="K56" s="893">
        <v>1320.3</v>
      </c>
      <c r="L56" s="893">
        <v>1374.1</v>
      </c>
    </row>
    <row r="57" ht="15" customHeight="1">
      <c r="B57" s="95" t="s">
        <v>237</v>
      </c>
    </row>
  </sheetData>
  <printOptions/>
  <pageMargins left="0.2755905511811024" right="0.31496062992125984" top="0.34" bottom="0.27" header="0.2755905511811024" footer="0.1968503937007874"/>
  <pageSetup horizontalDpi="300" verticalDpi="300" orientation="portrait" paperSize="9" r:id="rId1"/>
</worksheet>
</file>

<file path=xl/worksheets/sheet25.xml><?xml version="1.0" encoding="utf-8"?>
<worksheet xmlns="http://schemas.openxmlformats.org/spreadsheetml/2006/main" xmlns:r="http://schemas.openxmlformats.org/officeDocument/2006/relationships">
  <dimension ref="B2:P72"/>
  <sheetViews>
    <sheetView workbookViewId="0" topLeftCell="A1">
      <selection activeCell="A1" sqref="A1"/>
    </sheetView>
  </sheetViews>
  <sheetFormatPr defaultColWidth="9.00390625" defaultRowHeight="13.5"/>
  <cols>
    <col min="1" max="1" width="2.625" style="898" customWidth="1"/>
    <col min="2" max="2" width="2.125" style="898" customWidth="1"/>
    <col min="3" max="3" width="9.75390625" style="898" customWidth="1"/>
    <col min="4" max="4" width="8.625" style="898" customWidth="1"/>
    <col min="5" max="5" width="9.625" style="898" customWidth="1"/>
    <col min="6" max="6" width="13.625" style="898" customWidth="1"/>
    <col min="7" max="7" width="8.625" style="898" customWidth="1"/>
    <col min="8" max="8" width="2.125" style="898" customWidth="1"/>
    <col min="9" max="9" width="8.625" style="898" customWidth="1"/>
    <col min="10" max="10" width="2.125" style="898" customWidth="1"/>
    <col min="11" max="11" width="13.625" style="898" customWidth="1"/>
    <col min="12" max="12" width="8.625" style="898" customWidth="1"/>
    <col min="13" max="13" width="2.125" style="898" customWidth="1"/>
    <col min="14" max="14" width="8.625" style="898" customWidth="1"/>
    <col min="15" max="15" width="2.125" style="898" customWidth="1"/>
    <col min="16" max="16" width="13.625" style="898" customWidth="1"/>
    <col min="17" max="16384" width="9.00390625" style="898" customWidth="1"/>
  </cols>
  <sheetData>
    <row r="2" spans="2:16" ht="15" customHeight="1">
      <c r="B2" s="899" t="s">
        <v>255</v>
      </c>
      <c r="F2" s="900"/>
      <c r="G2" s="900"/>
      <c r="H2" s="900"/>
      <c r="I2" s="900"/>
      <c r="J2" s="900"/>
      <c r="K2" s="901"/>
      <c r="L2" s="900"/>
      <c r="M2" s="900"/>
      <c r="N2" s="900"/>
      <c r="O2" s="900"/>
      <c r="P2" s="900"/>
    </row>
    <row r="3" spans="3:16" ht="13.5" customHeight="1" thickBot="1">
      <c r="C3" s="902"/>
      <c r="D3" s="902"/>
      <c r="E3" s="902"/>
      <c r="F3" s="902"/>
      <c r="G3" s="902"/>
      <c r="H3" s="902"/>
      <c r="I3" s="902"/>
      <c r="J3" s="902"/>
      <c r="K3" s="902"/>
      <c r="L3" s="903"/>
      <c r="M3" s="903"/>
      <c r="N3" s="903"/>
      <c r="O3" s="903"/>
      <c r="P3" s="904" t="s">
        <v>246</v>
      </c>
    </row>
    <row r="4" spans="2:16" s="905" customFormat="1" ht="13.5" customHeight="1" thickTop="1">
      <c r="B4" s="1527" t="s">
        <v>247</v>
      </c>
      <c r="C4" s="1528"/>
      <c r="D4" s="1523" t="s">
        <v>239</v>
      </c>
      <c r="E4" s="1524"/>
      <c r="F4" s="1524"/>
      <c r="G4" s="1510" t="s">
        <v>240</v>
      </c>
      <c r="H4" s="1511"/>
      <c r="I4" s="1511"/>
      <c r="J4" s="1511"/>
      <c r="K4" s="1512"/>
      <c r="L4" s="1510" t="s">
        <v>241</v>
      </c>
      <c r="M4" s="1511"/>
      <c r="N4" s="1511"/>
      <c r="O4" s="1511"/>
      <c r="P4" s="1512"/>
    </row>
    <row r="5" spans="2:16" s="905" customFormat="1" ht="13.5" customHeight="1">
      <c r="B5" s="906"/>
      <c r="C5" s="907"/>
      <c r="D5" s="1521" t="s">
        <v>242</v>
      </c>
      <c r="E5" s="1521" t="s">
        <v>769</v>
      </c>
      <c r="F5" s="908" t="s">
        <v>243</v>
      </c>
      <c r="G5" s="1521" t="s">
        <v>242</v>
      </c>
      <c r="H5" s="1513" t="s">
        <v>769</v>
      </c>
      <c r="I5" s="1514"/>
      <c r="J5" s="1517" t="s">
        <v>243</v>
      </c>
      <c r="K5" s="1518"/>
      <c r="L5" s="1521" t="s">
        <v>242</v>
      </c>
      <c r="M5" s="1513" t="s">
        <v>769</v>
      </c>
      <c r="N5" s="1514"/>
      <c r="O5" s="1517" t="s">
        <v>243</v>
      </c>
      <c r="P5" s="1518"/>
    </row>
    <row r="6" spans="2:16" s="905" customFormat="1" ht="13.5" customHeight="1">
      <c r="B6" s="1530" t="s">
        <v>248</v>
      </c>
      <c r="C6" s="1531"/>
      <c r="D6" s="1522"/>
      <c r="E6" s="1522"/>
      <c r="F6" s="909" t="s">
        <v>244</v>
      </c>
      <c r="G6" s="1522"/>
      <c r="H6" s="1515"/>
      <c r="I6" s="1516"/>
      <c r="J6" s="1519" t="s">
        <v>244</v>
      </c>
      <c r="K6" s="1520"/>
      <c r="L6" s="1522"/>
      <c r="M6" s="1515"/>
      <c r="N6" s="1516"/>
      <c r="O6" s="1519" t="s">
        <v>244</v>
      </c>
      <c r="P6" s="1520"/>
    </row>
    <row r="7" spans="2:16" s="905" customFormat="1" ht="13.5" customHeight="1">
      <c r="B7" s="1532" t="s">
        <v>249</v>
      </c>
      <c r="C7" s="1533"/>
      <c r="D7" s="912">
        <f>+G7+L7</f>
        <v>23547</v>
      </c>
      <c r="E7" s="912">
        <f>+I7+N7</f>
        <v>106955</v>
      </c>
      <c r="F7" s="912">
        <f>+K7+P7</f>
        <v>365087502</v>
      </c>
      <c r="G7" s="913">
        <v>4241</v>
      </c>
      <c r="H7" s="914"/>
      <c r="I7" s="915">
        <v>33726</v>
      </c>
      <c r="J7" s="914"/>
      <c r="K7" s="915">
        <v>236606549</v>
      </c>
      <c r="L7" s="913">
        <v>19306</v>
      </c>
      <c r="M7" s="914"/>
      <c r="N7" s="915">
        <v>73229</v>
      </c>
      <c r="O7" s="914"/>
      <c r="P7" s="915">
        <v>128480953</v>
      </c>
    </row>
    <row r="8" spans="2:16" s="905" customFormat="1" ht="9.75" customHeight="1">
      <c r="B8" s="910"/>
      <c r="C8" s="911"/>
      <c r="D8" s="916"/>
      <c r="E8" s="916"/>
      <c r="F8" s="916"/>
      <c r="G8" s="916"/>
      <c r="H8" s="917"/>
      <c r="I8" s="918"/>
      <c r="J8" s="917"/>
      <c r="K8" s="918"/>
      <c r="L8" s="916"/>
      <c r="M8" s="917"/>
      <c r="N8" s="918"/>
      <c r="O8" s="917"/>
      <c r="P8" s="918"/>
    </row>
    <row r="9" spans="2:16" s="919" customFormat="1" ht="13.5" customHeight="1">
      <c r="B9" s="1529" t="s">
        <v>250</v>
      </c>
      <c r="C9" s="1526"/>
      <c r="D9" s="921">
        <f>SUM(D11:D12)</f>
        <v>22263</v>
      </c>
      <c r="E9" s="922">
        <f>SUM(E11:E12)</f>
        <v>111008</v>
      </c>
      <c r="F9" s="921">
        <f>SUM(F11:F12)</f>
        <v>368329342</v>
      </c>
      <c r="G9" s="921">
        <f>SUM(G11:G12)</f>
        <v>3983</v>
      </c>
      <c r="H9" s="923"/>
      <c r="I9" s="924">
        <f>SUM(I11:I12)</f>
        <v>33304</v>
      </c>
      <c r="J9" s="923"/>
      <c r="K9" s="924">
        <f>SUM(K11:K12)</f>
        <v>230564787</v>
      </c>
      <c r="L9" s="921">
        <f>SUM(L11:L12)</f>
        <v>18280</v>
      </c>
      <c r="M9" s="923"/>
      <c r="N9" s="924">
        <f>SUM(N11:N12)</f>
        <v>77704</v>
      </c>
      <c r="O9" s="923"/>
      <c r="P9" s="924">
        <f>SUM(P11:P12)</f>
        <v>137764555</v>
      </c>
    </row>
    <row r="10" spans="2:16" s="919" customFormat="1" ht="9.75" customHeight="1">
      <c r="B10" s="925"/>
      <c r="C10" s="920"/>
      <c r="D10" s="926"/>
      <c r="E10" s="927"/>
      <c r="F10" s="926"/>
      <c r="G10" s="926"/>
      <c r="H10" s="928"/>
      <c r="I10" s="929"/>
      <c r="J10" s="928"/>
      <c r="K10" s="929"/>
      <c r="L10" s="926"/>
      <c r="M10" s="928"/>
      <c r="N10" s="929"/>
      <c r="O10" s="928"/>
      <c r="P10" s="929"/>
    </row>
    <row r="11" spans="2:16" s="919" customFormat="1" ht="13.5" customHeight="1">
      <c r="B11" s="1525" t="s">
        <v>1709</v>
      </c>
      <c r="C11" s="1526"/>
      <c r="D11" s="921">
        <f>SUM(D19:D33)</f>
        <v>16964</v>
      </c>
      <c r="E11" s="922">
        <f>SUM(E19:E33)</f>
        <v>93417</v>
      </c>
      <c r="F11" s="921">
        <f>SUM(F19:F33)</f>
        <v>329677321</v>
      </c>
      <c r="G11" s="921">
        <f>SUM(G19:G33)</f>
        <v>3542</v>
      </c>
      <c r="H11" s="923"/>
      <c r="I11" s="924">
        <f>SUM(I19:I33)</f>
        <v>31309</v>
      </c>
      <c r="J11" s="923"/>
      <c r="K11" s="924">
        <f>SUM(K19:K33)</f>
        <v>215794033</v>
      </c>
      <c r="L11" s="921">
        <f>SUM(L19:L33)</f>
        <v>13422</v>
      </c>
      <c r="M11" s="923"/>
      <c r="N11" s="924">
        <f>SUM(N19:N33)</f>
        <v>62108</v>
      </c>
      <c r="O11" s="923"/>
      <c r="P11" s="924">
        <f>SUM(P19:P33)</f>
        <v>113883288</v>
      </c>
    </row>
    <row r="12" spans="2:16" s="919" customFormat="1" ht="13.5" customHeight="1">
      <c r="B12" s="1525" t="s">
        <v>1710</v>
      </c>
      <c r="C12" s="1526"/>
      <c r="D12" s="921">
        <f>SUM(D35:D68)</f>
        <v>5299</v>
      </c>
      <c r="E12" s="922">
        <f>SUM(E35:E68)</f>
        <v>17591</v>
      </c>
      <c r="F12" s="922">
        <f>SUM(F35:F68)</f>
        <v>38652021</v>
      </c>
      <c r="G12" s="921">
        <f>SUM(G35:G68)</f>
        <v>441</v>
      </c>
      <c r="H12" s="923"/>
      <c r="I12" s="924">
        <f>SUM(I35:I68)</f>
        <v>1995</v>
      </c>
      <c r="J12" s="923"/>
      <c r="K12" s="924">
        <f>SUM(K35:K68)</f>
        <v>14770754</v>
      </c>
      <c r="L12" s="921">
        <f>SUM(L35:L68)</f>
        <v>4858</v>
      </c>
      <c r="M12" s="923"/>
      <c r="N12" s="924">
        <f>SUM(N35:N68)</f>
        <v>15596</v>
      </c>
      <c r="O12" s="923"/>
      <c r="P12" s="924">
        <f>SUM(P35:P68)</f>
        <v>23881267</v>
      </c>
    </row>
    <row r="13" spans="2:16" s="919" customFormat="1" ht="9.75" customHeight="1">
      <c r="B13" s="925"/>
      <c r="C13" s="920"/>
      <c r="D13" s="921"/>
      <c r="E13" s="922"/>
      <c r="F13" s="922"/>
      <c r="G13" s="921"/>
      <c r="H13" s="923"/>
      <c r="I13" s="924"/>
      <c r="J13" s="923"/>
      <c r="K13" s="924"/>
      <c r="L13" s="921"/>
      <c r="M13" s="923"/>
      <c r="N13" s="924"/>
      <c r="O13" s="923"/>
      <c r="P13" s="924"/>
    </row>
    <row r="14" spans="2:16" s="919" customFormat="1" ht="13.5" customHeight="1">
      <c r="B14" s="1525" t="s">
        <v>1711</v>
      </c>
      <c r="C14" s="1526"/>
      <c r="D14" s="921">
        <f>+D19+D25+D26+D27+D30+D31+D32+D35+D36+D37+D38+D39+D40+D41</f>
        <v>10193</v>
      </c>
      <c r="E14" s="922">
        <f>+E19+E25+E26+E27+E30+E31+E32+E35+E36+E37+E38+E39+E40+E41</f>
        <v>56010</v>
      </c>
      <c r="F14" s="922">
        <f>+F19+F25+F26+F27+F30+F31+F32+F35+F36+F37+F38+F39+F40+F41</f>
        <v>210658919</v>
      </c>
      <c r="G14" s="921">
        <f>+G19+G25+G26+G27+G30+G31+G32+G35+G36+G37+G38+G39+G40+G41</f>
        <v>2074</v>
      </c>
      <c r="H14" s="923"/>
      <c r="I14" s="924">
        <f>+I19+I25+I26+I27+I30+I31+I32+I35+I36+I37+I38+I39+I40+I41</f>
        <v>19566</v>
      </c>
      <c r="J14" s="923"/>
      <c r="K14" s="924">
        <f>+K19+K25+K26+K27+K30+K31+K32+K35+K36+K37+K38+K39+K40+K41</f>
        <v>145357753</v>
      </c>
      <c r="L14" s="921">
        <f>+L19+L25+L26+L27+L30+L31+L32+L35+L36+L37+L38+L39+L40+L41</f>
        <v>8119</v>
      </c>
      <c r="M14" s="923"/>
      <c r="N14" s="924">
        <f>+N19+N25+N26+N27+N30+N31+N32+N35+N36+N37+N38+N39+N40+N41</f>
        <v>36444</v>
      </c>
      <c r="O14" s="923"/>
      <c r="P14" s="924">
        <f>+P19+P25+P26+P27+P30+P31+P32+P35+P36+P37+P38+P39+P40+P41</f>
        <v>65301166</v>
      </c>
    </row>
    <row r="15" spans="2:16" s="919" customFormat="1" ht="13.5" customHeight="1">
      <c r="B15" s="1525" t="s">
        <v>1712</v>
      </c>
      <c r="C15" s="1526"/>
      <c r="D15" s="921">
        <f>+D24+D43+D44+D45+D46+D47+D48+D49</f>
        <v>1677</v>
      </c>
      <c r="E15" s="922">
        <f>+E24+E43+E44+E45+E46+E47+E48+E49</f>
        <v>7026</v>
      </c>
      <c r="F15" s="922">
        <f>+F24+F43+F44+F45+F46+F47+F48+F49</f>
        <v>18503819</v>
      </c>
      <c r="G15" s="921">
        <f>+G24+G43+G44+G45+G46+G47+G48+G49</f>
        <v>213</v>
      </c>
      <c r="H15" s="923"/>
      <c r="I15" s="924">
        <f>+I24+I43+I44+I45+I46+I47+I48+I49</f>
        <v>1176</v>
      </c>
      <c r="J15" s="923"/>
      <c r="K15" s="924">
        <f>+K24+K43+K44+K45+K46+K47+K48+K49</f>
        <v>7643327</v>
      </c>
      <c r="L15" s="921">
        <f>+L24+L43+L44+L45+L46+L47+L48+L49</f>
        <v>1464</v>
      </c>
      <c r="M15" s="923"/>
      <c r="N15" s="924">
        <f>+N24+N43+N44+N45+N46+N47+N48+N49</f>
        <v>5850</v>
      </c>
      <c r="O15" s="923"/>
      <c r="P15" s="924">
        <f>+P24+P43+P44+P45+P46+P47+P48+P49</f>
        <v>10860492</v>
      </c>
    </row>
    <row r="16" spans="2:16" s="919" customFormat="1" ht="13.5" customHeight="1">
      <c r="B16" s="1525" t="s">
        <v>1713</v>
      </c>
      <c r="C16" s="1526"/>
      <c r="D16" s="921">
        <f>+D20+D29+D33+D51+D52+D53+D54+D55</f>
        <v>4156</v>
      </c>
      <c r="E16" s="922">
        <f>+E20+E29+E33+E51+E52+E53+E54+E55</f>
        <v>19363</v>
      </c>
      <c r="F16" s="922">
        <f>+F20+F29+F33+F51+F52+F53+F54+F55</f>
        <v>52918123</v>
      </c>
      <c r="G16" s="921">
        <f>+G20+G29+G33+G51+G52+G53+G54+G55</f>
        <v>600</v>
      </c>
      <c r="H16" s="923"/>
      <c r="I16" s="924">
        <f>+I20+I29+I33+I51+I52+I53+I54+I55</f>
        <v>4139</v>
      </c>
      <c r="J16" s="923"/>
      <c r="K16" s="924">
        <f>+K20+K29+K33+K51+K52+K53+K54+K55</f>
        <v>26655396</v>
      </c>
      <c r="L16" s="921">
        <f>+L20+L29+L33+L51+L52+L53+L54+L55</f>
        <v>3556</v>
      </c>
      <c r="M16" s="923"/>
      <c r="N16" s="924">
        <f>+N20+N29+N33+N51+N52+N53+N54+N55</f>
        <v>15224</v>
      </c>
      <c r="O16" s="923"/>
      <c r="P16" s="924">
        <f>+P20+P29+P33+P51+P52+P53+P54+P55</f>
        <v>26262727</v>
      </c>
    </row>
    <row r="17" spans="2:16" s="919" customFormat="1" ht="13.5" customHeight="1">
      <c r="B17" s="1525" t="s">
        <v>1714</v>
      </c>
      <c r="C17" s="1526"/>
      <c r="D17" s="921">
        <f>+D21+D22+D57+D58+D59+D60+D61+D62+D63+D64+D65+D66+D67+D68</f>
        <v>6237</v>
      </c>
      <c r="E17" s="922">
        <f>+E21+E22+E57+E58+E59+E60+E61+E62+E63+E64+E65+E66+E67+E68</f>
        <v>28609</v>
      </c>
      <c r="F17" s="922">
        <f>+F21+F22+F57+F58+F59+F60+F61+F62+F63+F64+F65+F66+F67+F68</f>
        <v>86248481</v>
      </c>
      <c r="G17" s="921">
        <f>+G21+G22+G57+G58+G59+G60+G61+G62+G63+G64+G65+G66+G67+G68</f>
        <v>1096</v>
      </c>
      <c r="H17" s="923"/>
      <c r="I17" s="924">
        <f>+I21+I22+I57+I58+I59+I60+I61+I62+I63+I64+I65+I66+I67+I68</f>
        <v>8423</v>
      </c>
      <c r="J17" s="923"/>
      <c r="K17" s="924">
        <f>+K21+K22+K57+K58+K59+K60+K61+K62+K63+K64+K65+K66+K67+K68</f>
        <v>50908311</v>
      </c>
      <c r="L17" s="921">
        <f>+L21+L22+L57+L58+L59+L60+L61+L62+L63+L64+L65+L66+L67+L68</f>
        <v>5141</v>
      </c>
      <c r="M17" s="923"/>
      <c r="N17" s="924">
        <f>+N21+N22+N57+N58+N59+N60+N61+N62+N63+N64+N65+N66+N67+N68</f>
        <v>20186</v>
      </c>
      <c r="O17" s="923"/>
      <c r="P17" s="924">
        <f>+P21+P22+P57+P58+P59+P60+P61+P62+P63+P64+P65+P66+P67+P68</f>
        <v>35340170</v>
      </c>
    </row>
    <row r="18" spans="2:16" s="905" customFormat="1" ht="9.75" customHeight="1">
      <c r="B18" s="906"/>
      <c r="C18" s="907" t="s">
        <v>245</v>
      </c>
      <c r="D18" s="916"/>
      <c r="E18" s="916"/>
      <c r="F18" s="930"/>
      <c r="G18" s="916"/>
      <c r="H18" s="917"/>
      <c r="I18" s="918"/>
      <c r="J18" s="917"/>
      <c r="K18" s="918"/>
      <c r="L18" s="916"/>
      <c r="M18" s="917"/>
      <c r="N18" s="918"/>
      <c r="O18" s="917"/>
      <c r="P18" s="918"/>
    </row>
    <row r="19" spans="2:16" s="905" customFormat="1" ht="12" customHeight="1">
      <c r="B19" s="906"/>
      <c r="C19" s="911" t="s">
        <v>1715</v>
      </c>
      <c r="D19" s="912">
        <f>+G19+L19</f>
        <v>4988</v>
      </c>
      <c r="E19" s="912">
        <f>+I19+N19</f>
        <v>33870</v>
      </c>
      <c r="F19" s="912">
        <f>+K19+P19</f>
        <v>150237751</v>
      </c>
      <c r="G19" s="912">
        <v>1431</v>
      </c>
      <c r="H19" s="917"/>
      <c r="I19" s="931">
        <v>15546</v>
      </c>
      <c r="J19" s="917"/>
      <c r="K19" s="931">
        <v>115597775</v>
      </c>
      <c r="L19" s="912">
        <v>3557</v>
      </c>
      <c r="M19" s="917"/>
      <c r="N19" s="931">
        <v>18324</v>
      </c>
      <c r="O19" s="917"/>
      <c r="P19" s="931">
        <v>34639976</v>
      </c>
    </row>
    <row r="20" spans="2:16" s="905" customFormat="1" ht="12" customHeight="1">
      <c r="B20" s="906"/>
      <c r="C20" s="911" t="s">
        <v>1716</v>
      </c>
      <c r="D20" s="912">
        <f>+G20+L20</f>
        <v>1674</v>
      </c>
      <c r="E20" s="912">
        <f>+I20+N20</f>
        <v>9354</v>
      </c>
      <c r="F20" s="912">
        <f>+K20+P20</f>
        <v>25965581</v>
      </c>
      <c r="G20" s="912">
        <v>332</v>
      </c>
      <c r="H20" s="917"/>
      <c r="I20" s="931">
        <v>2571</v>
      </c>
      <c r="J20" s="917"/>
      <c r="K20" s="931">
        <v>13746147</v>
      </c>
      <c r="L20" s="912">
        <v>1342</v>
      </c>
      <c r="M20" s="917"/>
      <c r="N20" s="931">
        <v>6783</v>
      </c>
      <c r="O20" s="917"/>
      <c r="P20" s="931">
        <v>12219434</v>
      </c>
    </row>
    <row r="21" spans="2:16" s="905" customFormat="1" ht="12" customHeight="1">
      <c r="B21" s="906"/>
      <c r="C21" s="911" t="s">
        <v>1717</v>
      </c>
      <c r="D21" s="912">
        <f>+G21+L21</f>
        <v>2136</v>
      </c>
      <c r="E21" s="912">
        <f>+I21+N21</f>
        <v>10283</v>
      </c>
      <c r="F21" s="912">
        <f>+K21+P21</f>
        <v>26188408</v>
      </c>
      <c r="G21" s="912">
        <v>402</v>
      </c>
      <c r="H21" s="917"/>
      <c r="I21" s="931">
        <v>3014</v>
      </c>
      <c r="J21" s="917"/>
      <c r="K21" s="931">
        <v>13262033</v>
      </c>
      <c r="L21" s="912">
        <v>1734</v>
      </c>
      <c r="M21" s="917"/>
      <c r="N21" s="931">
        <v>7269</v>
      </c>
      <c r="O21" s="917"/>
      <c r="P21" s="931">
        <v>12926375</v>
      </c>
    </row>
    <row r="22" spans="2:16" s="905" customFormat="1" ht="12" customHeight="1">
      <c r="B22" s="906"/>
      <c r="C22" s="911" t="s">
        <v>1718</v>
      </c>
      <c r="D22" s="912">
        <f>+G22+L22</f>
        <v>2210</v>
      </c>
      <c r="E22" s="912">
        <f>+I22+N22</f>
        <v>12023</v>
      </c>
      <c r="F22" s="912">
        <f>+K22+P22</f>
        <v>46416510</v>
      </c>
      <c r="G22" s="912">
        <v>532</v>
      </c>
      <c r="H22" s="917"/>
      <c r="I22" s="931">
        <v>4500</v>
      </c>
      <c r="J22" s="917"/>
      <c r="K22" s="931">
        <v>32782321</v>
      </c>
      <c r="L22" s="912">
        <v>1678</v>
      </c>
      <c r="M22" s="917"/>
      <c r="N22" s="931">
        <v>7523</v>
      </c>
      <c r="O22" s="917"/>
      <c r="P22" s="931">
        <v>13634189</v>
      </c>
    </row>
    <row r="23" spans="2:16" s="905" customFormat="1" ht="9.75" customHeight="1">
      <c r="B23" s="906"/>
      <c r="C23" s="911"/>
      <c r="D23" s="932"/>
      <c r="E23" s="932"/>
      <c r="F23" s="932"/>
      <c r="G23" s="932"/>
      <c r="H23" s="933"/>
      <c r="I23" s="934"/>
      <c r="J23" s="933"/>
      <c r="K23" s="934"/>
      <c r="L23" s="932"/>
      <c r="M23" s="933"/>
      <c r="N23" s="934"/>
      <c r="O23" s="933"/>
      <c r="P23" s="934"/>
    </row>
    <row r="24" spans="2:16" s="905" customFormat="1" ht="12" customHeight="1">
      <c r="B24" s="906"/>
      <c r="C24" s="911" t="s">
        <v>1719</v>
      </c>
      <c r="D24" s="912">
        <f>+G24+L24</f>
        <v>903</v>
      </c>
      <c r="E24" s="912">
        <f>+I24+N24</f>
        <v>4783</v>
      </c>
      <c r="F24" s="912">
        <f>+K24+P24</f>
        <v>14665116</v>
      </c>
      <c r="G24" s="912">
        <v>169</v>
      </c>
      <c r="H24" s="917"/>
      <c r="I24" s="931">
        <v>1061</v>
      </c>
      <c r="J24" s="917"/>
      <c r="K24" s="931">
        <v>7387183</v>
      </c>
      <c r="L24" s="912">
        <v>734</v>
      </c>
      <c r="M24" s="917"/>
      <c r="N24" s="931">
        <v>3722</v>
      </c>
      <c r="O24" s="917"/>
      <c r="P24" s="931">
        <v>7277933</v>
      </c>
    </row>
    <row r="25" spans="2:16" s="905" customFormat="1" ht="12" customHeight="1">
      <c r="B25" s="906"/>
      <c r="C25" s="911" t="s">
        <v>1720</v>
      </c>
      <c r="D25" s="912">
        <f>+G25+L25</f>
        <v>713</v>
      </c>
      <c r="E25" s="912">
        <f>+I25+N25</f>
        <v>3343</v>
      </c>
      <c r="F25" s="912">
        <f>+K25+P25</f>
        <v>7494274</v>
      </c>
      <c r="G25" s="912">
        <v>115</v>
      </c>
      <c r="H25" s="917"/>
      <c r="I25" s="931">
        <v>635</v>
      </c>
      <c r="J25" s="917"/>
      <c r="K25" s="931">
        <v>2506110</v>
      </c>
      <c r="L25" s="912">
        <v>598</v>
      </c>
      <c r="M25" s="917"/>
      <c r="N25" s="931">
        <v>2708</v>
      </c>
      <c r="O25" s="917"/>
      <c r="P25" s="931">
        <v>4988164</v>
      </c>
    </row>
    <row r="26" spans="2:16" s="905" customFormat="1" ht="12" customHeight="1">
      <c r="B26" s="906"/>
      <c r="C26" s="911" t="s">
        <v>1721</v>
      </c>
      <c r="D26" s="912">
        <f>+G26+L26</f>
        <v>542</v>
      </c>
      <c r="E26" s="912">
        <f>+I26+N26</f>
        <v>2191</v>
      </c>
      <c r="F26" s="912">
        <f>+K26+P26</f>
        <v>3936381</v>
      </c>
      <c r="G26" s="912">
        <v>51</v>
      </c>
      <c r="H26" s="917"/>
      <c r="I26" s="931">
        <v>313</v>
      </c>
      <c r="J26" s="917"/>
      <c r="K26" s="931">
        <v>1010967</v>
      </c>
      <c r="L26" s="912">
        <v>491</v>
      </c>
      <c r="M26" s="917"/>
      <c r="N26" s="931">
        <v>1878</v>
      </c>
      <c r="O26" s="917"/>
      <c r="P26" s="931">
        <v>2925414</v>
      </c>
    </row>
    <row r="27" spans="2:16" s="905" customFormat="1" ht="12" customHeight="1">
      <c r="B27" s="906"/>
      <c r="C27" s="911" t="s">
        <v>1722</v>
      </c>
      <c r="D27" s="912">
        <f>+G27+L27</f>
        <v>495</v>
      </c>
      <c r="E27" s="912">
        <f>+I27+N27</f>
        <v>1857</v>
      </c>
      <c r="F27" s="912">
        <f>+K27+P27</f>
        <v>4258725</v>
      </c>
      <c r="G27" s="912">
        <v>44</v>
      </c>
      <c r="H27" s="917"/>
      <c r="I27" s="931">
        <v>269</v>
      </c>
      <c r="J27" s="917"/>
      <c r="K27" s="931">
        <v>1771379</v>
      </c>
      <c r="L27" s="912">
        <v>451</v>
      </c>
      <c r="M27" s="917"/>
      <c r="N27" s="931">
        <v>1588</v>
      </c>
      <c r="O27" s="917"/>
      <c r="P27" s="931">
        <v>2487346</v>
      </c>
    </row>
    <row r="28" spans="2:16" s="905" customFormat="1" ht="9.75" customHeight="1">
      <c r="B28" s="906"/>
      <c r="C28" s="911"/>
      <c r="D28" s="932"/>
      <c r="E28" s="932"/>
      <c r="F28" s="932"/>
      <c r="G28" s="932"/>
      <c r="H28" s="933"/>
      <c r="I28" s="934"/>
      <c r="J28" s="933"/>
      <c r="K28" s="934"/>
      <c r="L28" s="932"/>
      <c r="M28" s="933"/>
      <c r="N28" s="934"/>
      <c r="O28" s="933"/>
      <c r="P28" s="934"/>
    </row>
    <row r="29" spans="2:16" s="905" customFormat="1" ht="12" customHeight="1">
      <c r="B29" s="906"/>
      <c r="C29" s="911" t="s">
        <v>1723</v>
      </c>
      <c r="D29" s="912">
        <f>+G29+L29</f>
        <v>582</v>
      </c>
      <c r="E29" s="912">
        <f>+I29+N29</f>
        <v>2736</v>
      </c>
      <c r="F29" s="912">
        <f>+K29+P29</f>
        <v>6661880</v>
      </c>
      <c r="G29" s="912">
        <v>82</v>
      </c>
      <c r="H29" s="917"/>
      <c r="I29" s="931">
        <v>571</v>
      </c>
      <c r="J29" s="917"/>
      <c r="K29" s="931">
        <v>2623709</v>
      </c>
      <c r="L29" s="912">
        <v>500</v>
      </c>
      <c r="M29" s="917"/>
      <c r="N29" s="931">
        <v>2165</v>
      </c>
      <c r="O29" s="917"/>
      <c r="P29" s="931">
        <v>4038171</v>
      </c>
    </row>
    <row r="30" spans="2:16" s="905" customFormat="1" ht="12" customHeight="1">
      <c r="B30" s="906"/>
      <c r="C30" s="911" t="s">
        <v>1724</v>
      </c>
      <c r="D30" s="912">
        <f>+G30+L30</f>
        <v>1008</v>
      </c>
      <c r="E30" s="912">
        <f>+I30+N30</f>
        <v>5422</v>
      </c>
      <c r="F30" s="912">
        <f>+K30+P30</f>
        <v>25880684</v>
      </c>
      <c r="G30" s="912">
        <v>176</v>
      </c>
      <c r="H30" s="917"/>
      <c r="I30" s="931">
        <v>1572</v>
      </c>
      <c r="J30" s="917"/>
      <c r="K30" s="931">
        <v>18798527</v>
      </c>
      <c r="L30" s="912">
        <v>832</v>
      </c>
      <c r="M30" s="917"/>
      <c r="N30" s="931">
        <v>3850</v>
      </c>
      <c r="O30" s="917"/>
      <c r="P30" s="931">
        <v>7082157</v>
      </c>
    </row>
    <row r="31" spans="2:16" s="905" customFormat="1" ht="12" customHeight="1">
      <c r="B31" s="906"/>
      <c r="C31" s="911" t="s">
        <v>1725</v>
      </c>
      <c r="D31" s="912">
        <f>+G31+L31</f>
        <v>628</v>
      </c>
      <c r="E31" s="912">
        <f>+I31+N31</f>
        <v>3095</v>
      </c>
      <c r="F31" s="912">
        <f>+K31+P31</f>
        <v>7815728</v>
      </c>
      <c r="G31" s="912">
        <v>91</v>
      </c>
      <c r="H31" s="917"/>
      <c r="I31" s="931">
        <v>626</v>
      </c>
      <c r="J31" s="917"/>
      <c r="K31" s="931">
        <v>3140436</v>
      </c>
      <c r="L31" s="912">
        <v>537</v>
      </c>
      <c r="M31" s="917"/>
      <c r="N31" s="931">
        <v>2469</v>
      </c>
      <c r="O31" s="917"/>
      <c r="P31" s="931">
        <v>4675292</v>
      </c>
    </row>
    <row r="32" spans="2:16" s="905" customFormat="1" ht="12" customHeight="1">
      <c r="B32" s="906"/>
      <c r="C32" s="911" t="s">
        <v>1726</v>
      </c>
      <c r="D32" s="912">
        <f>+G32+L32</f>
        <v>390</v>
      </c>
      <c r="E32" s="912">
        <f>+I32+N32</f>
        <v>1443</v>
      </c>
      <c r="F32" s="912">
        <f>+K32+P32</f>
        <v>2862826</v>
      </c>
      <c r="G32" s="912">
        <v>24</v>
      </c>
      <c r="H32" s="917"/>
      <c r="I32" s="931">
        <v>88</v>
      </c>
      <c r="J32" s="917"/>
      <c r="K32" s="931">
        <v>146857</v>
      </c>
      <c r="L32" s="912">
        <v>366</v>
      </c>
      <c r="M32" s="917"/>
      <c r="N32" s="931">
        <v>1355</v>
      </c>
      <c r="O32" s="917"/>
      <c r="P32" s="931">
        <v>2715969</v>
      </c>
    </row>
    <row r="33" spans="2:16" s="905" customFormat="1" ht="12" customHeight="1">
      <c r="B33" s="906"/>
      <c r="C33" s="911" t="s">
        <v>1727</v>
      </c>
      <c r="D33" s="912">
        <f>+G33+L33</f>
        <v>695</v>
      </c>
      <c r="E33" s="912">
        <f>+I33+N33</f>
        <v>3017</v>
      </c>
      <c r="F33" s="912">
        <f>+K33+P33</f>
        <v>7293457</v>
      </c>
      <c r="G33" s="912">
        <v>93</v>
      </c>
      <c r="H33" s="917"/>
      <c r="I33" s="931">
        <v>543</v>
      </c>
      <c r="J33" s="917"/>
      <c r="K33" s="931">
        <v>3020589</v>
      </c>
      <c r="L33" s="912">
        <v>602</v>
      </c>
      <c r="M33" s="917"/>
      <c r="N33" s="931">
        <v>2474</v>
      </c>
      <c r="O33" s="917"/>
      <c r="P33" s="931">
        <v>4272868</v>
      </c>
    </row>
    <row r="34" spans="2:16" s="905" customFormat="1" ht="9.75" customHeight="1">
      <c r="B34" s="906"/>
      <c r="C34" s="911"/>
      <c r="D34" s="912"/>
      <c r="E34" s="912"/>
      <c r="F34" s="912"/>
      <c r="G34" s="912"/>
      <c r="H34" s="917"/>
      <c r="I34" s="931"/>
      <c r="J34" s="917"/>
      <c r="K34" s="931"/>
      <c r="L34" s="912"/>
      <c r="M34" s="917"/>
      <c r="N34" s="931"/>
      <c r="O34" s="917"/>
      <c r="P34" s="931"/>
    </row>
    <row r="35" spans="2:16" s="905" customFormat="1" ht="12" customHeight="1">
      <c r="B35" s="906"/>
      <c r="C35" s="911" t="s">
        <v>1728</v>
      </c>
      <c r="D35" s="912">
        <f aca="true" t="shared" si="0" ref="D35:D41">+G35+L35</f>
        <v>220</v>
      </c>
      <c r="E35" s="912">
        <f aca="true" t="shared" si="1" ref="E35:E41">+I35+N35</f>
        <v>730</v>
      </c>
      <c r="F35" s="912">
        <f aca="true" t="shared" si="2" ref="F35:F41">+K35+P35</f>
        <v>1523880</v>
      </c>
      <c r="G35" s="912">
        <v>27</v>
      </c>
      <c r="H35" s="917"/>
      <c r="I35" s="931">
        <v>96</v>
      </c>
      <c r="J35" s="917"/>
      <c r="K35" s="931">
        <v>663284</v>
      </c>
      <c r="L35" s="912">
        <v>193</v>
      </c>
      <c r="M35" s="917"/>
      <c r="N35" s="931">
        <v>634</v>
      </c>
      <c r="O35" s="917"/>
      <c r="P35" s="931">
        <v>860596</v>
      </c>
    </row>
    <row r="36" spans="2:16" s="905" customFormat="1" ht="12" customHeight="1">
      <c r="B36" s="906"/>
      <c r="C36" s="911" t="s">
        <v>1729</v>
      </c>
      <c r="D36" s="912">
        <f t="shared" si="0"/>
        <v>172</v>
      </c>
      <c r="E36" s="912">
        <f t="shared" si="1"/>
        <v>715</v>
      </c>
      <c r="F36" s="912">
        <f t="shared" si="2"/>
        <v>1490644</v>
      </c>
      <c r="G36" s="912">
        <v>20</v>
      </c>
      <c r="H36" s="917"/>
      <c r="I36" s="931">
        <v>66</v>
      </c>
      <c r="J36" s="917"/>
      <c r="K36" s="931">
        <v>616560</v>
      </c>
      <c r="L36" s="912">
        <v>152</v>
      </c>
      <c r="M36" s="917"/>
      <c r="N36" s="931">
        <v>649</v>
      </c>
      <c r="O36" s="917"/>
      <c r="P36" s="931">
        <v>874084</v>
      </c>
    </row>
    <row r="37" spans="2:16" s="905" customFormat="1" ht="12" customHeight="1">
      <c r="B37" s="906"/>
      <c r="C37" s="911" t="s">
        <v>1730</v>
      </c>
      <c r="D37" s="912">
        <f t="shared" si="0"/>
        <v>395</v>
      </c>
      <c r="E37" s="912">
        <f t="shared" si="1"/>
        <v>1430</v>
      </c>
      <c r="F37" s="912">
        <f t="shared" si="2"/>
        <v>2379399</v>
      </c>
      <c r="G37" s="912">
        <v>48</v>
      </c>
      <c r="H37" s="917"/>
      <c r="I37" s="931">
        <v>199</v>
      </c>
      <c r="J37" s="917"/>
      <c r="K37" s="931">
        <v>579734</v>
      </c>
      <c r="L37" s="912">
        <v>347</v>
      </c>
      <c r="M37" s="917"/>
      <c r="N37" s="931">
        <v>1231</v>
      </c>
      <c r="O37" s="917"/>
      <c r="P37" s="931">
        <v>1799665</v>
      </c>
    </row>
    <row r="38" spans="2:16" s="905" customFormat="1" ht="12" customHeight="1">
      <c r="B38" s="906"/>
      <c r="C38" s="911" t="s">
        <v>1731</v>
      </c>
      <c r="D38" s="912">
        <f t="shared" si="0"/>
        <v>120</v>
      </c>
      <c r="E38" s="912">
        <f t="shared" si="1"/>
        <v>402</v>
      </c>
      <c r="F38" s="912">
        <f t="shared" si="2"/>
        <v>596577</v>
      </c>
      <c r="G38" s="912">
        <v>5</v>
      </c>
      <c r="H38" s="917"/>
      <c r="I38" s="931">
        <v>29</v>
      </c>
      <c r="J38" s="917"/>
      <c r="K38" s="931">
        <v>99865</v>
      </c>
      <c r="L38" s="912">
        <v>115</v>
      </c>
      <c r="M38" s="917"/>
      <c r="N38" s="931">
        <v>373</v>
      </c>
      <c r="O38" s="917"/>
      <c r="P38" s="931">
        <v>496712</v>
      </c>
    </row>
    <row r="39" spans="2:16" s="905" customFormat="1" ht="12" customHeight="1">
      <c r="B39" s="906"/>
      <c r="C39" s="911" t="s">
        <v>1732</v>
      </c>
      <c r="D39" s="912">
        <f t="shared" si="0"/>
        <v>162</v>
      </c>
      <c r="E39" s="912">
        <f t="shared" si="1"/>
        <v>467</v>
      </c>
      <c r="F39" s="912">
        <f t="shared" si="2"/>
        <v>664185</v>
      </c>
      <c r="G39" s="912">
        <v>14</v>
      </c>
      <c r="H39" s="917"/>
      <c r="I39" s="931">
        <v>34</v>
      </c>
      <c r="J39" s="917"/>
      <c r="K39" s="931">
        <v>54890</v>
      </c>
      <c r="L39" s="912">
        <v>148</v>
      </c>
      <c r="M39" s="917"/>
      <c r="N39" s="931">
        <v>433</v>
      </c>
      <c r="O39" s="917"/>
      <c r="P39" s="931">
        <v>609295</v>
      </c>
    </row>
    <row r="40" spans="2:16" s="905" customFormat="1" ht="12" customHeight="1">
      <c r="B40" s="906"/>
      <c r="C40" s="911" t="s">
        <v>1733</v>
      </c>
      <c r="D40" s="912">
        <f t="shared" si="0"/>
        <v>196</v>
      </c>
      <c r="E40" s="912">
        <f t="shared" si="1"/>
        <v>590</v>
      </c>
      <c r="F40" s="912">
        <f t="shared" si="2"/>
        <v>775622</v>
      </c>
      <c r="G40" s="912">
        <v>14</v>
      </c>
      <c r="H40" s="917"/>
      <c r="I40" s="931">
        <v>36</v>
      </c>
      <c r="J40" s="917"/>
      <c r="K40" s="931">
        <v>58133</v>
      </c>
      <c r="L40" s="912">
        <v>182</v>
      </c>
      <c r="M40" s="917"/>
      <c r="N40" s="931">
        <v>554</v>
      </c>
      <c r="O40" s="917"/>
      <c r="P40" s="931">
        <v>717489</v>
      </c>
    </row>
    <row r="41" spans="2:16" s="905" customFormat="1" ht="12" customHeight="1">
      <c r="B41" s="906"/>
      <c r="C41" s="911" t="s">
        <v>1734</v>
      </c>
      <c r="D41" s="912">
        <f t="shared" si="0"/>
        <v>164</v>
      </c>
      <c r="E41" s="912">
        <f t="shared" si="1"/>
        <v>455</v>
      </c>
      <c r="F41" s="912">
        <f t="shared" si="2"/>
        <v>742243</v>
      </c>
      <c r="G41" s="912">
        <v>14</v>
      </c>
      <c r="H41" s="917"/>
      <c r="I41" s="931">
        <v>57</v>
      </c>
      <c r="J41" s="917"/>
      <c r="K41" s="931">
        <v>313236</v>
      </c>
      <c r="L41" s="912">
        <v>150</v>
      </c>
      <c r="M41" s="917"/>
      <c r="N41" s="931">
        <v>398</v>
      </c>
      <c r="O41" s="917"/>
      <c r="P41" s="931">
        <v>429007</v>
      </c>
    </row>
    <row r="42" spans="2:16" s="905" customFormat="1" ht="9.75" customHeight="1">
      <c r="B42" s="906"/>
      <c r="C42" s="911"/>
      <c r="D42" s="912"/>
      <c r="E42" s="912"/>
      <c r="F42" s="912"/>
      <c r="G42" s="912"/>
      <c r="H42" s="917"/>
      <c r="I42" s="931"/>
      <c r="J42" s="917"/>
      <c r="K42" s="931"/>
      <c r="L42" s="912"/>
      <c r="M42" s="917"/>
      <c r="N42" s="931"/>
      <c r="O42" s="917"/>
      <c r="P42" s="931"/>
    </row>
    <row r="43" spans="2:16" s="905" customFormat="1" ht="12" customHeight="1">
      <c r="B43" s="906"/>
      <c r="C43" s="911" t="s">
        <v>1735</v>
      </c>
      <c r="D43" s="912">
        <f aca="true" t="shared" si="3" ref="D43:D49">+G43+L43</f>
        <v>108</v>
      </c>
      <c r="E43" s="912">
        <f>+I43+N43</f>
        <v>305</v>
      </c>
      <c r="F43" s="912">
        <f>+K43+P43</f>
        <v>500298</v>
      </c>
      <c r="G43" s="912">
        <v>8</v>
      </c>
      <c r="H43" s="917"/>
      <c r="I43" s="931">
        <v>18</v>
      </c>
      <c r="J43" s="917"/>
      <c r="K43" s="931">
        <v>25969</v>
      </c>
      <c r="L43" s="912">
        <v>100</v>
      </c>
      <c r="M43" s="917"/>
      <c r="N43" s="931">
        <v>287</v>
      </c>
      <c r="O43" s="917"/>
      <c r="P43" s="931">
        <v>474329</v>
      </c>
    </row>
    <row r="44" spans="2:16" s="905" customFormat="1" ht="12" customHeight="1">
      <c r="B44" s="906"/>
      <c r="C44" s="911" t="s">
        <v>1736</v>
      </c>
      <c r="D44" s="912">
        <f t="shared" si="3"/>
        <v>176</v>
      </c>
      <c r="E44" s="912">
        <f>+I44+N44</f>
        <v>554</v>
      </c>
      <c r="F44" s="912">
        <f>+K44+P44</f>
        <v>1051180</v>
      </c>
      <c r="G44" s="912">
        <v>8</v>
      </c>
      <c r="H44" s="917"/>
      <c r="I44" s="931">
        <v>32</v>
      </c>
      <c r="J44" s="917"/>
      <c r="K44" s="931">
        <v>133100</v>
      </c>
      <c r="L44" s="912">
        <v>168</v>
      </c>
      <c r="M44" s="917"/>
      <c r="N44" s="931">
        <v>522</v>
      </c>
      <c r="O44" s="917"/>
      <c r="P44" s="931">
        <v>918080</v>
      </c>
    </row>
    <row r="45" spans="2:16" s="905" customFormat="1" ht="12" customHeight="1">
      <c r="B45" s="906"/>
      <c r="C45" s="911" t="s">
        <v>1737</v>
      </c>
      <c r="D45" s="912">
        <f t="shared" si="3"/>
        <v>92</v>
      </c>
      <c r="E45" s="912">
        <f>+I45+N45</f>
        <v>229</v>
      </c>
      <c r="F45" s="912">
        <f>+K45+P45</f>
        <v>335531</v>
      </c>
      <c r="G45" s="912">
        <v>8</v>
      </c>
      <c r="H45" s="917"/>
      <c r="I45" s="931">
        <v>14</v>
      </c>
      <c r="J45" s="917"/>
      <c r="K45" s="931">
        <v>11935</v>
      </c>
      <c r="L45" s="912">
        <v>84</v>
      </c>
      <c r="M45" s="917"/>
      <c r="N45" s="931">
        <v>215</v>
      </c>
      <c r="O45" s="917"/>
      <c r="P45" s="931">
        <v>323596</v>
      </c>
    </row>
    <row r="46" spans="2:16" s="905" customFormat="1" ht="12" customHeight="1">
      <c r="B46" s="906"/>
      <c r="C46" s="911" t="s">
        <v>1738</v>
      </c>
      <c r="D46" s="912">
        <f t="shared" si="3"/>
        <v>174</v>
      </c>
      <c r="E46" s="912">
        <f>+I46+N46</f>
        <v>552</v>
      </c>
      <c r="F46" s="912">
        <f>+K46+P46</f>
        <v>863889</v>
      </c>
      <c r="G46" s="912">
        <v>8</v>
      </c>
      <c r="H46" s="917"/>
      <c r="I46" s="931">
        <v>22</v>
      </c>
      <c r="J46" s="917"/>
      <c r="K46" s="931">
        <v>42715</v>
      </c>
      <c r="L46" s="912">
        <v>166</v>
      </c>
      <c r="M46" s="917"/>
      <c r="N46" s="931">
        <v>530</v>
      </c>
      <c r="O46" s="917"/>
      <c r="P46" s="931">
        <v>821174</v>
      </c>
    </row>
    <row r="47" spans="2:16" s="905" customFormat="1" ht="12" customHeight="1">
      <c r="B47" s="906"/>
      <c r="C47" s="911" t="s">
        <v>1739</v>
      </c>
      <c r="D47" s="912">
        <f t="shared" si="3"/>
        <v>78</v>
      </c>
      <c r="E47" s="912">
        <f>+I47+N47</f>
        <v>207</v>
      </c>
      <c r="F47" s="912">
        <f>+K47+P47</f>
        <v>425835</v>
      </c>
      <c r="G47" s="912">
        <v>7</v>
      </c>
      <c r="H47" s="917"/>
      <c r="I47" s="931">
        <v>15</v>
      </c>
      <c r="J47" s="917"/>
      <c r="K47" s="931">
        <v>23263</v>
      </c>
      <c r="L47" s="912">
        <v>71</v>
      </c>
      <c r="M47" s="917"/>
      <c r="N47" s="931">
        <v>192</v>
      </c>
      <c r="O47" s="917"/>
      <c r="P47" s="931">
        <v>402572</v>
      </c>
    </row>
    <row r="48" spans="2:16" s="905" customFormat="1" ht="12" customHeight="1">
      <c r="B48" s="906"/>
      <c r="C48" s="911" t="s">
        <v>1740</v>
      </c>
      <c r="D48" s="912">
        <f t="shared" si="3"/>
        <v>66</v>
      </c>
      <c r="E48" s="912">
        <v>187</v>
      </c>
      <c r="F48" s="912">
        <v>322519</v>
      </c>
      <c r="G48" s="912">
        <v>1</v>
      </c>
      <c r="H48" s="917"/>
      <c r="I48" s="1509">
        <v>14</v>
      </c>
      <c r="J48" s="917"/>
      <c r="K48" s="1509">
        <v>19162</v>
      </c>
      <c r="L48" s="912">
        <v>65</v>
      </c>
      <c r="M48" s="917"/>
      <c r="N48" s="1509">
        <v>382</v>
      </c>
      <c r="O48" s="917"/>
      <c r="P48" s="1509">
        <v>642808</v>
      </c>
    </row>
    <row r="49" spans="2:16" s="905" customFormat="1" ht="12" customHeight="1">
      <c r="B49" s="906"/>
      <c r="C49" s="911" t="s">
        <v>1741</v>
      </c>
      <c r="D49" s="912">
        <f t="shared" si="3"/>
        <v>80</v>
      </c>
      <c r="E49" s="912">
        <v>209</v>
      </c>
      <c r="F49" s="912">
        <v>339451</v>
      </c>
      <c r="G49" s="912">
        <v>4</v>
      </c>
      <c r="H49" s="917"/>
      <c r="I49" s="1509"/>
      <c r="J49" s="917"/>
      <c r="K49" s="1509"/>
      <c r="L49" s="912">
        <v>76</v>
      </c>
      <c r="M49" s="917"/>
      <c r="N49" s="1509"/>
      <c r="O49" s="917"/>
      <c r="P49" s="1509"/>
    </row>
    <row r="50" spans="2:16" s="905" customFormat="1" ht="9.75" customHeight="1">
      <c r="B50" s="906"/>
      <c r="C50" s="911"/>
      <c r="D50" s="912"/>
      <c r="E50" s="912"/>
      <c r="F50" s="912"/>
      <c r="G50" s="912"/>
      <c r="H50" s="917"/>
      <c r="I50" s="931"/>
      <c r="J50" s="917"/>
      <c r="K50" s="931"/>
      <c r="L50" s="912"/>
      <c r="M50" s="917"/>
      <c r="N50" s="931"/>
      <c r="O50" s="917"/>
      <c r="P50" s="931"/>
    </row>
    <row r="51" spans="2:16" s="905" customFormat="1" ht="12" customHeight="1">
      <c r="B51" s="906"/>
      <c r="C51" s="911" t="s">
        <v>1742</v>
      </c>
      <c r="D51" s="912">
        <f>+G51+L51</f>
        <v>360</v>
      </c>
      <c r="E51" s="912">
        <f>+I51+N51</f>
        <v>1524</v>
      </c>
      <c r="F51" s="912">
        <f>+K51+P51</f>
        <v>8740286</v>
      </c>
      <c r="G51" s="912">
        <v>39</v>
      </c>
      <c r="H51" s="917"/>
      <c r="I51" s="931">
        <v>264</v>
      </c>
      <c r="J51" s="917"/>
      <c r="K51" s="931">
        <v>6732623</v>
      </c>
      <c r="L51" s="912">
        <v>321</v>
      </c>
      <c r="M51" s="917"/>
      <c r="N51" s="931">
        <v>1260</v>
      </c>
      <c r="O51" s="917"/>
      <c r="P51" s="931">
        <v>2007663</v>
      </c>
    </row>
    <row r="52" spans="2:16" s="905" customFormat="1" ht="12" customHeight="1">
      <c r="B52" s="906"/>
      <c r="C52" s="911" t="s">
        <v>1743</v>
      </c>
      <c r="D52" s="912">
        <f>+G52+L52</f>
        <v>282</v>
      </c>
      <c r="E52" s="912">
        <f>+I52+N52</f>
        <v>945</v>
      </c>
      <c r="F52" s="912">
        <f>+K52+P52</f>
        <v>1447822</v>
      </c>
      <c r="G52" s="912">
        <v>18</v>
      </c>
      <c r="H52" s="917"/>
      <c r="I52" s="931">
        <v>45</v>
      </c>
      <c r="J52" s="917"/>
      <c r="K52" s="931">
        <v>90694</v>
      </c>
      <c r="L52" s="912">
        <v>264</v>
      </c>
      <c r="M52" s="917"/>
      <c r="N52" s="931">
        <v>900</v>
      </c>
      <c r="O52" s="917"/>
      <c r="P52" s="931">
        <v>1357128</v>
      </c>
    </row>
    <row r="53" spans="2:16" s="905" customFormat="1" ht="12" customHeight="1">
      <c r="B53" s="906"/>
      <c r="C53" s="911" t="s">
        <v>1744</v>
      </c>
      <c r="D53" s="912">
        <f>+G53+L53</f>
        <v>183</v>
      </c>
      <c r="E53" s="912">
        <f>+I53+N53</f>
        <v>621</v>
      </c>
      <c r="F53" s="912">
        <f>+K53+P53</f>
        <v>987947</v>
      </c>
      <c r="G53" s="912">
        <v>10</v>
      </c>
      <c r="H53" s="917"/>
      <c r="I53" s="931">
        <v>33</v>
      </c>
      <c r="J53" s="917"/>
      <c r="K53" s="931">
        <v>176488</v>
      </c>
      <c r="L53" s="912">
        <v>173</v>
      </c>
      <c r="M53" s="917"/>
      <c r="N53" s="931">
        <v>588</v>
      </c>
      <c r="O53" s="917"/>
      <c r="P53" s="931">
        <v>811459</v>
      </c>
    </row>
    <row r="54" spans="2:16" s="905" customFormat="1" ht="12" customHeight="1">
      <c r="B54" s="906"/>
      <c r="C54" s="911" t="s">
        <v>1745</v>
      </c>
      <c r="D54" s="912">
        <f>+G54+L54</f>
        <v>261</v>
      </c>
      <c r="E54" s="912">
        <f>+I54+N54</f>
        <v>841</v>
      </c>
      <c r="F54" s="912">
        <f>+K54+P54</f>
        <v>1314024</v>
      </c>
      <c r="G54" s="912">
        <v>18</v>
      </c>
      <c r="H54" s="917"/>
      <c r="I54" s="931">
        <v>74</v>
      </c>
      <c r="J54" s="917"/>
      <c r="K54" s="931">
        <v>145337</v>
      </c>
      <c r="L54" s="912">
        <v>243</v>
      </c>
      <c r="M54" s="917"/>
      <c r="N54" s="931">
        <v>767</v>
      </c>
      <c r="O54" s="917"/>
      <c r="P54" s="931">
        <v>1168687</v>
      </c>
    </row>
    <row r="55" spans="2:16" s="905" customFormat="1" ht="12" customHeight="1">
      <c r="B55" s="906"/>
      <c r="C55" s="911" t="s">
        <v>1746</v>
      </c>
      <c r="D55" s="912">
        <f>+G55+L55</f>
        <v>119</v>
      </c>
      <c r="E55" s="912">
        <f>+I55+N55</f>
        <v>325</v>
      </c>
      <c r="F55" s="912">
        <f>+K55+P55</f>
        <v>507126</v>
      </c>
      <c r="G55" s="912">
        <v>8</v>
      </c>
      <c r="H55" s="917"/>
      <c r="I55" s="931">
        <v>38</v>
      </c>
      <c r="J55" s="917"/>
      <c r="K55" s="931">
        <v>119809</v>
      </c>
      <c r="L55" s="912">
        <v>111</v>
      </c>
      <c r="M55" s="917"/>
      <c r="N55" s="931">
        <v>287</v>
      </c>
      <c r="O55" s="917"/>
      <c r="P55" s="931">
        <v>387317</v>
      </c>
    </row>
    <row r="56" spans="2:16" s="905" customFormat="1" ht="9.75" customHeight="1">
      <c r="B56" s="906"/>
      <c r="C56" s="911"/>
      <c r="D56" s="912"/>
      <c r="E56" s="912"/>
      <c r="F56" s="912"/>
      <c r="G56" s="912"/>
      <c r="H56" s="917"/>
      <c r="I56" s="931"/>
      <c r="J56" s="917"/>
      <c r="K56" s="931"/>
      <c r="L56" s="912"/>
      <c r="M56" s="917"/>
      <c r="N56" s="931"/>
      <c r="O56" s="917"/>
      <c r="P56" s="931"/>
    </row>
    <row r="57" spans="2:16" s="905" customFormat="1" ht="12" customHeight="1">
      <c r="B57" s="906"/>
      <c r="C57" s="911" t="s">
        <v>1769</v>
      </c>
      <c r="D57" s="912">
        <f aca="true" t="shared" si="4" ref="D57:D68">+G57+L57</f>
        <v>104</v>
      </c>
      <c r="E57" s="912">
        <f aca="true" t="shared" si="5" ref="E57:E68">+I57+N57</f>
        <v>368</v>
      </c>
      <c r="F57" s="912">
        <f aca="true" t="shared" si="6" ref="F57:F68">+K57+P57</f>
        <v>559115</v>
      </c>
      <c r="G57" s="912">
        <v>7</v>
      </c>
      <c r="H57" s="917"/>
      <c r="I57" s="931">
        <v>29</v>
      </c>
      <c r="J57" s="917"/>
      <c r="K57" s="931">
        <v>65943</v>
      </c>
      <c r="L57" s="912">
        <v>97</v>
      </c>
      <c r="M57" s="917"/>
      <c r="N57" s="931">
        <v>339</v>
      </c>
      <c r="O57" s="917"/>
      <c r="P57" s="931">
        <v>493172</v>
      </c>
    </row>
    <row r="58" spans="2:16" s="905" customFormat="1" ht="12" customHeight="1">
      <c r="B58" s="906"/>
      <c r="C58" s="911" t="s">
        <v>1747</v>
      </c>
      <c r="D58" s="912">
        <f t="shared" si="4"/>
        <v>311</v>
      </c>
      <c r="E58" s="912">
        <f t="shared" si="5"/>
        <v>1149</v>
      </c>
      <c r="F58" s="912">
        <f t="shared" si="6"/>
        <v>2180840</v>
      </c>
      <c r="G58" s="912">
        <v>34</v>
      </c>
      <c r="H58" s="917"/>
      <c r="I58" s="931">
        <v>141</v>
      </c>
      <c r="J58" s="917"/>
      <c r="K58" s="931">
        <v>415175</v>
      </c>
      <c r="L58" s="912">
        <v>277</v>
      </c>
      <c r="M58" s="917"/>
      <c r="N58" s="931">
        <v>1008</v>
      </c>
      <c r="O58" s="917"/>
      <c r="P58" s="931">
        <v>1765665</v>
      </c>
    </row>
    <row r="59" spans="2:16" s="905" customFormat="1" ht="12" customHeight="1">
      <c r="B59" s="906"/>
      <c r="C59" s="911" t="s">
        <v>1748</v>
      </c>
      <c r="D59" s="912">
        <f t="shared" si="4"/>
        <v>156</v>
      </c>
      <c r="E59" s="912">
        <f t="shared" si="5"/>
        <v>522</v>
      </c>
      <c r="F59" s="912">
        <f t="shared" si="6"/>
        <v>916839</v>
      </c>
      <c r="G59" s="912">
        <v>7</v>
      </c>
      <c r="H59" s="917"/>
      <c r="I59" s="931">
        <v>26</v>
      </c>
      <c r="J59" s="917"/>
      <c r="K59" s="931">
        <v>58776</v>
      </c>
      <c r="L59" s="912">
        <v>149</v>
      </c>
      <c r="M59" s="917"/>
      <c r="N59" s="931">
        <v>496</v>
      </c>
      <c r="O59" s="917"/>
      <c r="P59" s="931">
        <v>858063</v>
      </c>
    </row>
    <row r="60" spans="2:16" s="905" customFormat="1" ht="12" customHeight="1">
      <c r="B60" s="906"/>
      <c r="C60" s="911" t="s">
        <v>1749</v>
      </c>
      <c r="D60" s="912">
        <f t="shared" si="4"/>
        <v>90</v>
      </c>
      <c r="E60" s="912">
        <f t="shared" si="5"/>
        <v>289</v>
      </c>
      <c r="F60" s="912">
        <f t="shared" si="6"/>
        <v>433196</v>
      </c>
      <c r="G60" s="912">
        <v>6</v>
      </c>
      <c r="H60" s="917"/>
      <c r="I60" s="931">
        <v>16</v>
      </c>
      <c r="J60" s="917"/>
      <c r="K60" s="931">
        <v>30830</v>
      </c>
      <c r="L60" s="912">
        <v>84</v>
      </c>
      <c r="M60" s="917"/>
      <c r="N60" s="931">
        <v>273</v>
      </c>
      <c r="O60" s="917"/>
      <c r="P60" s="931">
        <v>402366</v>
      </c>
    </row>
    <row r="61" spans="2:16" s="905" customFormat="1" ht="12" customHeight="1">
      <c r="B61" s="906"/>
      <c r="C61" s="911" t="s">
        <v>1750</v>
      </c>
      <c r="D61" s="912">
        <f t="shared" si="4"/>
        <v>109</v>
      </c>
      <c r="E61" s="912">
        <f t="shared" si="5"/>
        <v>388</v>
      </c>
      <c r="F61" s="912">
        <f t="shared" si="6"/>
        <v>673775</v>
      </c>
      <c r="G61" s="912">
        <v>7</v>
      </c>
      <c r="H61" s="917"/>
      <c r="I61" s="931">
        <v>40</v>
      </c>
      <c r="J61" s="917"/>
      <c r="K61" s="931">
        <v>102086</v>
      </c>
      <c r="L61" s="912">
        <v>102</v>
      </c>
      <c r="M61" s="917"/>
      <c r="N61" s="931">
        <v>348</v>
      </c>
      <c r="O61" s="917"/>
      <c r="P61" s="931">
        <v>571689</v>
      </c>
    </row>
    <row r="62" spans="2:16" s="905" customFormat="1" ht="12" customHeight="1">
      <c r="B62" s="906"/>
      <c r="C62" s="911" t="s">
        <v>1751</v>
      </c>
      <c r="D62" s="912">
        <f t="shared" si="4"/>
        <v>143</v>
      </c>
      <c r="E62" s="912">
        <f t="shared" si="5"/>
        <v>701</v>
      </c>
      <c r="F62" s="912">
        <f t="shared" si="6"/>
        <v>4108815</v>
      </c>
      <c r="G62" s="912">
        <v>36</v>
      </c>
      <c r="H62" s="917"/>
      <c r="I62" s="931">
        <v>389</v>
      </c>
      <c r="J62" s="917"/>
      <c r="K62" s="931">
        <v>3445319</v>
      </c>
      <c r="L62" s="912">
        <v>107</v>
      </c>
      <c r="M62" s="917"/>
      <c r="N62" s="931">
        <v>312</v>
      </c>
      <c r="O62" s="917"/>
      <c r="P62" s="931">
        <v>663496</v>
      </c>
    </row>
    <row r="63" spans="2:16" s="905" customFormat="1" ht="12" customHeight="1">
      <c r="B63" s="906"/>
      <c r="C63" s="911" t="s">
        <v>1752</v>
      </c>
      <c r="D63" s="912">
        <f t="shared" si="4"/>
        <v>77</v>
      </c>
      <c r="E63" s="912">
        <f t="shared" si="5"/>
        <v>220</v>
      </c>
      <c r="F63" s="912">
        <f t="shared" si="6"/>
        <v>339787</v>
      </c>
      <c r="G63" s="912">
        <v>4</v>
      </c>
      <c r="H63" s="917"/>
      <c r="I63" s="931">
        <v>15</v>
      </c>
      <c r="J63" s="917"/>
      <c r="K63" s="931">
        <v>3350</v>
      </c>
      <c r="L63" s="912">
        <v>73</v>
      </c>
      <c r="M63" s="917"/>
      <c r="N63" s="931">
        <v>205</v>
      </c>
      <c r="O63" s="917"/>
      <c r="P63" s="931">
        <v>336437</v>
      </c>
    </row>
    <row r="64" spans="2:16" s="905" customFormat="1" ht="12" customHeight="1">
      <c r="B64" s="906"/>
      <c r="C64" s="911" t="s">
        <v>1753</v>
      </c>
      <c r="D64" s="912">
        <f t="shared" si="4"/>
        <v>274</v>
      </c>
      <c r="E64" s="912">
        <f t="shared" si="5"/>
        <v>680</v>
      </c>
      <c r="F64" s="912">
        <f t="shared" si="6"/>
        <v>995132</v>
      </c>
      <c r="G64" s="912">
        <v>24</v>
      </c>
      <c r="H64" s="917"/>
      <c r="I64" s="931">
        <v>76</v>
      </c>
      <c r="J64" s="917"/>
      <c r="K64" s="931">
        <v>186172</v>
      </c>
      <c r="L64" s="912">
        <v>250</v>
      </c>
      <c r="M64" s="917"/>
      <c r="N64" s="931">
        <v>604</v>
      </c>
      <c r="O64" s="917"/>
      <c r="P64" s="931">
        <v>808960</v>
      </c>
    </row>
    <row r="65" spans="2:16" s="905" customFormat="1" ht="12" customHeight="1">
      <c r="B65" s="906"/>
      <c r="C65" s="911" t="s">
        <v>1754</v>
      </c>
      <c r="D65" s="912">
        <f t="shared" si="4"/>
        <v>299</v>
      </c>
      <c r="E65" s="912">
        <f t="shared" si="5"/>
        <v>1019</v>
      </c>
      <c r="F65" s="912">
        <f t="shared" si="6"/>
        <v>1916180</v>
      </c>
      <c r="G65" s="912">
        <v>20</v>
      </c>
      <c r="H65" s="917"/>
      <c r="I65" s="931">
        <v>87</v>
      </c>
      <c r="J65" s="917"/>
      <c r="K65" s="931">
        <v>399670</v>
      </c>
      <c r="L65" s="912">
        <v>279</v>
      </c>
      <c r="M65" s="917"/>
      <c r="N65" s="931">
        <v>932</v>
      </c>
      <c r="O65" s="917"/>
      <c r="P65" s="931">
        <v>1516510</v>
      </c>
    </row>
    <row r="66" spans="2:16" s="905" customFormat="1" ht="12" customHeight="1">
      <c r="B66" s="906"/>
      <c r="C66" s="911" t="s">
        <v>1755</v>
      </c>
      <c r="D66" s="912">
        <f t="shared" si="4"/>
        <v>116</v>
      </c>
      <c r="E66" s="912">
        <f t="shared" si="5"/>
        <v>349</v>
      </c>
      <c r="F66" s="912">
        <f t="shared" si="6"/>
        <v>597474</v>
      </c>
      <c r="G66" s="912">
        <v>6</v>
      </c>
      <c r="H66" s="917"/>
      <c r="I66" s="931">
        <v>40</v>
      </c>
      <c r="J66" s="917"/>
      <c r="K66" s="931">
        <v>105221</v>
      </c>
      <c r="L66" s="912">
        <v>110</v>
      </c>
      <c r="M66" s="917"/>
      <c r="N66" s="931">
        <v>309</v>
      </c>
      <c r="O66" s="917"/>
      <c r="P66" s="931">
        <v>492253</v>
      </c>
    </row>
    <row r="67" spans="2:16" s="905" customFormat="1" ht="12" customHeight="1">
      <c r="B67" s="906"/>
      <c r="C67" s="911" t="s">
        <v>1756</v>
      </c>
      <c r="D67" s="912">
        <f t="shared" si="4"/>
        <v>111</v>
      </c>
      <c r="E67" s="912">
        <f t="shared" si="5"/>
        <v>301</v>
      </c>
      <c r="F67" s="912">
        <f t="shared" si="6"/>
        <v>372329</v>
      </c>
      <c r="G67" s="912">
        <v>6</v>
      </c>
      <c r="H67" s="917"/>
      <c r="I67" s="931">
        <v>36</v>
      </c>
      <c r="J67" s="917"/>
      <c r="K67" s="931">
        <v>28062</v>
      </c>
      <c r="L67" s="912">
        <v>105</v>
      </c>
      <c r="M67" s="917"/>
      <c r="N67" s="931">
        <v>265</v>
      </c>
      <c r="O67" s="917"/>
      <c r="P67" s="931">
        <v>344267</v>
      </c>
    </row>
    <row r="68" spans="2:16" s="905" customFormat="1" ht="12" customHeight="1" thickBot="1">
      <c r="B68" s="935"/>
      <c r="C68" s="936" t="s">
        <v>1757</v>
      </c>
      <c r="D68" s="937">
        <f t="shared" si="4"/>
        <v>101</v>
      </c>
      <c r="E68" s="937">
        <f t="shared" si="5"/>
        <v>317</v>
      </c>
      <c r="F68" s="937">
        <f t="shared" si="6"/>
        <v>550081</v>
      </c>
      <c r="G68" s="937">
        <v>5</v>
      </c>
      <c r="H68" s="938"/>
      <c r="I68" s="939">
        <v>14</v>
      </c>
      <c r="J68" s="938"/>
      <c r="K68" s="939">
        <v>23353</v>
      </c>
      <c r="L68" s="937">
        <v>96</v>
      </c>
      <c r="M68" s="938"/>
      <c r="N68" s="939">
        <v>303</v>
      </c>
      <c r="O68" s="938"/>
      <c r="P68" s="939">
        <v>526728</v>
      </c>
    </row>
    <row r="69" ht="12">
      <c r="C69" s="898" t="s">
        <v>251</v>
      </c>
    </row>
    <row r="70" ht="12">
      <c r="C70" s="898" t="s">
        <v>252</v>
      </c>
    </row>
    <row r="71" ht="12">
      <c r="C71" s="898" t="s">
        <v>253</v>
      </c>
    </row>
    <row r="72" ht="12">
      <c r="C72" s="898" t="s">
        <v>254</v>
      </c>
    </row>
  </sheetData>
  <mergeCells count="27">
    <mergeCell ref="B16:C16"/>
    <mergeCell ref="B17:C17"/>
    <mergeCell ref="B4:C4"/>
    <mergeCell ref="B9:C9"/>
    <mergeCell ref="B11:C11"/>
    <mergeCell ref="B12:C12"/>
    <mergeCell ref="B14:C14"/>
    <mergeCell ref="B15:C15"/>
    <mergeCell ref="B6:C6"/>
    <mergeCell ref="B7:C7"/>
    <mergeCell ref="D4:F4"/>
    <mergeCell ref="D5:D6"/>
    <mergeCell ref="E5:E6"/>
    <mergeCell ref="G5:G6"/>
    <mergeCell ref="G4:K4"/>
    <mergeCell ref="L4:P4"/>
    <mergeCell ref="H5:I6"/>
    <mergeCell ref="M5:N6"/>
    <mergeCell ref="J5:K5"/>
    <mergeCell ref="J6:K6"/>
    <mergeCell ref="O5:P5"/>
    <mergeCell ref="O6:P6"/>
    <mergeCell ref="L5:L6"/>
    <mergeCell ref="I48:I49"/>
    <mergeCell ref="K48:K49"/>
    <mergeCell ref="N48:N49"/>
    <mergeCell ref="P48:P49"/>
  </mergeCells>
  <printOptions/>
  <pageMargins left="0.2755905511811024" right="0.31496062992125984" top="0.5905511811023623" bottom="0.3937007874015748" header="0.2755905511811024" footer="0.1968503937007874"/>
  <pageSetup horizontalDpi="300" verticalDpi="300" orientation="portrait" paperSize="9" r:id="rId2"/>
  <drawing r:id="rId1"/>
</worksheet>
</file>

<file path=xl/worksheets/sheet26.xml><?xml version="1.0" encoding="utf-8"?>
<worksheet xmlns="http://schemas.openxmlformats.org/spreadsheetml/2006/main" xmlns:r="http://schemas.openxmlformats.org/officeDocument/2006/relationships">
  <dimension ref="B2:N82"/>
  <sheetViews>
    <sheetView workbookViewId="0" topLeftCell="A1">
      <selection activeCell="A1" sqref="A1"/>
    </sheetView>
  </sheetViews>
  <sheetFormatPr defaultColWidth="9.00390625" defaultRowHeight="12" customHeight="1"/>
  <cols>
    <col min="1" max="1" width="2.625" style="940" customWidth="1"/>
    <col min="2" max="2" width="2.00390625" style="940" customWidth="1"/>
    <col min="3" max="3" width="2.50390625" style="940" customWidth="1"/>
    <col min="4" max="4" width="27.00390625" style="940" customWidth="1"/>
    <col min="5" max="5" width="12.125" style="940" customWidth="1"/>
    <col min="6" max="6" width="9.125" style="940" customWidth="1"/>
    <col min="7" max="7" width="12.125" style="942" customWidth="1"/>
    <col min="8" max="8" width="9.125" style="940" customWidth="1"/>
    <col min="9" max="9" width="8.625" style="940" customWidth="1"/>
    <col min="10" max="10" width="21.625" style="940" customWidth="1"/>
    <col min="11" max="16384" width="9.00390625" style="940" customWidth="1"/>
  </cols>
  <sheetData>
    <row r="2" ht="14.25">
      <c r="B2" s="941" t="s">
        <v>1967</v>
      </c>
    </row>
    <row r="4" spans="2:8" ht="12" customHeight="1" thickBot="1">
      <c r="B4" s="940" t="s">
        <v>258</v>
      </c>
      <c r="H4" s="943" t="s">
        <v>259</v>
      </c>
    </row>
    <row r="5" spans="2:14" ht="12" customHeight="1" thickTop="1">
      <c r="B5" s="1542" t="s">
        <v>260</v>
      </c>
      <c r="C5" s="1543"/>
      <c r="D5" s="1544"/>
      <c r="E5" s="1538" t="s">
        <v>261</v>
      </c>
      <c r="F5" s="1539"/>
      <c r="G5" s="1534">
        <v>6</v>
      </c>
      <c r="H5" s="1535"/>
      <c r="I5" s="944"/>
      <c r="J5" s="944"/>
      <c r="K5" s="944"/>
      <c r="L5" s="944"/>
      <c r="M5" s="944"/>
      <c r="N5" s="944"/>
    </row>
    <row r="6" spans="2:14" ht="12" customHeight="1">
      <c r="B6" s="1545"/>
      <c r="C6" s="1546"/>
      <c r="D6" s="1547"/>
      <c r="E6" s="946" t="s">
        <v>256</v>
      </c>
      <c r="F6" s="945" t="s">
        <v>262</v>
      </c>
      <c r="G6" s="947" t="s">
        <v>256</v>
      </c>
      <c r="H6" s="945" t="s">
        <v>262</v>
      </c>
      <c r="I6" s="944"/>
      <c r="J6" s="944"/>
      <c r="K6" s="944"/>
      <c r="L6" s="944"/>
      <c r="M6" s="944"/>
      <c r="N6" s="944"/>
    </row>
    <row r="7" spans="2:8" s="948" customFormat="1" ht="12" customHeight="1">
      <c r="B7" s="1548" t="s">
        <v>263</v>
      </c>
      <c r="C7" s="1549"/>
      <c r="D7" s="1550"/>
      <c r="E7" s="949">
        <f>+E9+E12+E40+E46+E57+E60+E66+E74</f>
        <v>73757966</v>
      </c>
      <c r="F7" s="950">
        <f>SUM(F9:F79)</f>
        <v>100</v>
      </c>
      <c r="G7" s="949">
        <f>+G9+G12+G40+G46+G57+G60+G66+G74</f>
        <v>74973267</v>
      </c>
      <c r="H7" s="950">
        <f>SUM(H9:H79)</f>
        <v>100</v>
      </c>
    </row>
    <row r="8" spans="2:8" ht="12" customHeight="1">
      <c r="B8" s="951"/>
      <c r="C8" s="944"/>
      <c r="D8" s="952"/>
      <c r="E8" s="953"/>
      <c r="F8" s="954"/>
      <c r="G8" s="953"/>
      <c r="H8" s="954"/>
    </row>
    <row r="9" spans="2:8" ht="12" customHeight="1">
      <c r="B9" s="951"/>
      <c r="C9" s="1536" t="s">
        <v>257</v>
      </c>
      <c r="D9" s="1540"/>
      <c r="E9" s="953">
        <f>SUM(E10)</f>
        <v>724276</v>
      </c>
      <c r="F9" s="954">
        <f>+E9/E7*100</f>
        <v>0.9819630872142</v>
      </c>
      <c r="G9" s="953">
        <f>SUM(G10)</f>
        <v>396215</v>
      </c>
      <c r="H9" s="954">
        <f>+G9/G7*100</f>
        <v>0.5284750363086085</v>
      </c>
    </row>
    <row r="10" spans="2:8" ht="12" customHeight="1">
      <c r="B10" s="951"/>
      <c r="C10" s="944"/>
      <c r="D10" s="956" t="s">
        <v>264</v>
      </c>
      <c r="E10" s="953">
        <v>724276</v>
      </c>
      <c r="F10" s="954"/>
      <c r="G10" s="953">
        <v>396215</v>
      </c>
      <c r="H10" s="954"/>
    </row>
    <row r="11" spans="2:8" ht="12" customHeight="1">
      <c r="B11" s="951"/>
      <c r="C11" s="944"/>
      <c r="D11" s="956"/>
      <c r="E11" s="953"/>
      <c r="F11" s="954"/>
      <c r="G11" s="953"/>
      <c r="H11" s="954"/>
    </row>
    <row r="12" spans="2:8" ht="12" customHeight="1">
      <c r="B12" s="951"/>
      <c r="C12" s="1536" t="s">
        <v>265</v>
      </c>
      <c r="D12" s="1540"/>
      <c r="E12" s="953">
        <f>SUM(E13:E38)</f>
        <v>65765304</v>
      </c>
      <c r="F12" s="954">
        <f>+E12/E7*100</f>
        <v>89.16366267475433</v>
      </c>
      <c r="G12" s="953">
        <f>SUM(G13:G38)</f>
        <v>71892910</v>
      </c>
      <c r="H12" s="954">
        <f>+G12/G7*100</f>
        <v>95.89139286140485</v>
      </c>
    </row>
    <row r="13" spans="2:8" ht="12" customHeight="1">
      <c r="B13" s="951"/>
      <c r="C13" s="944"/>
      <c r="D13" s="956" t="s">
        <v>266</v>
      </c>
      <c r="E13" s="953">
        <v>2974288</v>
      </c>
      <c r="F13" s="954"/>
      <c r="G13" s="953">
        <v>1920825</v>
      </c>
      <c r="H13" s="954"/>
    </row>
    <row r="14" spans="2:8" ht="12" customHeight="1">
      <c r="B14" s="951"/>
      <c r="C14" s="944"/>
      <c r="D14" s="956" t="s">
        <v>267</v>
      </c>
      <c r="E14" s="953">
        <v>755717</v>
      </c>
      <c r="F14" s="954"/>
      <c r="G14" s="953">
        <v>506290</v>
      </c>
      <c r="H14" s="954"/>
    </row>
    <row r="15" spans="2:8" ht="12" customHeight="1">
      <c r="B15" s="951"/>
      <c r="C15" s="944"/>
      <c r="D15" s="956" t="s">
        <v>268</v>
      </c>
      <c r="E15" s="953">
        <v>14490000</v>
      </c>
      <c r="F15" s="954"/>
      <c r="G15" s="953">
        <v>14774276</v>
      </c>
      <c r="H15" s="954"/>
    </row>
    <row r="16" spans="2:8" ht="12" customHeight="1">
      <c r="B16" s="951"/>
      <c r="C16" s="944"/>
      <c r="D16" s="956" t="s">
        <v>269</v>
      </c>
      <c r="E16" s="953">
        <v>36185701</v>
      </c>
      <c r="F16" s="954"/>
      <c r="G16" s="953">
        <v>36915725</v>
      </c>
      <c r="H16" s="954"/>
    </row>
    <row r="17" spans="2:8" ht="12" customHeight="1">
      <c r="B17" s="951"/>
      <c r="C17" s="944"/>
      <c r="D17" s="956" t="s">
        <v>270</v>
      </c>
      <c r="E17" s="953">
        <v>1318076</v>
      </c>
      <c r="F17" s="954"/>
      <c r="G17" s="953">
        <v>1420410</v>
      </c>
      <c r="H17" s="954"/>
    </row>
    <row r="18" spans="2:8" ht="12" customHeight="1">
      <c r="B18" s="951"/>
      <c r="C18" s="944"/>
      <c r="D18" s="956" t="s">
        <v>271</v>
      </c>
      <c r="E18" s="953">
        <v>22210</v>
      </c>
      <c r="F18" s="954"/>
      <c r="G18" s="953">
        <v>0</v>
      </c>
      <c r="H18" s="954"/>
    </row>
    <row r="19" spans="2:8" ht="12" customHeight="1">
      <c r="B19" s="951"/>
      <c r="C19" s="944"/>
      <c r="D19" s="956" t="s">
        <v>272</v>
      </c>
      <c r="E19" s="953">
        <v>92142</v>
      </c>
      <c r="F19" s="954"/>
      <c r="G19" s="953">
        <v>114179</v>
      </c>
      <c r="H19" s="954"/>
    </row>
    <row r="20" spans="2:8" ht="12" customHeight="1">
      <c r="B20" s="951"/>
      <c r="C20" s="944"/>
      <c r="D20" s="956" t="s">
        <v>273</v>
      </c>
      <c r="E20" s="953">
        <v>1937376</v>
      </c>
      <c r="F20" s="954"/>
      <c r="G20" s="953">
        <v>41714</v>
      </c>
      <c r="H20" s="954"/>
    </row>
    <row r="21" spans="2:8" ht="12" customHeight="1">
      <c r="B21" s="951"/>
      <c r="C21" s="944"/>
      <c r="D21" s="956" t="s">
        <v>274</v>
      </c>
      <c r="E21" s="953">
        <v>0</v>
      </c>
      <c r="F21" s="954"/>
      <c r="G21" s="953">
        <v>1132760</v>
      </c>
      <c r="H21" s="954"/>
    </row>
    <row r="22" spans="2:8" ht="12" customHeight="1">
      <c r="B22" s="951"/>
      <c r="C22" s="944"/>
      <c r="D22" s="956" t="s">
        <v>275</v>
      </c>
      <c r="E22" s="953">
        <v>279803</v>
      </c>
      <c r="F22" s="954"/>
      <c r="G22" s="953">
        <v>58426</v>
      </c>
      <c r="H22" s="954"/>
    </row>
    <row r="23" spans="2:8" ht="12" customHeight="1">
      <c r="B23" s="951"/>
      <c r="C23" s="955"/>
      <c r="D23" s="956" t="s">
        <v>276</v>
      </c>
      <c r="E23" s="953">
        <v>682231</v>
      </c>
      <c r="F23" s="954"/>
      <c r="G23" s="953">
        <v>0</v>
      </c>
      <c r="H23" s="954"/>
    </row>
    <row r="24" spans="2:8" ht="12" customHeight="1">
      <c r="B24" s="951"/>
      <c r="C24" s="944"/>
      <c r="D24" s="956" t="s">
        <v>277</v>
      </c>
      <c r="E24" s="953">
        <v>930815</v>
      </c>
      <c r="F24" s="954"/>
      <c r="G24" s="953">
        <v>0</v>
      </c>
      <c r="H24" s="954"/>
    </row>
    <row r="25" spans="2:8" ht="12" customHeight="1">
      <c r="B25" s="951"/>
      <c r="C25" s="944"/>
      <c r="D25" s="956" t="s">
        <v>278</v>
      </c>
      <c r="E25" s="953">
        <v>159806</v>
      </c>
      <c r="F25" s="954"/>
      <c r="G25" s="953">
        <v>2083720</v>
      </c>
      <c r="H25" s="954"/>
    </row>
    <row r="26" spans="2:8" ht="12" customHeight="1">
      <c r="B26" s="951"/>
      <c r="C26" s="944"/>
      <c r="D26" s="956" t="s">
        <v>279</v>
      </c>
      <c r="E26" s="953">
        <v>0</v>
      </c>
      <c r="F26" s="954"/>
      <c r="G26" s="953">
        <v>696590</v>
      </c>
      <c r="H26" s="954"/>
    </row>
    <row r="27" spans="2:8" ht="12" customHeight="1">
      <c r="B27" s="951"/>
      <c r="C27" s="944"/>
      <c r="D27" s="956" t="s">
        <v>280</v>
      </c>
      <c r="E27" s="953">
        <v>1142840</v>
      </c>
      <c r="F27" s="954"/>
      <c r="G27" s="953">
        <v>1199982</v>
      </c>
      <c r="H27" s="954"/>
    </row>
    <row r="28" spans="2:8" ht="12" customHeight="1">
      <c r="B28" s="951"/>
      <c r="C28" s="944"/>
      <c r="D28" s="956" t="s">
        <v>281</v>
      </c>
      <c r="E28" s="953">
        <v>88000</v>
      </c>
      <c r="F28" s="954"/>
      <c r="G28" s="953">
        <v>0</v>
      </c>
      <c r="H28" s="954"/>
    </row>
    <row r="29" spans="2:8" ht="12" customHeight="1">
      <c r="B29" s="951"/>
      <c r="C29" s="944"/>
      <c r="D29" s="956" t="s">
        <v>282</v>
      </c>
      <c r="E29" s="953">
        <v>1218434</v>
      </c>
      <c r="F29" s="954"/>
      <c r="G29" s="953">
        <v>447400</v>
      </c>
      <c r="H29" s="954"/>
    </row>
    <row r="30" spans="2:8" ht="12" customHeight="1">
      <c r="B30" s="951"/>
      <c r="C30" s="944"/>
      <c r="D30" s="956" t="s">
        <v>283</v>
      </c>
      <c r="E30" s="953">
        <v>38373</v>
      </c>
      <c r="F30" s="954"/>
      <c r="G30" s="953">
        <v>352907</v>
      </c>
      <c r="H30" s="954"/>
    </row>
    <row r="31" spans="2:8" ht="12" customHeight="1">
      <c r="B31" s="951"/>
      <c r="C31" s="944"/>
      <c r="D31" s="956" t="s">
        <v>284</v>
      </c>
      <c r="E31" s="953">
        <v>0</v>
      </c>
      <c r="F31" s="954"/>
      <c r="G31" s="953">
        <v>6596000</v>
      </c>
      <c r="H31" s="954"/>
    </row>
    <row r="32" spans="2:8" ht="12" customHeight="1">
      <c r="B32" s="951"/>
      <c r="C32" s="944"/>
      <c r="D32" s="956" t="s">
        <v>285</v>
      </c>
      <c r="E32" s="953">
        <v>1928628</v>
      </c>
      <c r="F32" s="954"/>
      <c r="G32" s="953">
        <v>2025060</v>
      </c>
      <c r="H32" s="954"/>
    </row>
    <row r="33" spans="2:8" ht="12" customHeight="1">
      <c r="B33" s="951"/>
      <c r="C33" s="944"/>
      <c r="D33" s="956" t="s">
        <v>286</v>
      </c>
      <c r="E33" s="953">
        <v>131000</v>
      </c>
      <c r="F33" s="954"/>
      <c r="G33" s="953">
        <v>0</v>
      </c>
      <c r="H33" s="954"/>
    </row>
    <row r="34" spans="2:8" ht="12" customHeight="1">
      <c r="B34" s="951"/>
      <c r="C34" s="944"/>
      <c r="D34" s="956" t="s">
        <v>287</v>
      </c>
      <c r="E34" s="953">
        <v>97815</v>
      </c>
      <c r="F34" s="954"/>
      <c r="G34" s="953">
        <v>78000</v>
      </c>
      <c r="H34" s="954"/>
    </row>
    <row r="35" spans="2:8" ht="12" customHeight="1">
      <c r="B35" s="951"/>
      <c r="C35" s="944"/>
      <c r="D35" s="956" t="s">
        <v>288</v>
      </c>
      <c r="E35" s="953">
        <v>109038</v>
      </c>
      <c r="F35" s="954"/>
      <c r="G35" s="953">
        <v>0</v>
      </c>
      <c r="H35" s="954"/>
    </row>
    <row r="36" spans="2:8" ht="12" customHeight="1">
      <c r="B36" s="951"/>
      <c r="C36" s="944"/>
      <c r="D36" s="956" t="s">
        <v>289</v>
      </c>
      <c r="E36" s="953">
        <v>16798</v>
      </c>
      <c r="F36" s="954"/>
      <c r="G36" s="953">
        <v>0</v>
      </c>
      <c r="H36" s="954"/>
    </row>
    <row r="37" spans="2:8" ht="12" customHeight="1">
      <c r="B37" s="951"/>
      <c r="C37" s="944"/>
      <c r="D37" s="956" t="s">
        <v>290</v>
      </c>
      <c r="E37" s="953">
        <v>42829</v>
      </c>
      <c r="F37" s="954"/>
      <c r="G37" s="953">
        <v>1072942</v>
      </c>
      <c r="H37" s="954"/>
    </row>
    <row r="38" spans="2:8" ht="12" customHeight="1">
      <c r="B38" s="951"/>
      <c r="C38" s="944"/>
      <c r="D38" s="956" t="s">
        <v>291</v>
      </c>
      <c r="E38" s="953">
        <v>1123384</v>
      </c>
      <c r="F38" s="954"/>
      <c r="G38" s="953">
        <v>455704</v>
      </c>
      <c r="H38" s="954"/>
    </row>
    <row r="39" spans="2:8" ht="12" customHeight="1">
      <c r="B39" s="951"/>
      <c r="C39" s="944"/>
      <c r="D39" s="956"/>
      <c r="E39" s="953"/>
      <c r="F39" s="954"/>
      <c r="G39" s="953"/>
      <c r="H39" s="954"/>
    </row>
    <row r="40" spans="2:8" ht="12" customHeight="1">
      <c r="B40" s="951"/>
      <c r="C40" s="1536" t="s">
        <v>292</v>
      </c>
      <c r="D40" s="1537"/>
      <c r="E40" s="953">
        <f>SUM(E41:E44)</f>
        <v>1623310</v>
      </c>
      <c r="F40" s="954">
        <f>+E40/E7*100</f>
        <v>2.20086058229968</v>
      </c>
      <c r="G40" s="953">
        <f>SUM(G41:G44)</f>
        <v>506812</v>
      </c>
      <c r="H40" s="954">
        <f>+G40/G7*100</f>
        <v>0.6759902833099163</v>
      </c>
    </row>
    <row r="41" spans="2:8" ht="12" customHeight="1">
      <c r="B41" s="951"/>
      <c r="C41" s="944"/>
      <c r="D41" s="956" t="s">
        <v>293</v>
      </c>
      <c r="E41" s="953">
        <v>345000</v>
      </c>
      <c r="F41" s="954"/>
      <c r="G41" s="953">
        <v>328000</v>
      </c>
      <c r="H41" s="954"/>
    </row>
    <row r="42" spans="2:8" ht="12" customHeight="1">
      <c r="B42" s="951"/>
      <c r="C42" s="944"/>
      <c r="D42" s="956" t="s">
        <v>294</v>
      </c>
      <c r="E42" s="953">
        <v>1116338</v>
      </c>
      <c r="F42" s="954"/>
      <c r="G42" s="953">
        <v>0</v>
      </c>
      <c r="H42" s="954"/>
    </row>
    <row r="43" spans="2:8" ht="12" customHeight="1">
      <c r="B43" s="951"/>
      <c r="C43" s="944"/>
      <c r="D43" s="956" t="s">
        <v>295</v>
      </c>
      <c r="E43" s="953">
        <v>154772</v>
      </c>
      <c r="F43" s="954"/>
      <c r="G43" s="953">
        <v>178812</v>
      </c>
      <c r="H43" s="954"/>
    </row>
    <row r="44" spans="2:8" ht="12" customHeight="1">
      <c r="B44" s="951"/>
      <c r="C44" s="944"/>
      <c r="D44" s="956" t="s">
        <v>296</v>
      </c>
      <c r="E44" s="953">
        <v>7200</v>
      </c>
      <c r="F44" s="954"/>
      <c r="G44" s="953">
        <v>0</v>
      </c>
      <c r="H44" s="954"/>
    </row>
    <row r="45" spans="2:8" ht="12" customHeight="1">
      <c r="B45" s="951"/>
      <c r="C45" s="944"/>
      <c r="D45" s="952"/>
      <c r="E45" s="953"/>
      <c r="F45" s="954"/>
      <c r="G45" s="953"/>
      <c r="H45" s="954"/>
    </row>
    <row r="46" spans="2:8" ht="12" customHeight="1">
      <c r="B46" s="951"/>
      <c r="C46" s="1536" t="s">
        <v>297</v>
      </c>
      <c r="D46" s="1541"/>
      <c r="E46" s="953">
        <f>SUM(E47:E55)</f>
        <v>3435087</v>
      </c>
      <c r="F46" s="954">
        <f>+E46/E7*100</f>
        <v>4.657242039456457</v>
      </c>
      <c r="G46" s="953">
        <f>SUM(G47:G55)</f>
        <v>868443</v>
      </c>
      <c r="H46" s="954">
        <f>+G46/G7*100</f>
        <v>1.1583368775966505</v>
      </c>
    </row>
    <row r="47" spans="2:8" ht="12" customHeight="1">
      <c r="B47" s="951"/>
      <c r="C47" s="955"/>
      <c r="D47" s="956" t="s">
        <v>298</v>
      </c>
      <c r="E47" s="953">
        <v>10886</v>
      </c>
      <c r="F47" s="954"/>
      <c r="G47" s="953">
        <v>10622</v>
      </c>
      <c r="H47" s="954"/>
    </row>
    <row r="48" spans="2:8" ht="12" customHeight="1">
      <c r="B48" s="951"/>
      <c r="C48" s="955"/>
      <c r="D48" s="956" t="s">
        <v>299</v>
      </c>
      <c r="E48" s="953">
        <v>245199</v>
      </c>
      <c r="F48" s="954"/>
      <c r="G48" s="953">
        <v>0</v>
      </c>
      <c r="H48" s="954"/>
    </row>
    <row r="49" spans="2:8" ht="12" customHeight="1">
      <c r="B49" s="951"/>
      <c r="C49" s="955"/>
      <c r="D49" s="956" t="s">
        <v>300</v>
      </c>
      <c r="E49" s="953">
        <v>1143515</v>
      </c>
      <c r="F49" s="954"/>
      <c r="G49" s="953">
        <v>0</v>
      </c>
      <c r="H49" s="954"/>
    </row>
    <row r="50" spans="2:8" ht="12" customHeight="1">
      <c r="B50" s="951"/>
      <c r="C50" s="955"/>
      <c r="D50" s="956" t="s">
        <v>301</v>
      </c>
      <c r="E50" s="953">
        <v>39619</v>
      </c>
      <c r="F50" s="954"/>
      <c r="G50" s="953">
        <v>0</v>
      </c>
      <c r="H50" s="954"/>
    </row>
    <row r="51" spans="2:8" ht="12" customHeight="1">
      <c r="B51" s="951"/>
      <c r="C51" s="955"/>
      <c r="D51" s="956" t="s">
        <v>302</v>
      </c>
      <c r="E51" s="953">
        <v>21604</v>
      </c>
      <c r="F51" s="954"/>
      <c r="G51" s="953">
        <v>15104</v>
      </c>
      <c r="H51" s="954"/>
    </row>
    <row r="52" spans="2:8" ht="12" customHeight="1">
      <c r="B52" s="951"/>
      <c r="C52" s="955"/>
      <c r="D52" s="956" t="s">
        <v>303</v>
      </c>
      <c r="E52" s="953">
        <v>799033</v>
      </c>
      <c r="F52" s="954"/>
      <c r="G52" s="953">
        <v>17964</v>
      </c>
      <c r="H52" s="954"/>
    </row>
    <row r="53" spans="2:8" ht="12" customHeight="1">
      <c r="B53" s="951"/>
      <c r="C53" s="955"/>
      <c r="D53" s="956" t="s">
        <v>304</v>
      </c>
      <c r="E53" s="953">
        <v>845698</v>
      </c>
      <c r="F53" s="954"/>
      <c r="G53" s="953">
        <v>0</v>
      </c>
      <c r="H53" s="954"/>
    </row>
    <row r="54" spans="2:8" ht="12" customHeight="1">
      <c r="B54" s="951"/>
      <c r="C54" s="955"/>
      <c r="D54" s="956" t="s">
        <v>305</v>
      </c>
      <c r="E54" s="953">
        <v>138181</v>
      </c>
      <c r="F54" s="954"/>
      <c r="G54" s="953">
        <v>760028</v>
      </c>
      <c r="H54" s="954"/>
    </row>
    <row r="55" spans="2:8" ht="12" customHeight="1">
      <c r="B55" s="951"/>
      <c r="C55" s="955"/>
      <c r="D55" s="956" t="s">
        <v>306</v>
      </c>
      <c r="E55" s="953">
        <v>191352</v>
      </c>
      <c r="F55" s="954"/>
      <c r="G55" s="953">
        <v>64725</v>
      </c>
      <c r="H55" s="954"/>
    </row>
    <row r="56" spans="2:8" ht="12" customHeight="1">
      <c r="B56" s="951"/>
      <c r="C56" s="955"/>
      <c r="D56" s="956"/>
      <c r="E56" s="953"/>
      <c r="F56" s="954"/>
      <c r="G56" s="953"/>
      <c r="H56" s="954"/>
    </row>
    <row r="57" spans="2:8" ht="12" customHeight="1">
      <c r="B57" s="951"/>
      <c r="C57" s="1536" t="s">
        <v>307</v>
      </c>
      <c r="D57" s="1541"/>
      <c r="E57" s="953">
        <f>SUM(E58)</f>
        <v>214581</v>
      </c>
      <c r="F57" s="954">
        <f>+E57/E7*100</f>
        <v>0.2909258641975024</v>
      </c>
      <c r="G57" s="953">
        <f>SUM(G58)</f>
        <v>13416</v>
      </c>
      <c r="H57" s="954">
        <f>+G57/G7*100</f>
        <v>0.017894378272191338</v>
      </c>
    </row>
    <row r="58" spans="2:8" ht="12" customHeight="1">
      <c r="B58" s="951"/>
      <c r="C58" s="955"/>
      <c r="D58" s="956" t="s">
        <v>308</v>
      </c>
      <c r="E58" s="953">
        <v>214581</v>
      </c>
      <c r="F58" s="954"/>
      <c r="G58" s="953">
        <v>13416</v>
      </c>
      <c r="H58" s="954"/>
    </row>
    <row r="59" spans="2:8" ht="12" customHeight="1">
      <c r="B59" s="951"/>
      <c r="C59" s="955"/>
      <c r="D59" s="956"/>
      <c r="E59" s="953"/>
      <c r="F59" s="954"/>
      <c r="G59" s="953"/>
      <c r="H59" s="954"/>
    </row>
    <row r="60" spans="2:8" ht="12" customHeight="1">
      <c r="B60" s="951"/>
      <c r="C60" s="1536" t="s">
        <v>309</v>
      </c>
      <c r="D60" s="1541"/>
      <c r="E60" s="953">
        <f>SUM(E61:E64)</f>
        <v>710489</v>
      </c>
      <c r="F60" s="954">
        <f>+E60/E7*100</f>
        <v>0.963270868939092</v>
      </c>
      <c r="G60" s="953">
        <f>SUM(G61:G64)</f>
        <v>167777</v>
      </c>
      <c r="H60" s="954">
        <f>+G60/G7*100</f>
        <v>0.2237824316766135</v>
      </c>
    </row>
    <row r="61" spans="2:8" ht="12" customHeight="1">
      <c r="B61" s="951"/>
      <c r="C61" s="955"/>
      <c r="D61" s="956" t="s">
        <v>310</v>
      </c>
      <c r="E61" s="953">
        <v>8208</v>
      </c>
      <c r="F61" s="954"/>
      <c r="G61" s="953">
        <v>14771</v>
      </c>
      <c r="H61" s="954"/>
    </row>
    <row r="62" spans="2:8" ht="12" customHeight="1">
      <c r="B62" s="951"/>
      <c r="C62" s="955"/>
      <c r="D62" s="956" t="s">
        <v>311</v>
      </c>
      <c r="E62" s="953">
        <v>487074</v>
      </c>
      <c r="F62" s="954"/>
      <c r="G62" s="953">
        <v>0</v>
      </c>
      <c r="H62" s="954"/>
    </row>
    <row r="63" spans="2:8" ht="12" customHeight="1">
      <c r="B63" s="951"/>
      <c r="C63" s="955"/>
      <c r="D63" s="956" t="s">
        <v>312</v>
      </c>
      <c r="E63" s="953">
        <v>92487</v>
      </c>
      <c r="F63" s="954"/>
      <c r="G63" s="953">
        <v>0</v>
      </c>
      <c r="H63" s="954"/>
    </row>
    <row r="64" spans="2:8" ht="12" customHeight="1">
      <c r="B64" s="951"/>
      <c r="C64" s="944"/>
      <c r="D64" s="956" t="s">
        <v>313</v>
      </c>
      <c r="E64" s="115">
        <v>122720</v>
      </c>
      <c r="F64" s="115"/>
      <c r="G64" s="115">
        <v>153006</v>
      </c>
      <c r="H64" s="954"/>
    </row>
    <row r="65" spans="2:8" ht="12" customHeight="1">
      <c r="B65" s="951"/>
      <c r="C65" s="944"/>
      <c r="D65" s="952"/>
      <c r="E65" s="115"/>
      <c r="F65" s="115"/>
      <c r="G65" s="115"/>
      <c r="H65" s="954"/>
    </row>
    <row r="66" spans="2:8" ht="12" customHeight="1">
      <c r="B66" s="951"/>
      <c r="C66" s="1536" t="s">
        <v>314</v>
      </c>
      <c r="D66" s="1537"/>
      <c r="E66" s="115">
        <f>SUM(E67:E72)</f>
        <v>30240</v>
      </c>
      <c r="F66" s="957">
        <f>+E66/E7*100</f>
        <v>0.04099896138676058</v>
      </c>
      <c r="G66" s="115">
        <f>SUM(G67:G72)</f>
        <v>0</v>
      </c>
      <c r="H66" s="954">
        <f>+G66/G7*100</f>
        <v>0</v>
      </c>
    </row>
    <row r="67" spans="2:8" ht="12" customHeight="1">
      <c r="B67" s="951"/>
      <c r="C67" s="944"/>
      <c r="D67" s="956" t="s">
        <v>315</v>
      </c>
      <c r="E67" s="115">
        <v>970</v>
      </c>
      <c r="F67" s="237"/>
      <c r="G67" s="115">
        <v>0</v>
      </c>
      <c r="H67" s="954"/>
    </row>
    <row r="68" spans="2:8" ht="12" customHeight="1">
      <c r="B68" s="951"/>
      <c r="C68" s="944"/>
      <c r="D68" s="956" t="s">
        <v>316</v>
      </c>
      <c r="E68" s="115">
        <v>13166</v>
      </c>
      <c r="F68" s="237"/>
      <c r="G68" s="115">
        <v>0</v>
      </c>
      <c r="H68" s="954"/>
    </row>
    <row r="69" spans="2:8" ht="12" customHeight="1">
      <c r="B69" s="951"/>
      <c r="C69" s="944"/>
      <c r="D69" s="956" t="s">
        <v>317</v>
      </c>
      <c r="E69" s="115">
        <v>443</v>
      </c>
      <c r="F69" s="237"/>
      <c r="G69" s="115">
        <v>0</v>
      </c>
      <c r="H69" s="954"/>
    </row>
    <row r="70" spans="2:8" ht="12" customHeight="1">
      <c r="B70" s="951"/>
      <c r="C70" s="944"/>
      <c r="D70" s="956" t="s">
        <v>318</v>
      </c>
      <c r="E70" s="115">
        <v>15268</v>
      </c>
      <c r="F70" s="237"/>
      <c r="G70" s="115">
        <v>0</v>
      </c>
      <c r="H70" s="954"/>
    </row>
    <row r="71" spans="2:8" ht="12" customHeight="1">
      <c r="B71" s="951"/>
      <c r="C71" s="944"/>
      <c r="D71" s="956" t="s">
        <v>319</v>
      </c>
      <c r="E71" s="115">
        <v>104</v>
      </c>
      <c r="F71" s="237"/>
      <c r="G71" s="115">
        <v>0</v>
      </c>
      <c r="H71" s="954"/>
    </row>
    <row r="72" spans="2:8" ht="12" customHeight="1">
      <c r="B72" s="951"/>
      <c r="C72" s="944"/>
      <c r="D72" s="956" t="s">
        <v>320</v>
      </c>
      <c r="E72" s="115">
        <v>289</v>
      </c>
      <c r="F72" s="237"/>
      <c r="G72" s="115">
        <v>0</v>
      </c>
      <c r="H72" s="954"/>
    </row>
    <row r="73" spans="2:8" ht="12" customHeight="1">
      <c r="B73" s="951"/>
      <c r="C73" s="944"/>
      <c r="D73" s="956"/>
      <c r="E73" s="115"/>
      <c r="F73" s="237"/>
      <c r="G73" s="115"/>
      <c r="H73" s="954"/>
    </row>
    <row r="74" spans="2:8" ht="12" customHeight="1">
      <c r="B74" s="951"/>
      <c r="C74" s="1536" t="s">
        <v>321</v>
      </c>
      <c r="D74" s="1537"/>
      <c r="E74" s="115">
        <f>SUM(E75:E79)</f>
        <v>1254679</v>
      </c>
      <c r="F74" s="957">
        <f>+E74/E7*100</f>
        <v>1.7010759217519638</v>
      </c>
      <c r="G74" s="115">
        <f>SUM(G75:G79)</f>
        <v>1127694</v>
      </c>
      <c r="H74" s="954">
        <f>+G74/G7*100</f>
        <v>1.5041281314311674</v>
      </c>
    </row>
    <row r="75" spans="2:8" ht="12" customHeight="1">
      <c r="B75" s="951"/>
      <c r="C75" s="955"/>
      <c r="D75" s="956" t="s">
        <v>322</v>
      </c>
      <c r="E75" s="115">
        <v>5316</v>
      </c>
      <c r="F75" s="237"/>
      <c r="G75" s="115">
        <v>0</v>
      </c>
      <c r="H75" s="954"/>
    </row>
    <row r="76" spans="2:8" ht="12" customHeight="1">
      <c r="B76" s="951"/>
      <c r="C76" s="955"/>
      <c r="D76" s="956" t="s">
        <v>323</v>
      </c>
      <c r="E76" s="115">
        <v>0</v>
      </c>
      <c r="F76" s="237"/>
      <c r="G76" s="115">
        <v>1000</v>
      </c>
      <c r="H76" s="954"/>
    </row>
    <row r="77" spans="2:8" ht="12" customHeight="1">
      <c r="B77" s="951"/>
      <c r="C77" s="955"/>
      <c r="D77" s="956" t="s">
        <v>324</v>
      </c>
      <c r="E77" s="115">
        <v>174895</v>
      </c>
      <c r="F77" s="237"/>
      <c r="G77" s="115">
        <v>0</v>
      </c>
      <c r="H77" s="954"/>
    </row>
    <row r="78" spans="2:8" ht="12" customHeight="1">
      <c r="B78" s="951"/>
      <c r="C78" s="955"/>
      <c r="D78" s="956" t="s">
        <v>1964</v>
      </c>
      <c r="E78" s="115">
        <v>1425</v>
      </c>
      <c r="F78" s="237"/>
      <c r="G78" s="115">
        <v>0</v>
      </c>
      <c r="H78" s="954"/>
    </row>
    <row r="79" spans="2:8" ht="12" customHeight="1" thickBot="1">
      <c r="B79" s="958"/>
      <c r="C79" s="959"/>
      <c r="D79" s="960" t="s">
        <v>1965</v>
      </c>
      <c r="E79" s="126">
        <v>1073043</v>
      </c>
      <c r="F79" s="126"/>
      <c r="G79" s="126">
        <v>1126694</v>
      </c>
      <c r="H79" s="961"/>
    </row>
    <row r="80" spans="3:8" ht="12" customHeight="1">
      <c r="C80" s="940" t="s">
        <v>1966</v>
      </c>
      <c r="E80" s="944"/>
      <c r="F80" s="944"/>
      <c r="G80" s="962"/>
      <c r="H80" s="944"/>
    </row>
    <row r="81" spans="5:8" ht="12" customHeight="1">
      <c r="E81" s="944"/>
      <c r="F81" s="944"/>
      <c r="G81" s="962"/>
      <c r="H81" s="944"/>
    </row>
    <row r="82" spans="5:8" ht="12" customHeight="1">
      <c r="E82" s="944"/>
      <c r="F82" s="944"/>
      <c r="G82" s="962"/>
      <c r="H82" s="944"/>
    </row>
  </sheetData>
  <mergeCells count="12">
    <mergeCell ref="B5:D6"/>
    <mergeCell ref="B7:D7"/>
    <mergeCell ref="G5:H5"/>
    <mergeCell ref="C66:D66"/>
    <mergeCell ref="C74:D74"/>
    <mergeCell ref="E5:F5"/>
    <mergeCell ref="C9:D9"/>
    <mergeCell ref="C12:D12"/>
    <mergeCell ref="C40:D40"/>
    <mergeCell ref="C46:D46"/>
    <mergeCell ref="C57:D57"/>
    <mergeCell ref="C60:D60"/>
  </mergeCells>
  <printOptions/>
  <pageMargins left="0.3937007874015748" right="0.31496062992125984" top="0.36" bottom="0.3937007874015748" header="0.2755905511811024" footer="0.1968503937007874"/>
  <pageSetup horizontalDpi="300" verticalDpi="300" orientation="portrait" paperSize="9" r:id="rId1"/>
</worksheet>
</file>

<file path=xl/worksheets/sheet27.xml><?xml version="1.0" encoding="utf-8"?>
<worksheet xmlns="http://schemas.openxmlformats.org/spreadsheetml/2006/main" xmlns:r="http://schemas.openxmlformats.org/officeDocument/2006/relationships">
  <dimension ref="B2:F76"/>
  <sheetViews>
    <sheetView workbookViewId="0" topLeftCell="A1">
      <selection activeCell="A1" sqref="A1"/>
    </sheetView>
  </sheetViews>
  <sheetFormatPr defaultColWidth="9.00390625" defaultRowHeight="13.5"/>
  <cols>
    <col min="1" max="1" width="2.625" style="963" customWidth="1"/>
    <col min="2" max="2" width="2.25390625" style="963" customWidth="1"/>
    <col min="3" max="3" width="2.50390625" style="963" customWidth="1"/>
    <col min="4" max="4" width="22.125" style="963" bestFit="1" customWidth="1"/>
    <col min="5" max="5" width="12.125" style="963" bestFit="1" customWidth="1"/>
    <col min="6" max="6" width="9.125" style="963" customWidth="1"/>
    <col min="7" max="16384" width="9.00390625" style="963" customWidth="1"/>
  </cols>
  <sheetData>
    <row r="2" ht="14.25">
      <c r="B2" s="964" t="s">
        <v>2025</v>
      </c>
    </row>
    <row r="4" spans="2:6" ht="12.75" thickBot="1">
      <c r="B4" s="963" t="s">
        <v>1979</v>
      </c>
      <c r="F4" s="965" t="s">
        <v>1980</v>
      </c>
    </row>
    <row r="5" spans="2:6" ht="14.25" customHeight="1" thickTop="1">
      <c r="B5" s="1556" t="s">
        <v>1968</v>
      </c>
      <c r="C5" s="1557"/>
      <c r="D5" s="1558"/>
      <c r="E5" s="1553" t="s">
        <v>1981</v>
      </c>
      <c r="F5" s="1554"/>
    </row>
    <row r="6" spans="2:6" ht="12">
      <c r="B6" s="1559"/>
      <c r="C6" s="1560"/>
      <c r="D6" s="1561"/>
      <c r="E6" s="966" t="s">
        <v>1969</v>
      </c>
      <c r="F6" s="967" t="s">
        <v>1828</v>
      </c>
    </row>
    <row r="7" spans="2:6" s="968" customFormat="1" ht="17.25" customHeight="1">
      <c r="B7" s="1562" t="s">
        <v>1970</v>
      </c>
      <c r="C7" s="1563"/>
      <c r="D7" s="1564"/>
      <c r="E7" s="969">
        <f>+E9+E14+E26+E29+E33+E44+E47+E51+E60+E71</f>
        <v>25328672</v>
      </c>
      <c r="F7" s="970">
        <f>SUM(F9:F75)</f>
        <v>100</v>
      </c>
    </row>
    <row r="8" spans="2:6" ht="12">
      <c r="B8" s="971"/>
      <c r="C8" s="972"/>
      <c r="D8" s="973"/>
      <c r="E8" s="974"/>
      <c r="F8" s="975"/>
    </row>
    <row r="9" spans="2:6" ht="12">
      <c r="B9" s="971"/>
      <c r="C9" s="1551" t="s">
        <v>257</v>
      </c>
      <c r="D9" s="1552"/>
      <c r="E9" s="974">
        <f>SUM(E10:E12)</f>
        <v>388064</v>
      </c>
      <c r="F9" s="975">
        <f>+E9/$E$7*100</f>
        <v>1.5321134878291292</v>
      </c>
    </row>
    <row r="10" spans="2:6" ht="12">
      <c r="B10" s="971"/>
      <c r="C10" s="972"/>
      <c r="D10" s="977" t="s">
        <v>1982</v>
      </c>
      <c r="E10" s="974">
        <v>230105</v>
      </c>
      <c r="F10" s="975"/>
    </row>
    <row r="11" spans="2:6" ht="12">
      <c r="B11" s="971"/>
      <c r="C11" s="972"/>
      <c r="D11" s="977" t="s">
        <v>1983</v>
      </c>
      <c r="E11" s="974">
        <v>61040</v>
      </c>
      <c r="F11" s="975"/>
    </row>
    <row r="12" spans="2:6" ht="12">
      <c r="B12" s="971"/>
      <c r="C12" s="972"/>
      <c r="D12" s="977" t="s">
        <v>1984</v>
      </c>
      <c r="E12" s="974">
        <v>96919</v>
      </c>
      <c r="F12" s="975"/>
    </row>
    <row r="13" spans="2:6" ht="9" customHeight="1">
      <c r="B13" s="971"/>
      <c r="C13" s="972"/>
      <c r="D13" s="977"/>
      <c r="E13" s="974"/>
      <c r="F13" s="975"/>
    </row>
    <row r="14" spans="2:6" ht="12">
      <c r="B14" s="971"/>
      <c r="C14" s="1551" t="s">
        <v>1985</v>
      </c>
      <c r="D14" s="1552"/>
      <c r="E14" s="974">
        <f>SUM(E15:E24)</f>
        <v>5049064</v>
      </c>
      <c r="F14" s="975">
        <f>+E14/$E$7*100</f>
        <v>19.93418367927067</v>
      </c>
    </row>
    <row r="15" spans="2:6" ht="12" customHeight="1">
      <c r="B15" s="971"/>
      <c r="C15" s="972"/>
      <c r="D15" s="977" t="s">
        <v>1986</v>
      </c>
      <c r="E15" s="974">
        <v>1306648</v>
      </c>
      <c r="F15" s="975"/>
    </row>
    <row r="16" spans="2:6" ht="12" customHeight="1">
      <c r="B16" s="971"/>
      <c r="C16" s="972"/>
      <c r="D16" s="977" t="s">
        <v>269</v>
      </c>
      <c r="E16" s="974">
        <v>2865613</v>
      </c>
      <c r="F16" s="975"/>
    </row>
    <row r="17" spans="2:6" ht="12" customHeight="1">
      <c r="B17" s="971"/>
      <c r="C17" s="972"/>
      <c r="D17" s="977" t="s">
        <v>1971</v>
      </c>
      <c r="E17" s="974">
        <v>14011</v>
      </c>
      <c r="F17" s="975"/>
    </row>
    <row r="18" spans="2:6" ht="12" customHeight="1">
      <c r="B18" s="971"/>
      <c r="C18" s="972"/>
      <c r="D18" s="977" t="s">
        <v>1987</v>
      </c>
      <c r="E18" s="974">
        <v>80766</v>
      </c>
      <c r="F18" s="975"/>
    </row>
    <row r="19" spans="2:6" ht="12" customHeight="1">
      <c r="B19" s="971"/>
      <c r="C19" s="972"/>
      <c r="D19" s="977" t="s">
        <v>278</v>
      </c>
      <c r="E19" s="974">
        <v>237754</v>
      </c>
      <c r="F19" s="975"/>
    </row>
    <row r="20" spans="2:6" ht="12" customHeight="1">
      <c r="B20" s="971"/>
      <c r="C20" s="972"/>
      <c r="D20" s="977" t="s">
        <v>1988</v>
      </c>
      <c r="E20" s="974">
        <v>746</v>
      </c>
      <c r="F20" s="975"/>
    </row>
    <row r="21" spans="2:6" ht="12" customHeight="1">
      <c r="B21" s="971"/>
      <c r="C21" s="972"/>
      <c r="D21" s="977" t="s">
        <v>290</v>
      </c>
      <c r="E21" s="974">
        <v>3250</v>
      </c>
      <c r="F21" s="975"/>
    </row>
    <row r="22" spans="2:6" ht="12" customHeight="1">
      <c r="B22" s="971"/>
      <c r="C22" s="972"/>
      <c r="D22" s="977" t="s">
        <v>1989</v>
      </c>
      <c r="E22" s="974">
        <v>5000</v>
      </c>
      <c r="F22" s="975"/>
    </row>
    <row r="23" spans="2:6" ht="12" customHeight="1">
      <c r="B23" s="971"/>
      <c r="C23" s="972"/>
      <c r="D23" s="977" t="s">
        <v>1990</v>
      </c>
      <c r="E23" s="974">
        <v>450000</v>
      </c>
      <c r="F23" s="975"/>
    </row>
    <row r="24" spans="2:6" ht="12" customHeight="1">
      <c r="B24" s="971"/>
      <c r="C24" s="972"/>
      <c r="D24" s="977" t="s">
        <v>1991</v>
      </c>
      <c r="E24" s="974">
        <v>85276</v>
      </c>
      <c r="F24" s="975"/>
    </row>
    <row r="25" spans="2:6" ht="9" customHeight="1">
      <c r="B25" s="971"/>
      <c r="C25" s="972"/>
      <c r="D25" s="977"/>
      <c r="E25" s="974"/>
      <c r="F25" s="975"/>
    </row>
    <row r="26" spans="2:6" ht="12" customHeight="1">
      <c r="B26" s="971"/>
      <c r="C26" s="1551" t="s">
        <v>1992</v>
      </c>
      <c r="D26" s="1555"/>
      <c r="E26" s="974">
        <f>SUM(E27:E27)</f>
        <v>54492</v>
      </c>
      <c r="F26" s="975">
        <f>+E26/$E$7*100</f>
        <v>0.21513958568376582</v>
      </c>
    </row>
    <row r="27" spans="2:6" ht="12" customHeight="1">
      <c r="B27" s="971"/>
      <c r="C27" s="972"/>
      <c r="D27" s="977" t="s">
        <v>1993</v>
      </c>
      <c r="E27" s="974">
        <v>54492</v>
      </c>
      <c r="F27" s="975"/>
    </row>
    <row r="28" spans="2:6" ht="12" customHeight="1">
      <c r="B28" s="971"/>
      <c r="C28" s="972"/>
      <c r="D28" s="977"/>
      <c r="E28" s="974"/>
      <c r="F28" s="975"/>
    </row>
    <row r="29" spans="2:6" ht="12" customHeight="1">
      <c r="B29" s="971"/>
      <c r="C29" s="1551" t="s">
        <v>1994</v>
      </c>
      <c r="D29" s="1552"/>
      <c r="E29" s="974">
        <f>SUM(E30:E31)</f>
        <v>7262538</v>
      </c>
      <c r="F29" s="975">
        <f>+E29/$E$7*100</f>
        <v>28.673189024675278</v>
      </c>
    </row>
    <row r="30" spans="2:6" ht="12" customHeight="1">
      <c r="B30" s="971"/>
      <c r="C30" s="972"/>
      <c r="D30" s="977" t="s">
        <v>1972</v>
      </c>
      <c r="E30" s="974">
        <v>6757012</v>
      </c>
      <c r="F30" s="975"/>
    </row>
    <row r="31" spans="2:6" ht="12" customHeight="1">
      <c r="B31" s="971"/>
      <c r="C31" s="972"/>
      <c r="D31" s="977" t="s">
        <v>1995</v>
      </c>
      <c r="E31" s="974">
        <v>505526</v>
      </c>
      <c r="F31" s="975"/>
    </row>
    <row r="32" spans="2:6" ht="9" customHeight="1">
      <c r="B32" s="971"/>
      <c r="C32" s="972"/>
      <c r="D32" s="977"/>
      <c r="E32" s="974"/>
      <c r="F32" s="975"/>
    </row>
    <row r="33" spans="2:6" ht="12">
      <c r="B33" s="971"/>
      <c r="C33" s="1551" t="s">
        <v>1973</v>
      </c>
      <c r="D33" s="1552"/>
      <c r="E33" s="974">
        <f>SUM(E34:E42)</f>
        <v>1288585</v>
      </c>
      <c r="F33" s="975">
        <f>+E33/$E$7*100</f>
        <v>5.087455828714589</v>
      </c>
    </row>
    <row r="34" spans="2:6" ht="12">
      <c r="B34" s="971"/>
      <c r="C34" s="976"/>
      <c r="D34" s="977" t="s">
        <v>301</v>
      </c>
      <c r="E34" s="974">
        <v>14000</v>
      </c>
      <c r="F34" s="975"/>
    </row>
    <row r="35" spans="2:6" ht="12">
      <c r="B35" s="971"/>
      <c r="C35" s="972"/>
      <c r="D35" s="977" t="s">
        <v>303</v>
      </c>
      <c r="E35" s="974">
        <v>53000</v>
      </c>
      <c r="F35" s="975"/>
    </row>
    <row r="36" spans="2:6" ht="12">
      <c r="B36" s="971"/>
      <c r="C36" s="972"/>
      <c r="D36" s="977" t="s">
        <v>1996</v>
      </c>
      <c r="E36" s="974">
        <v>319585</v>
      </c>
      <c r="F36" s="975"/>
    </row>
    <row r="37" spans="2:6" ht="12">
      <c r="B37" s="971"/>
      <c r="C37" s="972"/>
      <c r="D37" s="977" t="s">
        <v>1997</v>
      </c>
      <c r="E37" s="974">
        <v>18000</v>
      </c>
      <c r="F37" s="975"/>
    </row>
    <row r="38" spans="2:6" ht="12">
      <c r="B38" s="971"/>
      <c r="C38" s="972"/>
      <c r="D38" s="977" t="s">
        <v>1998</v>
      </c>
      <c r="E38" s="974">
        <v>20000</v>
      </c>
      <c r="F38" s="975"/>
    </row>
    <row r="39" spans="2:6" ht="12">
      <c r="B39" s="971"/>
      <c r="C39" s="972"/>
      <c r="D39" s="977" t="s">
        <v>1999</v>
      </c>
      <c r="E39" s="974">
        <v>699000</v>
      </c>
      <c r="F39" s="975"/>
    </row>
    <row r="40" spans="2:6" ht="12">
      <c r="B40" s="971"/>
      <c r="C40" s="972"/>
      <c r="D40" s="977" t="s">
        <v>2000</v>
      </c>
      <c r="E40" s="974">
        <v>53000</v>
      </c>
      <c r="F40" s="975"/>
    </row>
    <row r="41" spans="2:6" ht="12">
      <c r="B41" s="971"/>
      <c r="C41" s="972"/>
      <c r="D41" s="977" t="s">
        <v>2001</v>
      </c>
      <c r="E41" s="974">
        <v>36000</v>
      </c>
      <c r="F41" s="975"/>
    </row>
    <row r="42" spans="2:6" ht="12">
      <c r="B42" s="971"/>
      <c r="C42" s="972"/>
      <c r="D42" s="977" t="s">
        <v>2002</v>
      </c>
      <c r="E42" s="974">
        <v>76000</v>
      </c>
      <c r="F42" s="975"/>
    </row>
    <row r="43" spans="2:6" ht="9" customHeight="1">
      <c r="B43" s="971"/>
      <c r="C43" s="972"/>
      <c r="D43" s="977"/>
      <c r="E43" s="974"/>
      <c r="F43" s="975"/>
    </row>
    <row r="44" spans="2:6" ht="12">
      <c r="B44" s="971"/>
      <c r="C44" s="1551" t="s">
        <v>2003</v>
      </c>
      <c r="D44" s="1552"/>
      <c r="E44" s="974">
        <f>SUM(E45)</f>
        <v>195690</v>
      </c>
      <c r="F44" s="975">
        <f>+E44/$E$7*100</f>
        <v>0.7726026852098681</v>
      </c>
    </row>
    <row r="45" spans="2:6" ht="12">
      <c r="B45" s="971"/>
      <c r="C45" s="972"/>
      <c r="D45" s="977" t="s">
        <v>1974</v>
      </c>
      <c r="E45" s="974">
        <v>195690</v>
      </c>
      <c r="F45" s="975"/>
    </row>
    <row r="46" spans="2:6" ht="9" customHeight="1">
      <c r="B46" s="971"/>
      <c r="C46" s="972"/>
      <c r="D46" s="977"/>
      <c r="E46" s="974"/>
      <c r="F46" s="975"/>
    </row>
    <row r="47" spans="2:6" ht="12">
      <c r="B47" s="971"/>
      <c r="C47" s="1551" t="s">
        <v>1975</v>
      </c>
      <c r="D47" s="1552"/>
      <c r="E47" s="974">
        <f>SUM(E48:E49)</f>
        <v>6905809</v>
      </c>
      <c r="F47" s="975">
        <f>+E47/$E$7*100</f>
        <v>27.26478908961354</v>
      </c>
    </row>
    <row r="48" spans="2:6" ht="12">
      <c r="B48" s="971"/>
      <c r="C48" s="972"/>
      <c r="D48" s="977" t="s">
        <v>1976</v>
      </c>
      <c r="E48" s="974">
        <v>6866964</v>
      </c>
      <c r="F48" s="975"/>
    </row>
    <row r="49" spans="2:6" ht="12">
      <c r="B49" s="971"/>
      <c r="C49" s="972"/>
      <c r="D49" s="977" t="s">
        <v>1977</v>
      </c>
      <c r="E49" s="974">
        <v>38845</v>
      </c>
      <c r="F49" s="975"/>
    </row>
    <row r="50" spans="2:6" ht="9" customHeight="1">
      <c r="B50" s="971"/>
      <c r="C50" s="972"/>
      <c r="D50" s="977"/>
      <c r="E50" s="974"/>
      <c r="F50" s="975"/>
    </row>
    <row r="51" spans="2:6" ht="12">
      <c r="B51" s="971"/>
      <c r="C51" s="1551" t="s">
        <v>309</v>
      </c>
      <c r="D51" s="1552"/>
      <c r="E51" s="974">
        <f>SUM(E52:E58)</f>
        <v>1283744</v>
      </c>
      <c r="F51" s="975">
        <f>+E51/$E$7*100</f>
        <v>5.068343101446455</v>
      </c>
    </row>
    <row r="52" spans="2:6" ht="12">
      <c r="B52" s="971"/>
      <c r="C52" s="972"/>
      <c r="D52" s="977" t="s">
        <v>2004</v>
      </c>
      <c r="E52" s="974">
        <v>10635</v>
      </c>
      <c r="F52" s="975"/>
    </row>
    <row r="53" spans="2:6" ht="12">
      <c r="B53" s="971"/>
      <c r="C53" s="972"/>
      <c r="D53" s="977" t="s">
        <v>2005</v>
      </c>
      <c r="E53" s="974">
        <v>40337</v>
      </c>
      <c r="F53" s="975"/>
    </row>
    <row r="54" spans="2:6" ht="12">
      <c r="B54" s="971"/>
      <c r="C54" s="972"/>
      <c r="D54" s="977" t="s">
        <v>2006</v>
      </c>
      <c r="E54" s="974">
        <v>17136</v>
      </c>
      <c r="F54" s="975"/>
    </row>
    <row r="55" spans="2:6" ht="12" customHeight="1">
      <c r="B55" s="971"/>
      <c r="C55" s="972"/>
      <c r="D55" s="977" t="s">
        <v>2007</v>
      </c>
      <c r="E55" s="974">
        <v>7963</v>
      </c>
      <c r="F55" s="975"/>
    </row>
    <row r="56" spans="2:6" ht="12">
      <c r="B56" s="971"/>
      <c r="C56" s="972"/>
      <c r="D56" s="977" t="s">
        <v>2008</v>
      </c>
      <c r="E56" s="974">
        <v>150688</v>
      </c>
      <c r="F56" s="975"/>
    </row>
    <row r="57" spans="2:6" ht="12">
      <c r="B57" s="971"/>
      <c r="C57" s="972"/>
      <c r="D57" s="977" t="s">
        <v>2009</v>
      </c>
      <c r="E57" s="974">
        <v>935003</v>
      </c>
      <c r="F57" s="975"/>
    </row>
    <row r="58" spans="2:6" ht="12">
      <c r="B58" s="971"/>
      <c r="C58" s="972"/>
      <c r="D58" s="977" t="s">
        <v>2010</v>
      </c>
      <c r="E58" s="974">
        <v>121982</v>
      </c>
      <c r="F58" s="975"/>
    </row>
    <row r="59" spans="2:6" ht="9" customHeight="1">
      <c r="B59" s="971"/>
      <c r="C59" s="972"/>
      <c r="D59" s="977"/>
      <c r="E59" s="974"/>
      <c r="F59" s="975"/>
    </row>
    <row r="60" spans="2:6" ht="12">
      <c r="B60" s="971"/>
      <c r="C60" s="1551" t="s">
        <v>1978</v>
      </c>
      <c r="D60" s="1552"/>
      <c r="E60" s="974">
        <f>SUM(E61:E69)</f>
        <v>2588042</v>
      </c>
      <c r="F60" s="975">
        <f>+E60/$E$7*100</f>
        <v>10.21783534486135</v>
      </c>
    </row>
    <row r="61" spans="2:6" ht="12">
      <c r="B61" s="971"/>
      <c r="C61" s="976"/>
      <c r="D61" s="977" t="s">
        <v>2011</v>
      </c>
      <c r="E61" s="974">
        <v>104693</v>
      </c>
      <c r="F61" s="975"/>
    </row>
    <row r="62" spans="2:6" ht="12">
      <c r="B62" s="971"/>
      <c r="C62" s="976"/>
      <c r="D62" s="977" t="s">
        <v>2012</v>
      </c>
      <c r="E62" s="974">
        <v>98631</v>
      </c>
      <c r="F62" s="975"/>
    </row>
    <row r="63" spans="2:6" ht="12">
      <c r="B63" s="971"/>
      <c r="C63" s="976"/>
      <c r="D63" s="977" t="s">
        <v>2013</v>
      </c>
      <c r="E63" s="974">
        <v>42242</v>
      </c>
      <c r="F63" s="975"/>
    </row>
    <row r="64" spans="2:6" ht="12">
      <c r="B64" s="971"/>
      <c r="C64" s="972"/>
      <c r="D64" s="977" t="s">
        <v>2014</v>
      </c>
      <c r="E64" s="974">
        <v>37000</v>
      </c>
      <c r="F64" s="975"/>
    </row>
    <row r="65" spans="2:6" ht="12">
      <c r="B65" s="971"/>
      <c r="C65" s="972"/>
      <c r="D65" s="977" t="s">
        <v>2015</v>
      </c>
      <c r="E65" s="974">
        <v>33836</v>
      </c>
      <c r="F65" s="975"/>
    </row>
    <row r="66" spans="2:6" ht="12">
      <c r="B66" s="971"/>
      <c r="C66" s="972"/>
      <c r="D66" s="977" t="s">
        <v>2016</v>
      </c>
      <c r="E66" s="974">
        <v>45476</v>
      </c>
      <c r="F66" s="975"/>
    </row>
    <row r="67" spans="2:6" ht="12">
      <c r="B67" s="971"/>
      <c r="C67" s="972"/>
      <c r="D67" s="977" t="s">
        <v>2017</v>
      </c>
      <c r="E67" s="974">
        <v>40000</v>
      </c>
      <c r="F67" s="975"/>
    </row>
    <row r="68" spans="2:6" ht="12">
      <c r="B68" s="971"/>
      <c r="C68" s="972"/>
      <c r="D68" s="977" t="s">
        <v>2018</v>
      </c>
      <c r="E68" s="974">
        <v>65000</v>
      </c>
      <c r="F68" s="975"/>
    </row>
    <row r="69" spans="2:6" ht="12">
      <c r="B69" s="971"/>
      <c r="C69" s="972"/>
      <c r="D69" s="977" t="s">
        <v>2019</v>
      </c>
      <c r="E69" s="974">
        <v>2121164</v>
      </c>
      <c r="F69" s="975"/>
    </row>
    <row r="70" spans="2:6" ht="9" customHeight="1">
      <c r="B70" s="971"/>
      <c r="C70" s="972"/>
      <c r="D70" s="977"/>
      <c r="E70" s="974"/>
      <c r="F70" s="975"/>
    </row>
    <row r="71" spans="2:6" ht="12">
      <c r="B71" s="971"/>
      <c r="C71" s="1551" t="s">
        <v>2020</v>
      </c>
      <c r="D71" s="1552"/>
      <c r="E71" s="974">
        <f>SUM(E72:E75)</f>
        <v>312644</v>
      </c>
      <c r="F71" s="975">
        <f>+E71/$E$7*100</f>
        <v>1.234348172695355</v>
      </c>
    </row>
    <row r="72" spans="2:6" ht="12">
      <c r="B72" s="971"/>
      <c r="C72" s="976"/>
      <c r="D72" s="977" t="s">
        <v>2021</v>
      </c>
      <c r="E72" s="974">
        <v>18390</v>
      </c>
      <c r="F72" s="975"/>
    </row>
    <row r="73" spans="2:6" ht="12">
      <c r="B73" s="971"/>
      <c r="C73" s="976"/>
      <c r="D73" s="977" t="s">
        <v>324</v>
      </c>
      <c r="E73" s="974">
        <v>10193</v>
      </c>
      <c r="F73" s="975"/>
    </row>
    <row r="74" spans="2:6" ht="12">
      <c r="B74" s="971"/>
      <c r="C74" s="972"/>
      <c r="D74" s="977" t="s">
        <v>2022</v>
      </c>
      <c r="E74" s="974">
        <v>110061</v>
      </c>
      <c r="F74" s="975"/>
    </row>
    <row r="75" spans="2:6" ht="12.75" thickBot="1">
      <c r="B75" s="978"/>
      <c r="C75" s="979"/>
      <c r="D75" s="980" t="s">
        <v>2023</v>
      </c>
      <c r="E75" s="981">
        <v>174000</v>
      </c>
      <c r="F75" s="982"/>
    </row>
    <row r="76" ht="12">
      <c r="C76" s="963" t="s">
        <v>2024</v>
      </c>
    </row>
  </sheetData>
  <mergeCells count="13">
    <mergeCell ref="E5:F5"/>
    <mergeCell ref="C47:D47"/>
    <mergeCell ref="C9:D9"/>
    <mergeCell ref="C14:D14"/>
    <mergeCell ref="C26:D26"/>
    <mergeCell ref="B5:D6"/>
    <mergeCell ref="B7:D7"/>
    <mergeCell ref="C51:D51"/>
    <mergeCell ref="C60:D60"/>
    <mergeCell ref="C71:D71"/>
    <mergeCell ref="C29:D29"/>
    <mergeCell ref="C33:D33"/>
    <mergeCell ref="C44:D44"/>
  </mergeCells>
  <printOptions/>
  <pageMargins left="0.2755905511811024" right="0.31496062992125984" top="0.39" bottom="0.3937007874015748" header="0.2755905511811024" footer="0.1968503937007874"/>
  <pageSetup horizontalDpi="300" verticalDpi="300" orientation="portrait" paperSize="9" r:id="rId1"/>
</worksheet>
</file>

<file path=xl/worksheets/sheet28.xml><?xml version="1.0" encoding="utf-8"?>
<worksheet xmlns="http://schemas.openxmlformats.org/spreadsheetml/2006/main" xmlns:r="http://schemas.openxmlformats.org/officeDocument/2006/relationships">
  <dimension ref="A2:T36"/>
  <sheetViews>
    <sheetView workbookViewId="0" topLeftCell="A1">
      <selection activeCell="A1" sqref="A1"/>
    </sheetView>
  </sheetViews>
  <sheetFormatPr defaultColWidth="9.00390625" defaultRowHeight="13.5"/>
  <cols>
    <col min="1" max="1" width="2.625" style="983" customWidth="1"/>
    <col min="2" max="2" width="9.625" style="983" customWidth="1"/>
    <col min="3" max="3" width="6.00390625" style="983" customWidth="1"/>
    <col min="4" max="4" width="6.625" style="983" customWidth="1"/>
    <col min="5" max="5" width="6.75390625" style="983" customWidth="1"/>
    <col min="6" max="6" width="6.00390625" style="983" customWidth="1"/>
    <col min="7" max="7" width="6.625" style="983" customWidth="1"/>
    <col min="8" max="8" width="6.75390625" style="983" customWidth="1"/>
    <col min="9" max="9" width="6.375" style="983" customWidth="1"/>
    <col min="10" max="10" width="6.875" style="983" customWidth="1"/>
    <col min="11" max="11" width="7.00390625" style="983" customWidth="1"/>
    <col min="12" max="12" width="7.75390625" style="983" customWidth="1"/>
    <col min="13" max="13" width="5.125" style="983" customWidth="1"/>
    <col min="14" max="14" width="5.625" style="983" customWidth="1"/>
    <col min="15" max="16" width="5.125" style="983" customWidth="1"/>
    <col min="17" max="18" width="5.625" style="983" customWidth="1"/>
    <col min="19" max="19" width="5.125" style="983" customWidth="1"/>
    <col min="20" max="20" width="6.00390625" style="983" customWidth="1"/>
    <col min="21" max="16384" width="9.00390625" style="983" customWidth="1"/>
  </cols>
  <sheetData>
    <row r="2" spans="2:18" ht="14.25">
      <c r="B2" s="984" t="s">
        <v>2071</v>
      </c>
      <c r="F2" s="985"/>
      <c r="G2" s="985"/>
      <c r="H2" s="985"/>
      <c r="I2" s="985"/>
      <c r="J2" s="985"/>
      <c r="K2" s="985"/>
      <c r="L2" s="985"/>
      <c r="M2" s="985"/>
      <c r="N2" s="985"/>
      <c r="O2" s="985"/>
      <c r="P2" s="985"/>
      <c r="Q2" s="985"/>
      <c r="R2" s="985"/>
    </row>
    <row r="3" spans="5:20" ht="12.75" thickBot="1">
      <c r="E3" s="985"/>
      <c r="F3" s="985"/>
      <c r="G3" s="985"/>
      <c r="H3" s="985"/>
      <c r="I3" s="985"/>
      <c r="J3" s="985"/>
      <c r="K3" s="985"/>
      <c r="L3" s="985"/>
      <c r="M3" s="985"/>
      <c r="N3" s="985"/>
      <c r="O3" s="985"/>
      <c r="P3" s="985"/>
      <c r="Q3" s="985"/>
      <c r="R3" s="985"/>
      <c r="T3" s="986" t="s">
        <v>2055</v>
      </c>
    </row>
    <row r="4" spans="1:20" ht="12.75" thickTop="1">
      <c r="A4" s="987"/>
      <c r="B4" s="988"/>
      <c r="C4" s="989" t="s">
        <v>2026</v>
      </c>
      <c r="D4" s="990"/>
      <c r="E4" s="991"/>
      <c r="F4" s="990" t="s">
        <v>2027</v>
      </c>
      <c r="G4" s="990"/>
      <c r="H4" s="990"/>
      <c r="I4" s="990"/>
      <c r="J4" s="990"/>
      <c r="K4" s="990"/>
      <c r="L4" s="991"/>
      <c r="M4" s="990" t="s">
        <v>2028</v>
      </c>
      <c r="N4" s="990"/>
      <c r="O4" s="990"/>
      <c r="P4" s="991"/>
      <c r="Q4" s="992"/>
      <c r="R4" s="993" t="s">
        <v>2056</v>
      </c>
      <c r="S4" s="993" t="s">
        <v>2057</v>
      </c>
      <c r="T4" s="1565" t="s">
        <v>2058</v>
      </c>
    </row>
    <row r="5" spans="1:20" ht="13.5" customHeight="1">
      <c r="A5" s="987"/>
      <c r="B5" s="1568" t="s">
        <v>2029</v>
      </c>
      <c r="C5" s="995" t="s">
        <v>2030</v>
      </c>
      <c r="D5" s="1569" t="s">
        <v>2031</v>
      </c>
      <c r="E5" s="1570"/>
      <c r="F5" s="1573" t="s">
        <v>2032</v>
      </c>
      <c r="G5" s="1570"/>
      <c r="H5" s="1573" t="s">
        <v>2033</v>
      </c>
      <c r="I5" s="1570"/>
      <c r="J5" s="1575" t="s">
        <v>2059</v>
      </c>
      <c r="K5" s="1569" t="s">
        <v>2034</v>
      </c>
      <c r="L5" s="1570"/>
      <c r="M5" s="1575" t="s">
        <v>2060</v>
      </c>
      <c r="N5" s="995"/>
      <c r="O5" s="995" t="s">
        <v>2035</v>
      </c>
      <c r="P5" s="996" t="s">
        <v>2036</v>
      </c>
      <c r="Q5" s="1568" t="s">
        <v>2037</v>
      </c>
      <c r="R5" s="994" t="s">
        <v>2061</v>
      </c>
      <c r="S5" s="994" t="s">
        <v>2038</v>
      </c>
      <c r="T5" s="1566"/>
    </row>
    <row r="6" spans="1:20" ht="13.5" customHeight="1">
      <c r="A6" s="987"/>
      <c r="B6" s="1568"/>
      <c r="C6" s="997" t="s">
        <v>2039</v>
      </c>
      <c r="D6" s="1571"/>
      <c r="E6" s="1572"/>
      <c r="F6" s="1574"/>
      <c r="G6" s="1572"/>
      <c r="H6" s="1574"/>
      <c r="I6" s="1572"/>
      <c r="J6" s="1566"/>
      <c r="K6" s="1571"/>
      <c r="L6" s="1572"/>
      <c r="M6" s="1568"/>
      <c r="N6" s="994" t="s">
        <v>2040</v>
      </c>
      <c r="O6" s="994" t="s">
        <v>2041</v>
      </c>
      <c r="P6" s="996" t="s">
        <v>2041</v>
      </c>
      <c r="Q6" s="1568"/>
      <c r="R6" s="994" t="s">
        <v>2062</v>
      </c>
      <c r="S6" s="997" t="s">
        <v>2042</v>
      </c>
      <c r="T6" s="1567"/>
    </row>
    <row r="7" spans="1:20" ht="12">
      <c r="A7" s="987"/>
      <c r="B7" s="999"/>
      <c r="C7" s="997" t="s">
        <v>2043</v>
      </c>
      <c r="D7" s="1000" t="s">
        <v>2044</v>
      </c>
      <c r="E7" s="998" t="s">
        <v>2043</v>
      </c>
      <c r="F7" s="1000" t="s">
        <v>2044</v>
      </c>
      <c r="G7" s="998" t="s">
        <v>2043</v>
      </c>
      <c r="H7" s="1000" t="s">
        <v>2044</v>
      </c>
      <c r="I7" s="998" t="s">
        <v>2043</v>
      </c>
      <c r="J7" s="1567"/>
      <c r="K7" s="1000" t="s">
        <v>2044</v>
      </c>
      <c r="L7" s="998" t="s">
        <v>2043</v>
      </c>
      <c r="M7" s="1576"/>
      <c r="N7" s="1001"/>
      <c r="O7" s="997" t="s">
        <v>2045</v>
      </c>
      <c r="P7" s="998" t="s">
        <v>2045</v>
      </c>
      <c r="Q7" s="1001"/>
      <c r="R7" s="997" t="s">
        <v>2063</v>
      </c>
      <c r="S7" s="1002" t="s">
        <v>2064</v>
      </c>
      <c r="T7" s="998" t="s">
        <v>2065</v>
      </c>
    </row>
    <row r="8" spans="1:20" s="1008" customFormat="1" ht="13.5" customHeight="1">
      <c r="A8" s="1003"/>
      <c r="B8" s="1004" t="s">
        <v>2066</v>
      </c>
      <c r="C8" s="1005">
        <f aca="true" t="shared" si="0" ref="C8:T8">SUM(C10:C22,C24:C32)</f>
        <v>3</v>
      </c>
      <c r="D8" s="1006">
        <f t="shared" si="0"/>
        <v>4</v>
      </c>
      <c r="E8" s="1006">
        <f t="shared" si="0"/>
        <v>261</v>
      </c>
      <c r="F8" s="1006">
        <f t="shared" si="0"/>
        <v>5</v>
      </c>
      <c r="G8" s="1006">
        <f t="shared" si="0"/>
        <v>51</v>
      </c>
      <c r="H8" s="1006">
        <f t="shared" si="0"/>
        <v>8</v>
      </c>
      <c r="I8" s="1006">
        <f t="shared" si="0"/>
        <v>33</v>
      </c>
      <c r="J8" s="1006">
        <f t="shared" si="0"/>
        <v>2</v>
      </c>
      <c r="K8" s="1006">
        <f t="shared" si="0"/>
        <v>1</v>
      </c>
      <c r="L8" s="1006">
        <f t="shared" si="0"/>
        <v>13</v>
      </c>
      <c r="M8" s="1006">
        <f t="shared" si="0"/>
        <v>1</v>
      </c>
      <c r="N8" s="1006">
        <f t="shared" si="0"/>
        <v>6</v>
      </c>
      <c r="O8" s="1006">
        <f t="shared" si="0"/>
        <v>299</v>
      </c>
      <c r="P8" s="1006">
        <f t="shared" si="0"/>
        <v>9</v>
      </c>
      <c r="Q8" s="1006">
        <f t="shared" si="0"/>
        <v>403</v>
      </c>
      <c r="R8" s="1006">
        <f t="shared" si="0"/>
        <v>1</v>
      </c>
      <c r="S8" s="1006">
        <f t="shared" si="0"/>
        <v>3</v>
      </c>
      <c r="T8" s="1007">
        <f t="shared" si="0"/>
        <v>19</v>
      </c>
    </row>
    <row r="9" spans="1:20" ht="6" customHeight="1">
      <c r="A9" s="987"/>
      <c r="B9" s="1009"/>
      <c r="C9" s="1010"/>
      <c r="D9" s="1011"/>
      <c r="E9" s="1011"/>
      <c r="F9" s="1011"/>
      <c r="G9" s="1011"/>
      <c r="H9" s="1011"/>
      <c r="I9" s="1011"/>
      <c r="J9" s="1011"/>
      <c r="K9" s="1011"/>
      <c r="L9" s="1011"/>
      <c r="M9" s="1011"/>
      <c r="N9" s="1011"/>
      <c r="O9" s="1011"/>
      <c r="P9" s="1011"/>
      <c r="Q9" s="1011"/>
      <c r="R9" s="1011"/>
      <c r="S9" s="1011"/>
      <c r="T9" s="1012"/>
    </row>
    <row r="10" spans="1:20" ht="13.5" customHeight="1">
      <c r="A10" s="987"/>
      <c r="B10" s="1013" t="s">
        <v>1715</v>
      </c>
      <c r="C10" s="1010">
        <v>3</v>
      </c>
      <c r="D10" s="1011">
        <v>3</v>
      </c>
      <c r="E10" s="1011">
        <v>81</v>
      </c>
      <c r="F10" s="1011">
        <v>1</v>
      </c>
      <c r="G10" s="1011">
        <f>7-1</f>
        <v>6</v>
      </c>
      <c r="H10" s="1011">
        <v>4</v>
      </c>
      <c r="I10" s="1011">
        <f>10-4</f>
        <v>6</v>
      </c>
      <c r="J10" s="1011">
        <v>1</v>
      </c>
      <c r="K10" s="1011">
        <v>1</v>
      </c>
      <c r="L10" s="1011">
        <v>2</v>
      </c>
      <c r="M10" s="1011">
        <v>1</v>
      </c>
      <c r="N10" s="1011">
        <v>2</v>
      </c>
      <c r="O10" s="1011">
        <v>38</v>
      </c>
      <c r="P10" s="1014" t="s">
        <v>1789</v>
      </c>
      <c r="Q10" s="1011">
        <v>54</v>
      </c>
      <c r="R10" s="1011">
        <v>1</v>
      </c>
      <c r="S10" s="1011">
        <v>1</v>
      </c>
      <c r="T10" s="1012">
        <v>19</v>
      </c>
    </row>
    <row r="11" spans="1:20" ht="13.5" customHeight="1">
      <c r="A11" s="987"/>
      <c r="B11" s="1013" t="s">
        <v>1716</v>
      </c>
      <c r="C11" s="1015" t="s">
        <v>1789</v>
      </c>
      <c r="D11" s="1014" t="s">
        <v>1789</v>
      </c>
      <c r="E11" s="1014">
        <v>18</v>
      </c>
      <c r="F11" s="1011">
        <v>1</v>
      </c>
      <c r="G11" s="1011">
        <f>11-1</f>
        <v>10</v>
      </c>
      <c r="H11" s="1014" t="s">
        <v>1789</v>
      </c>
      <c r="I11" s="1011">
        <v>2</v>
      </c>
      <c r="J11" s="1014" t="s">
        <v>1789</v>
      </c>
      <c r="K11" s="1014" t="s">
        <v>1789</v>
      </c>
      <c r="L11" s="1011">
        <v>1</v>
      </c>
      <c r="M11" s="1014" t="s">
        <v>1789</v>
      </c>
      <c r="N11" s="1014" t="s">
        <v>1789</v>
      </c>
      <c r="O11" s="1011">
        <v>13</v>
      </c>
      <c r="P11" s="1014" t="s">
        <v>1789</v>
      </c>
      <c r="Q11" s="1011">
        <v>24</v>
      </c>
      <c r="R11" s="1014" t="s">
        <v>640</v>
      </c>
      <c r="S11" s="1014">
        <v>1</v>
      </c>
      <c r="T11" s="1016" t="s">
        <v>1789</v>
      </c>
    </row>
    <row r="12" spans="1:20" ht="13.5" customHeight="1">
      <c r="A12" s="987"/>
      <c r="B12" s="1013" t="s">
        <v>1717</v>
      </c>
      <c r="C12" s="1015" t="s">
        <v>1789</v>
      </c>
      <c r="D12" s="1014">
        <v>1</v>
      </c>
      <c r="E12" s="1011">
        <v>25</v>
      </c>
      <c r="F12" s="1011">
        <v>1</v>
      </c>
      <c r="G12" s="1011">
        <f>12-1</f>
        <v>11</v>
      </c>
      <c r="H12" s="1014" t="s">
        <v>1789</v>
      </c>
      <c r="I12" s="1014" t="s">
        <v>1789</v>
      </c>
      <c r="J12" s="1014" t="s">
        <v>1789</v>
      </c>
      <c r="K12" s="1014" t="s">
        <v>1789</v>
      </c>
      <c r="L12" s="1011">
        <v>1</v>
      </c>
      <c r="M12" s="1014" t="s">
        <v>1789</v>
      </c>
      <c r="N12" s="1014">
        <v>1</v>
      </c>
      <c r="O12" s="1011">
        <v>13</v>
      </c>
      <c r="P12" s="1011">
        <v>3</v>
      </c>
      <c r="Q12" s="1011">
        <v>29</v>
      </c>
      <c r="R12" s="1014" t="s">
        <v>640</v>
      </c>
      <c r="S12" s="1014" t="s">
        <v>1789</v>
      </c>
      <c r="T12" s="1016" t="s">
        <v>1789</v>
      </c>
    </row>
    <row r="13" spans="1:20" ht="13.5" customHeight="1">
      <c r="A13" s="987"/>
      <c r="B13" s="1013" t="s">
        <v>1718</v>
      </c>
      <c r="C13" s="1015" t="s">
        <v>1789</v>
      </c>
      <c r="D13" s="1014" t="s">
        <v>1789</v>
      </c>
      <c r="E13" s="1014">
        <v>24</v>
      </c>
      <c r="F13" s="1011">
        <v>1</v>
      </c>
      <c r="G13" s="1011">
        <v>6</v>
      </c>
      <c r="H13" s="1014" t="s">
        <v>1789</v>
      </c>
      <c r="I13" s="1011">
        <v>1</v>
      </c>
      <c r="J13" s="1011">
        <v>1</v>
      </c>
      <c r="K13" s="1014" t="s">
        <v>1789</v>
      </c>
      <c r="L13" s="1011">
        <v>1</v>
      </c>
      <c r="M13" s="1014" t="s">
        <v>1789</v>
      </c>
      <c r="N13" s="1014">
        <v>1</v>
      </c>
      <c r="O13" s="1011">
        <v>17</v>
      </c>
      <c r="P13" s="1011">
        <v>2</v>
      </c>
      <c r="Q13" s="1011">
        <v>31</v>
      </c>
      <c r="R13" s="1014" t="s">
        <v>640</v>
      </c>
      <c r="S13" s="1014">
        <v>1</v>
      </c>
      <c r="T13" s="1016" t="s">
        <v>1789</v>
      </c>
    </row>
    <row r="14" spans="1:20" ht="13.5" customHeight="1">
      <c r="A14" s="987"/>
      <c r="B14" s="1013" t="s">
        <v>1719</v>
      </c>
      <c r="C14" s="1015" t="s">
        <v>1789</v>
      </c>
      <c r="D14" s="1014" t="s">
        <v>1789</v>
      </c>
      <c r="E14" s="1014">
        <v>8</v>
      </c>
      <c r="F14" s="1011">
        <v>1</v>
      </c>
      <c r="G14" s="1011">
        <v>5</v>
      </c>
      <c r="H14" s="1014" t="s">
        <v>1789</v>
      </c>
      <c r="I14" s="1011">
        <v>1</v>
      </c>
      <c r="J14" s="1014" t="s">
        <v>1789</v>
      </c>
      <c r="K14" s="1014" t="s">
        <v>1789</v>
      </c>
      <c r="L14" s="1011">
        <v>1</v>
      </c>
      <c r="M14" s="1014" t="s">
        <v>1789</v>
      </c>
      <c r="N14" s="1014">
        <v>1</v>
      </c>
      <c r="O14" s="1011">
        <v>6</v>
      </c>
      <c r="P14" s="1014" t="s">
        <v>1789</v>
      </c>
      <c r="Q14" s="1011">
        <v>12</v>
      </c>
      <c r="R14" s="1014" t="s">
        <v>640</v>
      </c>
      <c r="S14" s="1014" t="s">
        <v>1789</v>
      </c>
      <c r="T14" s="1016" t="s">
        <v>1789</v>
      </c>
    </row>
    <row r="15" spans="1:20" ht="13.5" customHeight="1">
      <c r="A15" s="987"/>
      <c r="B15" s="1013" t="s">
        <v>1720</v>
      </c>
      <c r="C15" s="1015" t="s">
        <v>1789</v>
      </c>
      <c r="D15" s="1014" t="s">
        <v>1789</v>
      </c>
      <c r="E15" s="1014">
        <v>9</v>
      </c>
      <c r="F15" s="1014" t="s">
        <v>1789</v>
      </c>
      <c r="G15" s="1011">
        <v>1</v>
      </c>
      <c r="H15" s="1014" t="s">
        <v>1789</v>
      </c>
      <c r="I15" s="1011">
        <v>1</v>
      </c>
      <c r="J15" s="1014" t="s">
        <v>1789</v>
      </c>
      <c r="K15" s="1014" t="s">
        <v>1789</v>
      </c>
      <c r="L15" s="1011">
        <v>1</v>
      </c>
      <c r="M15" s="1014" t="s">
        <v>1789</v>
      </c>
      <c r="N15" s="1014" t="s">
        <v>1789</v>
      </c>
      <c r="O15" s="1011">
        <v>14</v>
      </c>
      <c r="P15" s="1014" t="s">
        <v>1789</v>
      </c>
      <c r="Q15" s="1011">
        <v>13</v>
      </c>
      <c r="R15" s="1014" t="s">
        <v>640</v>
      </c>
      <c r="S15" s="1014" t="s">
        <v>1789</v>
      </c>
      <c r="T15" s="1016" t="s">
        <v>1789</v>
      </c>
    </row>
    <row r="16" spans="1:20" ht="13.5" customHeight="1">
      <c r="A16" s="987"/>
      <c r="B16" s="1013" t="s">
        <v>1721</v>
      </c>
      <c r="C16" s="1015" t="s">
        <v>1789</v>
      </c>
      <c r="D16" s="1014" t="s">
        <v>1789</v>
      </c>
      <c r="E16" s="1014">
        <v>6</v>
      </c>
      <c r="F16" s="1014" t="s">
        <v>1789</v>
      </c>
      <c r="G16" s="1011">
        <v>1</v>
      </c>
      <c r="H16" s="1014" t="s">
        <v>1789</v>
      </c>
      <c r="I16" s="1011">
        <v>1</v>
      </c>
      <c r="J16" s="1014" t="s">
        <v>1789</v>
      </c>
      <c r="K16" s="1014" t="s">
        <v>1789</v>
      </c>
      <c r="L16" s="1011">
        <v>1</v>
      </c>
      <c r="M16" s="1014" t="s">
        <v>1789</v>
      </c>
      <c r="N16" s="1014" t="s">
        <v>1789</v>
      </c>
      <c r="O16" s="1011">
        <v>9</v>
      </c>
      <c r="P16" s="1014" t="s">
        <v>1789</v>
      </c>
      <c r="Q16" s="1011">
        <v>11</v>
      </c>
      <c r="R16" s="1014" t="s">
        <v>640</v>
      </c>
      <c r="S16" s="1014" t="s">
        <v>1789</v>
      </c>
      <c r="T16" s="1016" t="s">
        <v>1789</v>
      </c>
    </row>
    <row r="17" spans="1:20" ht="13.5" customHeight="1">
      <c r="A17" s="987"/>
      <c r="B17" s="1013" t="s">
        <v>1722</v>
      </c>
      <c r="C17" s="1015" t="s">
        <v>1789</v>
      </c>
      <c r="D17" s="1014" t="s">
        <v>1789</v>
      </c>
      <c r="E17" s="1014">
        <v>5</v>
      </c>
      <c r="F17" s="1014" t="s">
        <v>1789</v>
      </c>
      <c r="G17" s="1014" t="s">
        <v>640</v>
      </c>
      <c r="H17" s="1011">
        <v>1</v>
      </c>
      <c r="I17" s="1011">
        <f>2-1</f>
        <v>1</v>
      </c>
      <c r="J17" s="1014" t="s">
        <v>1789</v>
      </c>
      <c r="K17" s="1014" t="s">
        <v>1789</v>
      </c>
      <c r="L17" s="1011">
        <v>1</v>
      </c>
      <c r="M17" s="1014" t="s">
        <v>1789</v>
      </c>
      <c r="N17" s="1014" t="s">
        <v>1789</v>
      </c>
      <c r="O17" s="1011">
        <v>9</v>
      </c>
      <c r="P17" s="1014" t="s">
        <v>1789</v>
      </c>
      <c r="Q17" s="1011">
        <v>12</v>
      </c>
      <c r="R17" s="1014" t="s">
        <v>640</v>
      </c>
      <c r="S17" s="1014" t="s">
        <v>1789</v>
      </c>
      <c r="T17" s="1016" t="s">
        <v>1789</v>
      </c>
    </row>
    <row r="18" spans="1:20" ht="13.5" customHeight="1">
      <c r="A18" s="987"/>
      <c r="B18" s="1013" t="s">
        <v>1723</v>
      </c>
      <c r="C18" s="1015" t="s">
        <v>1789</v>
      </c>
      <c r="D18" s="1014" t="s">
        <v>1789</v>
      </c>
      <c r="E18" s="1014">
        <v>5</v>
      </c>
      <c r="F18" s="1014" t="s">
        <v>1789</v>
      </c>
      <c r="G18" s="1011">
        <v>1</v>
      </c>
      <c r="H18" s="1014">
        <v>1</v>
      </c>
      <c r="I18" s="1011">
        <v>1</v>
      </c>
      <c r="J18" s="1014" t="s">
        <v>1789</v>
      </c>
      <c r="K18" s="1014" t="s">
        <v>1789</v>
      </c>
      <c r="L18" s="1011">
        <v>1</v>
      </c>
      <c r="M18" s="1014" t="s">
        <v>1789</v>
      </c>
      <c r="N18" s="1014" t="s">
        <v>1789</v>
      </c>
      <c r="O18" s="1011">
        <v>7</v>
      </c>
      <c r="P18" s="1014" t="s">
        <v>1789</v>
      </c>
      <c r="Q18" s="1011">
        <v>9</v>
      </c>
      <c r="R18" s="1014" t="s">
        <v>640</v>
      </c>
      <c r="S18" s="1014" t="s">
        <v>1789</v>
      </c>
      <c r="T18" s="1016" t="s">
        <v>1789</v>
      </c>
    </row>
    <row r="19" spans="1:20" ht="13.5" customHeight="1">
      <c r="A19" s="987"/>
      <c r="B19" s="1013" t="s">
        <v>1724</v>
      </c>
      <c r="C19" s="1015" t="s">
        <v>1789</v>
      </c>
      <c r="D19" s="1014" t="s">
        <v>1789</v>
      </c>
      <c r="E19" s="1014">
        <v>11</v>
      </c>
      <c r="F19" s="1014" t="s">
        <v>1789</v>
      </c>
      <c r="G19" s="1011">
        <v>1</v>
      </c>
      <c r="H19" s="1014" t="s">
        <v>640</v>
      </c>
      <c r="I19" s="1011">
        <v>2</v>
      </c>
      <c r="J19" s="1014" t="s">
        <v>1789</v>
      </c>
      <c r="K19" s="1014" t="s">
        <v>1789</v>
      </c>
      <c r="L19" s="1011">
        <v>1</v>
      </c>
      <c r="M19" s="1014" t="s">
        <v>1789</v>
      </c>
      <c r="N19" s="1014" t="s">
        <v>1789</v>
      </c>
      <c r="O19" s="1011">
        <v>16</v>
      </c>
      <c r="P19" s="1014">
        <v>1</v>
      </c>
      <c r="Q19" s="1011">
        <v>15</v>
      </c>
      <c r="R19" s="1014" t="s">
        <v>640</v>
      </c>
      <c r="S19" s="1014" t="s">
        <v>1789</v>
      </c>
      <c r="T19" s="1016" t="s">
        <v>1789</v>
      </c>
    </row>
    <row r="20" spans="1:20" ht="13.5" customHeight="1">
      <c r="A20" s="987"/>
      <c r="B20" s="1013" t="s">
        <v>1725</v>
      </c>
      <c r="C20" s="1015" t="s">
        <v>1789</v>
      </c>
      <c r="D20" s="1014" t="s">
        <v>1789</v>
      </c>
      <c r="E20" s="1014">
        <v>7</v>
      </c>
      <c r="F20" s="1014" t="s">
        <v>1789</v>
      </c>
      <c r="G20" s="1014" t="s">
        <v>640</v>
      </c>
      <c r="H20" s="1014" t="s">
        <v>1789</v>
      </c>
      <c r="I20" s="1011">
        <v>3</v>
      </c>
      <c r="J20" s="1014" t="s">
        <v>1789</v>
      </c>
      <c r="K20" s="1014" t="s">
        <v>1789</v>
      </c>
      <c r="L20" s="1014" t="s">
        <v>1789</v>
      </c>
      <c r="M20" s="1014" t="s">
        <v>1789</v>
      </c>
      <c r="N20" s="1014" t="s">
        <v>1789</v>
      </c>
      <c r="O20" s="1011">
        <v>10</v>
      </c>
      <c r="P20" s="1014" t="s">
        <v>1789</v>
      </c>
      <c r="Q20" s="1011">
        <v>10</v>
      </c>
      <c r="R20" s="1014" t="s">
        <v>640</v>
      </c>
      <c r="S20" s="1014" t="s">
        <v>1789</v>
      </c>
      <c r="T20" s="1016" t="s">
        <v>1789</v>
      </c>
    </row>
    <row r="21" spans="1:20" ht="13.5" customHeight="1">
      <c r="A21" s="987"/>
      <c r="B21" s="1013" t="s">
        <v>1726</v>
      </c>
      <c r="C21" s="1015" t="s">
        <v>1789</v>
      </c>
      <c r="D21" s="1014" t="s">
        <v>1789</v>
      </c>
      <c r="E21" s="1014">
        <v>3</v>
      </c>
      <c r="F21" s="1014" t="s">
        <v>1789</v>
      </c>
      <c r="G21" s="1014" t="s">
        <v>640</v>
      </c>
      <c r="H21" s="1014" t="s">
        <v>1789</v>
      </c>
      <c r="I21" s="1011">
        <v>1</v>
      </c>
      <c r="J21" s="1014" t="s">
        <v>1789</v>
      </c>
      <c r="K21" s="1014" t="s">
        <v>1789</v>
      </c>
      <c r="L21" s="1014" t="s">
        <v>1789</v>
      </c>
      <c r="M21" s="1014" t="s">
        <v>1789</v>
      </c>
      <c r="N21" s="1014" t="s">
        <v>1789</v>
      </c>
      <c r="O21" s="1011">
        <v>7</v>
      </c>
      <c r="P21" s="1014" t="s">
        <v>1789</v>
      </c>
      <c r="Q21" s="1011">
        <v>8</v>
      </c>
      <c r="R21" s="1014" t="s">
        <v>640</v>
      </c>
      <c r="S21" s="1014" t="s">
        <v>1789</v>
      </c>
      <c r="T21" s="1016" t="s">
        <v>1789</v>
      </c>
    </row>
    <row r="22" spans="1:20" ht="13.5" customHeight="1">
      <c r="A22" s="987"/>
      <c r="B22" s="1013" t="s">
        <v>1727</v>
      </c>
      <c r="C22" s="1015" t="s">
        <v>1789</v>
      </c>
      <c r="D22" s="1014" t="s">
        <v>1789</v>
      </c>
      <c r="E22" s="1014">
        <v>7</v>
      </c>
      <c r="F22" s="1014" t="s">
        <v>1789</v>
      </c>
      <c r="G22" s="1011">
        <v>1</v>
      </c>
      <c r="H22" s="1014" t="s">
        <v>1789</v>
      </c>
      <c r="I22" s="1011">
        <v>3</v>
      </c>
      <c r="J22" s="1014" t="s">
        <v>1789</v>
      </c>
      <c r="K22" s="1014" t="s">
        <v>1789</v>
      </c>
      <c r="L22" s="1011">
        <v>1</v>
      </c>
      <c r="M22" s="1014" t="s">
        <v>1789</v>
      </c>
      <c r="N22" s="1014">
        <v>1</v>
      </c>
      <c r="O22" s="1011">
        <v>10</v>
      </c>
      <c r="P22" s="1014" t="s">
        <v>1789</v>
      </c>
      <c r="Q22" s="1011">
        <v>9</v>
      </c>
      <c r="R22" s="1014" t="s">
        <v>640</v>
      </c>
      <c r="S22" s="1014" t="s">
        <v>1789</v>
      </c>
      <c r="T22" s="1016" t="s">
        <v>1789</v>
      </c>
    </row>
    <row r="23" spans="1:20" ht="7.5" customHeight="1">
      <c r="A23" s="987"/>
      <c r="B23" s="1013"/>
      <c r="C23" s="1015"/>
      <c r="D23" s="1014"/>
      <c r="E23" s="1014"/>
      <c r="F23" s="1014"/>
      <c r="G23" s="1011"/>
      <c r="H23" s="1011"/>
      <c r="I23" s="1011"/>
      <c r="J23" s="1011"/>
      <c r="K23" s="1014"/>
      <c r="L23" s="1011"/>
      <c r="M23" s="1014"/>
      <c r="N23" s="1011"/>
      <c r="O23" s="1011"/>
      <c r="P23" s="1011"/>
      <c r="Q23" s="1011"/>
      <c r="R23" s="1011"/>
      <c r="S23" s="1014"/>
      <c r="T23" s="1016" t="s">
        <v>1789</v>
      </c>
    </row>
    <row r="24" spans="1:20" ht="13.5" customHeight="1">
      <c r="A24" s="987"/>
      <c r="B24" s="1013" t="s">
        <v>2046</v>
      </c>
      <c r="C24" s="1015" t="s">
        <v>1789</v>
      </c>
      <c r="D24" s="1014" t="s">
        <v>1789</v>
      </c>
      <c r="E24" s="1014">
        <v>5</v>
      </c>
      <c r="F24" s="1014" t="s">
        <v>1789</v>
      </c>
      <c r="G24" s="1014" t="s">
        <v>1789</v>
      </c>
      <c r="H24" s="1014" t="s">
        <v>1789</v>
      </c>
      <c r="I24" s="1014" t="s">
        <v>1789</v>
      </c>
      <c r="J24" s="1014" t="s">
        <v>1789</v>
      </c>
      <c r="K24" s="1014" t="s">
        <v>1789</v>
      </c>
      <c r="L24" s="1014" t="s">
        <v>1789</v>
      </c>
      <c r="M24" s="1014" t="s">
        <v>1789</v>
      </c>
      <c r="N24" s="1014" t="s">
        <v>1789</v>
      </c>
      <c r="O24" s="1011">
        <v>9</v>
      </c>
      <c r="P24" s="1014" t="s">
        <v>1789</v>
      </c>
      <c r="Q24" s="1011">
        <v>6</v>
      </c>
      <c r="R24" s="1014" t="s">
        <v>1789</v>
      </c>
      <c r="S24" s="1014" t="s">
        <v>1789</v>
      </c>
      <c r="T24" s="1016" t="s">
        <v>1789</v>
      </c>
    </row>
    <row r="25" spans="1:20" ht="13.5" customHeight="1">
      <c r="A25" s="987"/>
      <c r="B25" s="1013" t="s">
        <v>2047</v>
      </c>
      <c r="C25" s="1015" t="s">
        <v>1789</v>
      </c>
      <c r="D25" s="1014" t="s">
        <v>1789</v>
      </c>
      <c r="E25" s="1014">
        <v>12</v>
      </c>
      <c r="F25" s="1014" t="s">
        <v>1789</v>
      </c>
      <c r="G25" s="1014">
        <v>1</v>
      </c>
      <c r="H25" s="1014" t="s">
        <v>1789</v>
      </c>
      <c r="I25" s="1011">
        <v>3</v>
      </c>
      <c r="J25" s="1014" t="s">
        <v>1789</v>
      </c>
      <c r="K25" s="1014" t="s">
        <v>1789</v>
      </c>
      <c r="L25" s="1014" t="s">
        <v>1789</v>
      </c>
      <c r="M25" s="1014" t="s">
        <v>1789</v>
      </c>
      <c r="N25" s="1014" t="s">
        <v>1789</v>
      </c>
      <c r="O25" s="1011">
        <v>13</v>
      </c>
      <c r="P25" s="1014" t="s">
        <v>1789</v>
      </c>
      <c r="Q25" s="1011">
        <v>20</v>
      </c>
      <c r="R25" s="1014" t="s">
        <v>1789</v>
      </c>
      <c r="S25" s="1014" t="s">
        <v>1789</v>
      </c>
      <c r="T25" s="1016" t="s">
        <v>1789</v>
      </c>
    </row>
    <row r="26" spans="1:20" ht="13.5" customHeight="1">
      <c r="A26" s="987"/>
      <c r="B26" s="1013" t="s">
        <v>2048</v>
      </c>
      <c r="C26" s="1015" t="s">
        <v>1789</v>
      </c>
      <c r="D26" s="1014" t="s">
        <v>1789</v>
      </c>
      <c r="E26" s="1014">
        <v>1</v>
      </c>
      <c r="F26" s="1014" t="s">
        <v>1789</v>
      </c>
      <c r="G26" s="1014">
        <v>1</v>
      </c>
      <c r="H26" s="1014" t="s">
        <v>1789</v>
      </c>
      <c r="I26" s="1011">
        <v>1</v>
      </c>
      <c r="J26" s="1014" t="s">
        <v>1789</v>
      </c>
      <c r="K26" s="1014" t="s">
        <v>1789</v>
      </c>
      <c r="L26" s="1014" t="s">
        <v>1789</v>
      </c>
      <c r="M26" s="1014" t="s">
        <v>1789</v>
      </c>
      <c r="N26" s="1014" t="s">
        <v>1789</v>
      </c>
      <c r="O26" s="1011">
        <v>5</v>
      </c>
      <c r="P26" s="1014" t="s">
        <v>1789</v>
      </c>
      <c r="Q26" s="1011">
        <v>4</v>
      </c>
      <c r="R26" s="1014" t="s">
        <v>1789</v>
      </c>
      <c r="S26" s="1014" t="s">
        <v>1789</v>
      </c>
      <c r="T26" s="1016" t="s">
        <v>1789</v>
      </c>
    </row>
    <row r="27" spans="1:20" ht="13.5" customHeight="1">
      <c r="A27" s="987"/>
      <c r="B27" s="1013" t="s">
        <v>2049</v>
      </c>
      <c r="C27" s="1015" t="s">
        <v>1789</v>
      </c>
      <c r="D27" s="1014" t="s">
        <v>1789</v>
      </c>
      <c r="E27" s="1014">
        <v>7</v>
      </c>
      <c r="F27" s="1014" t="s">
        <v>1789</v>
      </c>
      <c r="G27" s="1014">
        <v>2</v>
      </c>
      <c r="H27" s="1014" t="s">
        <v>1789</v>
      </c>
      <c r="I27" s="1014" t="s">
        <v>1789</v>
      </c>
      <c r="J27" s="1014" t="s">
        <v>1789</v>
      </c>
      <c r="K27" s="1014" t="s">
        <v>1789</v>
      </c>
      <c r="L27" s="1014" t="s">
        <v>1789</v>
      </c>
      <c r="M27" s="1014" t="s">
        <v>1789</v>
      </c>
      <c r="N27" s="1014" t="s">
        <v>1789</v>
      </c>
      <c r="O27" s="1011">
        <v>17</v>
      </c>
      <c r="P27" s="1014" t="s">
        <v>1789</v>
      </c>
      <c r="Q27" s="1011">
        <v>28</v>
      </c>
      <c r="R27" s="1014" t="s">
        <v>1789</v>
      </c>
      <c r="S27" s="1014" t="s">
        <v>1789</v>
      </c>
      <c r="T27" s="1016" t="s">
        <v>1789</v>
      </c>
    </row>
    <row r="28" spans="1:20" ht="13.5" customHeight="1">
      <c r="A28" s="987"/>
      <c r="B28" s="1013" t="s">
        <v>2050</v>
      </c>
      <c r="C28" s="1015" t="s">
        <v>1789</v>
      </c>
      <c r="D28" s="1014" t="s">
        <v>1789</v>
      </c>
      <c r="E28" s="1014">
        <v>4</v>
      </c>
      <c r="F28" s="1014" t="s">
        <v>1789</v>
      </c>
      <c r="G28" s="1014">
        <v>2</v>
      </c>
      <c r="H28" s="1011">
        <v>1</v>
      </c>
      <c r="I28" s="1011">
        <f>3-1</f>
        <v>2</v>
      </c>
      <c r="J28" s="1014" t="s">
        <v>1789</v>
      </c>
      <c r="K28" s="1014" t="s">
        <v>1789</v>
      </c>
      <c r="L28" s="1014" t="s">
        <v>1789</v>
      </c>
      <c r="M28" s="1014" t="s">
        <v>1789</v>
      </c>
      <c r="N28" s="1014" t="s">
        <v>1789</v>
      </c>
      <c r="O28" s="1011">
        <v>16</v>
      </c>
      <c r="P28" s="1014" t="s">
        <v>1789</v>
      </c>
      <c r="Q28" s="1011">
        <v>19</v>
      </c>
      <c r="R28" s="1014" t="s">
        <v>1789</v>
      </c>
      <c r="S28" s="1014" t="s">
        <v>1789</v>
      </c>
      <c r="T28" s="1016" t="s">
        <v>1789</v>
      </c>
    </row>
    <row r="29" spans="1:20" ht="13.5" customHeight="1">
      <c r="A29" s="987"/>
      <c r="B29" s="1013" t="s">
        <v>2051</v>
      </c>
      <c r="C29" s="1015" t="s">
        <v>1789</v>
      </c>
      <c r="D29" s="1014" t="s">
        <v>1789</v>
      </c>
      <c r="E29" s="1014">
        <v>4</v>
      </c>
      <c r="F29" s="1014" t="s">
        <v>1789</v>
      </c>
      <c r="G29" s="1014" t="s">
        <v>1789</v>
      </c>
      <c r="H29" s="1014" t="s">
        <v>1789</v>
      </c>
      <c r="I29" s="1011">
        <v>3</v>
      </c>
      <c r="J29" s="1014" t="s">
        <v>1789</v>
      </c>
      <c r="K29" s="1014" t="s">
        <v>1789</v>
      </c>
      <c r="L29" s="1011">
        <v>1</v>
      </c>
      <c r="M29" s="1014" t="s">
        <v>1789</v>
      </c>
      <c r="N29" s="1014" t="s">
        <v>1789</v>
      </c>
      <c r="O29" s="1011">
        <v>16</v>
      </c>
      <c r="P29" s="1014" t="s">
        <v>1789</v>
      </c>
      <c r="Q29" s="1011">
        <v>21</v>
      </c>
      <c r="R29" s="1014" t="s">
        <v>1789</v>
      </c>
      <c r="S29" s="1014" t="s">
        <v>1789</v>
      </c>
      <c r="T29" s="1016" t="s">
        <v>1789</v>
      </c>
    </row>
    <row r="30" spans="1:20" ht="13.5" customHeight="1">
      <c r="A30" s="987"/>
      <c r="B30" s="1013" t="s">
        <v>2052</v>
      </c>
      <c r="C30" s="1015" t="s">
        <v>1789</v>
      </c>
      <c r="D30" s="1014" t="s">
        <v>1789</v>
      </c>
      <c r="E30" s="1014">
        <v>8</v>
      </c>
      <c r="F30" s="1014" t="s">
        <v>1789</v>
      </c>
      <c r="G30" s="1014">
        <v>1</v>
      </c>
      <c r="H30" s="1011">
        <v>1</v>
      </c>
      <c r="I30" s="1014" t="s">
        <v>1789</v>
      </c>
      <c r="J30" s="1014" t="s">
        <v>1789</v>
      </c>
      <c r="K30" s="1014" t="s">
        <v>1789</v>
      </c>
      <c r="L30" s="1014" t="s">
        <v>1789</v>
      </c>
      <c r="M30" s="1014" t="s">
        <v>1789</v>
      </c>
      <c r="N30" s="1014" t="s">
        <v>1789</v>
      </c>
      <c r="O30" s="1011">
        <v>27</v>
      </c>
      <c r="P30" s="1014" t="s">
        <v>1789</v>
      </c>
      <c r="Q30" s="1011">
        <v>32</v>
      </c>
      <c r="R30" s="1014" t="s">
        <v>1789</v>
      </c>
      <c r="S30" s="1014" t="s">
        <v>1789</v>
      </c>
      <c r="T30" s="1016" t="s">
        <v>1789</v>
      </c>
    </row>
    <row r="31" spans="1:20" ht="13.5" customHeight="1">
      <c r="A31" s="987"/>
      <c r="B31" s="1013" t="s">
        <v>2053</v>
      </c>
      <c r="C31" s="1015" t="s">
        <v>1789</v>
      </c>
      <c r="D31" s="1014" t="s">
        <v>1789</v>
      </c>
      <c r="E31" s="1014">
        <v>4</v>
      </c>
      <c r="F31" s="1014" t="s">
        <v>1789</v>
      </c>
      <c r="G31" s="1014">
        <v>1</v>
      </c>
      <c r="H31" s="1014" t="s">
        <v>1789</v>
      </c>
      <c r="I31" s="1014" t="s">
        <v>1789</v>
      </c>
      <c r="J31" s="1014" t="s">
        <v>1789</v>
      </c>
      <c r="K31" s="1014" t="s">
        <v>1789</v>
      </c>
      <c r="L31" s="1014" t="s">
        <v>1789</v>
      </c>
      <c r="M31" s="1014" t="s">
        <v>1789</v>
      </c>
      <c r="N31" s="1014" t="s">
        <v>1789</v>
      </c>
      <c r="O31" s="1011">
        <v>12</v>
      </c>
      <c r="P31" s="1011">
        <v>2</v>
      </c>
      <c r="Q31" s="1011">
        <v>13</v>
      </c>
      <c r="R31" s="1014" t="s">
        <v>1789</v>
      </c>
      <c r="S31" s="1014" t="s">
        <v>1789</v>
      </c>
      <c r="T31" s="1016" t="s">
        <v>1789</v>
      </c>
    </row>
    <row r="32" spans="1:20" ht="13.5" customHeight="1" thickBot="1">
      <c r="A32" s="987"/>
      <c r="B32" s="1017" t="s">
        <v>2054</v>
      </c>
      <c r="C32" s="1018" t="s">
        <v>1789</v>
      </c>
      <c r="D32" s="1019" t="s">
        <v>1789</v>
      </c>
      <c r="E32" s="1019">
        <v>7</v>
      </c>
      <c r="F32" s="1019" t="s">
        <v>1789</v>
      </c>
      <c r="G32" s="1019" t="s">
        <v>1789</v>
      </c>
      <c r="H32" s="1019" t="s">
        <v>1789</v>
      </c>
      <c r="I32" s="1020">
        <v>1</v>
      </c>
      <c r="J32" s="1019" t="s">
        <v>1789</v>
      </c>
      <c r="K32" s="1019" t="s">
        <v>1789</v>
      </c>
      <c r="L32" s="1019" t="s">
        <v>1789</v>
      </c>
      <c r="M32" s="1019" t="s">
        <v>1789</v>
      </c>
      <c r="N32" s="1019" t="s">
        <v>1789</v>
      </c>
      <c r="O32" s="1020">
        <v>15</v>
      </c>
      <c r="P32" s="1020">
        <v>1</v>
      </c>
      <c r="Q32" s="1020">
        <v>23</v>
      </c>
      <c r="R32" s="1019" t="s">
        <v>1789</v>
      </c>
      <c r="S32" s="1019" t="s">
        <v>1789</v>
      </c>
      <c r="T32" s="1021" t="s">
        <v>1789</v>
      </c>
    </row>
    <row r="33" ht="12">
      <c r="B33" s="983" t="s">
        <v>2067</v>
      </c>
    </row>
    <row r="34" ht="12">
      <c r="B34" s="983" t="s">
        <v>2068</v>
      </c>
    </row>
    <row r="35" ht="12">
      <c r="B35" s="983" t="s">
        <v>2069</v>
      </c>
    </row>
    <row r="36" ht="12">
      <c r="B36" s="983" t="s">
        <v>2070</v>
      </c>
    </row>
  </sheetData>
  <mergeCells count="9">
    <mergeCell ref="T4:T6"/>
    <mergeCell ref="B5:B6"/>
    <mergeCell ref="D5:E6"/>
    <mergeCell ref="F5:G6"/>
    <mergeCell ref="H5:I6"/>
    <mergeCell ref="J5:J7"/>
    <mergeCell ref="K5:L6"/>
    <mergeCell ref="M5:M7"/>
    <mergeCell ref="Q5:Q6"/>
  </mergeCells>
  <printOptions/>
  <pageMargins left="0.75" right="0.75" top="1" bottom="1" header="0.512" footer="0.512"/>
  <pageSetup orientation="portrait" paperSize="9"/>
</worksheet>
</file>

<file path=xl/worksheets/sheet29.xml><?xml version="1.0" encoding="utf-8"?>
<worksheet xmlns="http://schemas.openxmlformats.org/spreadsheetml/2006/main" xmlns:r="http://schemas.openxmlformats.org/officeDocument/2006/relationships">
  <dimension ref="A2:M28"/>
  <sheetViews>
    <sheetView workbookViewId="0" topLeftCell="A1">
      <selection activeCell="A1" sqref="A1"/>
    </sheetView>
  </sheetViews>
  <sheetFormatPr defaultColWidth="9.00390625" defaultRowHeight="15" customHeight="1"/>
  <cols>
    <col min="1" max="1" width="2.625" style="95" customWidth="1"/>
    <col min="2" max="3" width="2.50390625" style="95" customWidth="1"/>
    <col min="4" max="4" width="22.25390625" style="95" customWidth="1"/>
    <col min="5" max="7" width="9.625" style="95" customWidth="1"/>
    <col min="8" max="8" width="2.625" style="95" customWidth="1"/>
    <col min="9" max="9" width="3.125" style="95" customWidth="1"/>
    <col min="10" max="10" width="21.125" style="95" customWidth="1"/>
    <col min="11" max="13" width="9.625" style="95" customWidth="1"/>
    <col min="14" max="14" width="9.00390625" style="95" customWidth="1"/>
    <col min="15" max="15" width="17.25390625" style="95" customWidth="1"/>
    <col min="16" max="16384" width="9.00390625" style="95" customWidth="1"/>
  </cols>
  <sheetData>
    <row r="1" ht="12" customHeight="1"/>
    <row r="2" spans="2:10" ht="15" customHeight="1">
      <c r="B2" s="96" t="s">
        <v>2114</v>
      </c>
      <c r="C2" s="96"/>
      <c r="J2" s="1022"/>
    </row>
    <row r="3" spans="4:13" ht="15" customHeight="1" thickBot="1">
      <c r="D3" s="99"/>
      <c r="E3" s="99"/>
      <c r="F3" s="99"/>
      <c r="G3" s="99"/>
      <c r="M3" s="132" t="s">
        <v>2072</v>
      </c>
    </row>
    <row r="4" spans="1:13" ht="15" customHeight="1" thickTop="1">
      <c r="A4" s="121"/>
      <c r="B4" s="1580" t="s">
        <v>2073</v>
      </c>
      <c r="C4" s="1581"/>
      <c r="D4" s="1582"/>
      <c r="E4" s="1023" t="s">
        <v>2074</v>
      </c>
      <c r="F4" s="1023">
        <v>5</v>
      </c>
      <c r="G4" s="1023">
        <v>6</v>
      </c>
      <c r="H4" s="1580" t="s">
        <v>2073</v>
      </c>
      <c r="I4" s="1581"/>
      <c r="J4" s="1582"/>
      <c r="K4" s="1023" t="s">
        <v>2074</v>
      </c>
      <c r="L4" s="1023">
        <v>5</v>
      </c>
      <c r="M4" s="101">
        <v>6</v>
      </c>
    </row>
    <row r="5" spans="1:13" s="228" customFormat="1" ht="15" customHeight="1">
      <c r="A5" s="110"/>
      <c r="B5" s="1583" t="s">
        <v>1797</v>
      </c>
      <c r="C5" s="1584"/>
      <c r="D5" s="1585"/>
      <c r="E5" s="190">
        <v>1500929</v>
      </c>
      <c r="F5" s="190">
        <v>1717011</v>
      </c>
      <c r="G5" s="190">
        <v>1789350</v>
      </c>
      <c r="H5" s="122"/>
      <c r="I5" s="1440" t="s">
        <v>2075</v>
      </c>
      <c r="J5" s="1579"/>
      <c r="K5" s="1024">
        <v>11770</v>
      </c>
      <c r="L5" s="1024">
        <v>13465</v>
      </c>
      <c r="M5" s="1025">
        <v>13793</v>
      </c>
    </row>
    <row r="6" spans="1:13" s="228" customFormat="1" ht="15" customHeight="1">
      <c r="A6" s="110"/>
      <c r="B6" s="122"/>
      <c r="C6" s="1026"/>
      <c r="D6" s="123"/>
      <c r="E6" s="190"/>
      <c r="F6" s="190"/>
      <c r="G6" s="190"/>
      <c r="H6" s="1027"/>
      <c r="I6" s="1440" t="s">
        <v>2076</v>
      </c>
      <c r="J6" s="1579"/>
      <c r="K6" s="1024">
        <v>746</v>
      </c>
      <c r="L6" s="1024">
        <v>859</v>
      </c>
      <c r="M6" s="1025">
        <v>794</v>
      </c>
    </row>
    <row r="7" spans="1:13" ht="15" customHeight="1">
      <c r="A7" s="121"/>
      <c r="B7" s="1027"/>
      <c r="C7" s="1440" t="s">
        <v>2077</v>
      </c>
      <c r="D7" s="1579"/>
      <c r="E7" s="166">
        <v>324616</v>
      </c>
      <c r="F7" s="166">
        <v>368416</v>
      </c>
      <c r="G7" s="166">
        <v>366283</v>
      </c>
      <c r="H7" s="1027"/>
      <c r="I7" s="1440" t="s">
        <v>2078</v>
      </c>
      <c r="J7" s="1579"/>
      <c r="K7" s="1024">
        <v>1485</v>
      </c>
      <c r="L7" s="1024">
        <v>1542</v>
      </c>
      <c r="M7" s="1025">
        <v>1473</v>
      </c>
    </row>
    <row r="8" spans="1:13" ht="15" customHeight="1">
      <c r="A8" s="121"/>
      <c r="B8" s="1027"/>
      <c r="C8" s="131"/>
      <c r="D8" s="1028" t="s">
        <v>309</v>
      </c>
      <c r="E8" s="166">
        <v>37440</v>
      </c>
      <c r="F8" s="166">
        <v>44234</v>
      </c>
      <c r="G8" s="166">
        <v>42482</v>
      </c>
      <c r="H8" s="1029"/>
      <c r="I8" s="1440" t="s">
        <v>2079</v>
      </c>
      <c r="J8" s="1579"/>
      <c r="K8" s="1024">
        <v>2646</v>
      </c>
      <c r="L8" s="1024">
        <v>2628</v>
      </c>
      <c r="M8" s="1025">
        <v>2707</v>
      </c>
    </row>
    <row r="9" spans="1:13" ht="15" customHeight="1">
      <c r="A9" s="121"/>
      <c r="B9" s="1030"/>
      <c r="C9" s="1030"/>
      <c r="D9" s="1028" t="s">
        <v>2080</v>
      </c>
      <c r="E9" s="166">
        <v>38742</v>
      </c>
      <c r="F9" s="166">
        <v>39302</v>
      </c>
      <c r="G9" s="166">
        <v>36523</v>
      </c>
      <c r="H9" s="1031"/>
      <c r="I9" s="1440" t="s">
        <v>2081</v>
      </c>
      <c r="J9" s="1579"/>
      <c r="K9" s="1024">
        <v>153179</v>
      </c>
      <c r="L9" s="1024">
        <v>176614</v>
      </c>
      <c r="M9" s="1025">
        <v>193535</v>
      </c>
    </row>
    <row r="10" spans="1:13" ht="15" customHeight="1">
      <c r="A10" s="121"/>
      <c r="B10" s="1032"/>
      <c r="C10" s="1032"/>
      <c r="D10" s="1028" t="s">
        <v>2082</v>
      </c>
      <c r="E10" s="166">
        <v>26848</v>
      </c>
      <c r="F10" s="166">
        <v>28875</v>
      </c>
      <c r="G10" s="166">
        <v>28970</v>
      </c>
      <c r="H10" s="1031"/>
      <c r="I10" s="1440" t="s">
        <v>2083</v>
      </c>
      <c r="J10" s="1579"/>
      <c r="K10" s="1024">
        <v>275008</v>
      </c>
      <c r="L10" s="1024">
        <v>299292</v>
      </c>
      <c r="M10" s="1025">
        <v>312744</v>
      </c>
    </row>
    <row r="11" spans="1:13" ht="15" customHeight="1">
      <c r="A11" s="121"/>
      <c r="B11" s="1032"/>
      <c r="C11" s="1032"/>
      <c r="D11" s="1028" t="s">
        <v>2084</v>
      </c>
      <c r="E11" s="166">
        <v>3936</v>
      </c>
      <c r="F11" s="166">
        <v>3864</v>
      </c>
      <c r="G11" s="166">
        <v>4274</v>
      </c>
      <c r="H11" s="1031"/>
      <c r="J11" s="1028" t="s">
        <v>2085</v>
      </c>
      <c r="K11" s="1024">
        <v>111227</v>
      </c>
      <c r="L11" s="1024">
        <v>118556</v>
      </c>
      <c r="M11" s="1025">
        <v>124131</v>
      </c>
    </row>
    <row r="12" spans="1:13" ht="15" customHeight="1">
      <c r="A12" s="121"/>
      <c r="B12" s="1032"/>
      <c r="C12" s="1032"/>
      <c r="D12" s="1028" t="s">
        <v>2086</v>
      </c>
      <c r="E12" s="166">
        <v>9822</v>
      </c>
      <c r="F12" s="166">
        <v>11356</v>
      </c>
      <c r="G12" s="166">
        <v>11718</v>
      </c>
      <c r="H12" s="1031"/>
      <c r="J12" s="1028" t="s">
        <v>2087</v>
      </c>
      <c r="K12" s="1024">
        <v>146218</v>
      </c>
      <c r="L12" s="1024">
        <v>161530</v>
      </c>
      <c r="M12" s="1025">
        <v>169046</v>
      </c>
    </row>
    <row r="13" spans="1:13" ht="15" customHeight="1">
      <c r="A13" s="121"/>
      <c r="B13" s="1032"/>
      <c r="C13" s="1032"/>
      <c r="D13" s="1028" t="s">
        <v>2088</v>
      </c>
      <c r="E13" s="166">
        <v>4221</v>
      </c>
      <c r="F13" s="166">
        <v>10033</v>
      </c>
      <c r="G13" s="166">
        <v>11665</v>
      </c>
      <c r="H13" s="1031"/>
      <c r="I13" s="1032"/>
      <c r="J13" s="1028" t="s">
        <v>2089</v>
      </c>
      <c r="K13" s="1024">
        <v>17557</v>
      </c>
      <c r="L13" s="1024">
        <v>19200</v>
      </c>
      <c r="M13" s="1025">
        <v>19561</v>
      </c>
    </row>
    <row r="14" spans="1:13" ht="15" customHeight="1">
      <c r="A14" s="121"/>
      <c r="B14" s="1032"/>
      <c r="C14" s="1032"/>
      <c r="D14" s="1028" t="s">
        <v>2090</v>
      </c>
      <c r="E14" s="166">
        <v>187</v>
      </c>
      <c r="F14" s="166">
        <v>118</v>
      </c>
      <c r="G14" s="166">
        <v>143</v>
      </c>
      <c r="H14" s="1031"/>
      <c r="I14" s="1440" t="s">
        <v>2091</v>
      </c>
      <c r="J14" s="1579"/>
      <c r="K14" s="1024">
        <v>14909</v>
      </c>
      <c r="L14" s="1024">
        <v>31649</v>
      </c>
      <c r="M14" s="1025">
        <v>30727</v>
      </c>
    </row>
    <row r="15" spans="1:13" ht="15" customHeight="1">
      <c r="A15" s="121"/>
      <c r="B15" s="1032"/>
      <c r="C15" s="1032"/>
      <c r="D15" s="1028" t="s">
        <v>2092</v>
      </c>
      <c r="E15" s="166">
        <v>23960</v>
      </c>
      <c r="F15" s="166">
        <v>22151</v>
      </c>
      <c r="G15" s="166">
        <v>28028</v>
      </c>
      <c r="H15" s="1031"/>
      <c r="I15" s="1440" t="s">
        <v>2093</v>
      </c>
      <c r="J15" s="1579"/>
      <c r="K15" s="1024">
        <v>65263</v>
      </c>
      <c r="L15" s="1024">
        <v>76859</v>
      </c>
      <c r="M15" s="1025">
        <v>90383</v>
      </c>
    </row>
    <row r="16" spans="1:13" ht="15" customHeight="1">
      <c r="A16" s="121"/>
      <c r="B16" s="1032"/>
      <c r="C16" s="1032"/>
      <c r="D16" s="1028" t="s">
        <v>2094</v>
      </c>
      <c r="E16" s="166">
        <v>8309</v>
      </c>
      <c r="F16" s="166">
        <v>12374</v>
      </c>
      <c r="G16" s="166">
        <v>12692</v>
      </c>
      <c r="H16" s="1031"/>
      <c r="I16" s="1440" t="s">
        <v>2095</v>
      </c>
      <c r="J16" s="1579"/>
      <c r="K16" s="1024">
        <v>27292</v>
      </c>
      <c r="L16" s="1024">
        <v>30263</v>
      </c>
      <c r="M16" s="1025">
        <v>30727</v>
      </c>
    </row>
    <row r="17" spans="1:13" ht="15" customHeight="1">
      <c r="A17" s="121"/>
      <c r="B17" s="1032"/>
      <c r="C17" s="1032"/>
      <c r="D17" s="1028" t="s">
        <v>2096</v>
      </c>
      <c r="E17" s="166">
        <v>7011</v>
      </c>
      <c r="F17" s="166">
        <v>7817</v>
      </c>
      <c r="G17" s="166">
        <v>8253</v>
      </c>
      <c r="H17" s="1031"/>
      <c r="I17" s="1440" t="s">
        <v>2097</v>
      </c>
      <c r="J17" s="1579"/>
      <c r="K17" s="1024">
        <v>12842</v>
      </c>
      <c r="L17" s="1024">
        <v>13105</v>
      </c>
      <c r="M17" s="1025">
        <v>13490</v>
      </c>
    </row>
    <row r="18" spans="1:13" ht="15" customHeight="1">
      <c r="A18" s="121"/>
      <c r="B18" s="1032"/>
      <c r="C18" s="1032"/>
      <c r="D18" s="1028" t="s">
        <v>2098</v>
      </c>
      <c r="E18" s="166">
        <v>21904</v>
      </c>
      <c r="F18" s="166">
        <v>23402</v>
      </c>
      <c r="G18" s="166">
        <v>22220</v>
      </c>
      <c r="H18" s="1031"/>
      <c r="I18" s="1440" t="s">
        <v>2099</v>
      </c>
      <c r="J18" s="1579"/>
      <c r="K18" s="1024">
        <v>226097</v>
      </c>
      <c r="L18" s="1024">
        <v>260172</v>
      </c>
      <c r="M18" s="1025">
        <v>276299</v>
      </c>
    </row>
    <row r="19" spans="1:13" ht="15" customHeight="1">
      <c r="A19" s="121"/>
      <c r="B19" s="1032"/>
      <c r="C19" s="1032"/>
      <c r="D19" s="1028" t="s">
        <v>2100</v>
      </c>
      <c r="E19" s="166">
        <v>25178</v>
      </c>
      <c r="F19" s="166">
        <v>26771</v>
      </c>
      <c r="G19" s="166">
        <v>27097</v>
      </c>
      <c r="H19" s="1031"/>
      <c r="I19" s="1440" t="s">
        <v>2101</v>
      </c>
      <c r="J19" s="1579"/>
      <c r="K19" s="1024">
        <v>56820</v>
      </c>
      <c r="L19" s="1024">
        <v>74603</v>
      </c>
      <c r="M19" s="1025">
        <v>88003</v>
      </c>
    </row>
    <row r="20" spans="1:13" ht="15" customHeight="1">
      <c r="A20" s="121"/>
      <c r="B20" s="1032"/>
      <c r="C20" s="1032"/>
      <c r="D20" s="1028" t="s">
        <v>2102</v>
      </c>
      <c r="E20" s="166">
        <v>59222</v>
      </c>
      <c r="F20" s="166">
        <v>65740</v>
      </c>
      <c r="G20" s="166">
        <v>62010</v>
      </c>
      <c r="H20" s="1031"/>
      <c r="I20" s="1577" t="s">
        <v>2103</v>
      </c>
      <c r="J20" s="1578"/>
      <c r="K20" s="1024">
        <v>326910</v>
      </c>
      <c r="L20" s="1024">
        <v>366365</v>
      </c>
      <c r="M20" s="1025">
        <v>367164</v>
      </c>
    </row>
    <row r="21" spans="1:13" ht="15" customHeight="1">
      <c r="A21" s="121"/>
      <c r="B21" s="1032"/>
      <c r="C21" s="1032"/>
      <c r="D21" s="1028" t="s">
        <v>2104</v>
      </c>
      <c r="E21" s="166">
        <v>9000</v>
      </c>
      <c r="F21" s="166">
        <v>17336</v>
      </c>
      <c r="G21" s="166">
        <v>16339</v>
      </c>
      <c r="H21" s="1031"/>
      <c r="I21" s="1032" t="s">
        <v>2105</v>
      </c>
      <c r="J21" s="1028"/>
      <c r="K21" s="1024"/>
      <c r="L21" s="1024"/>
      <c r="M21" s="1025"/>
    </row>
    <row r="22" spans="1:13" ht="15" customHeight="1">
      <c r="A22" s="121"/>
      <c r="B22" s="1032"/>
      <c r="C22" s="1032"/>
      <c r="D22" s="1028" t="s">
        <v>2106</v>
      </c>
      <c r="E22" s="166">
        <v>18178</v>
      </c>
      <c r="F22" s="166">
        <v>19046</v>
      </c>
      <c r="G22" s="166">
        <v>17831</v>
      </c>
      <c r="H22" s="1031" t="s">
        <v>2107</v>
      </c>
      <c r="I22" s="1032"/>
      <c r="J22" s="1028"/>
      <c r="K22" s="1024">
        <v>1310</v>
      </c>
      <c r="L22" s="1024">
        <v>1146</v>
      </c>
      <c r="M22" s="1025">
        <v>1194</v>
      </c>
    </row>
    <row r="23" spans="1:13" ht="15" customHeight="1" thickBot="1">
      <c r="A23" s="121"/>
      <c r="B23" s="1034"/>
      <c r="C23" s="1035"/>
      <c r="D23" s="1036" t="s">
        <v>2108</v>
      </c>
      <c r="E23" s="172">
        <v>30622</v>
      </c>
      <c r="F23" s="172">
        <v>35965</v>
      </c>
      <c r="G23" s="172">
        <v>36009</v>
      </c>
      <c r="H23" s="127"/>
      <c r="I23" s="215"/>
      <c r="J23" s="215"/>
      <c r="K23" s="126"/>
      <c r="L23" s="126"/>
      <c r="M23" s="126"/>
    </row>
    <row r="24" ht="15" customHeight="1">
      <c r="B24" s="95" t="s">
        <v>2109</v>
      </c>
    </row>
    <row r="25" ht="15" customHeight="1">
      <c r="B25" s="95" t="s">
        <v>2110</v>
      </c>
    </row>
    <row r="26" ht="15" customHeight="1">
      <c r="B26" s="95" t="s">
        <v>2111</v>
      </c>
    </row>
    <row r="27" ht="15" customHeight="1">
      <c r="B27" s="95" t="s">
        <v>2112</v>
      </c>
    </row>
    <row r="28" ht="15" customHeight="1">
      <c r="B28" s="95" t="s">
        <v>2113</v>
      </c>
    </row>
  </sheetData>
  <mergeCells count="17">
    <mergeCell ref="B4:D4"/>
    <mergeCell ref="H4:J4"/>
    <mergeCell ref="B5:D5"/>
    <mergeCell ref="I5:J5"/>
    <mergeCell ref="I6:J6"/>
    <mergeCell ref="C7:D7"/>
    <mergeCell ref="I7:J7"/>
    <mergeCell ref="I8:J8"/>
    <mergeCell ref="I9:J9"/>
    <mergeCell ref="I10:J10"/>
    <mergeCell ref="I14:J14"/>
    <mergeCell ref="I15:J15"/>
    <mergeCell ref="I20:J20"/>
    <mergeCell ref="I16:J16"/>
    <mergeCell ref="I17:J17"/>
    <mergeCell ref="I18:J18"/>
    <mergeCell ref="I19:J19"/>
  </mergeCells>
  <printOptions/>
  <pageMargins left="0.75" right="0.75" top="1" bottom="1" header="0.512" footer="0.512"/>
  <pageSetup orientation="portrait" paperSize="8" r:id="rId1"/>
</worksheet>
</file>

<file path=xl/worksheets/sheet3.xml><?xml version="1.0" encoding="utf-8"?>
<worksheet xmlns="http://schemas.openxmlformats.org/spreadsheetml/2006/main" xmlns:r="http://schemas.openxmlformats.org/officeDocument/2006/relationships">
  <dimension ref="A2:M62"/>
  <sheetViews>
    <sheetView workbookViewId="0" topLeftCell="A1">
      <selection activeCell="A1" sqref="A1"/>
    </sheetView>
  </sheetViews>
  <sheetFormatPr defaultColWidth="9.00390625" defaultRowHeight="13.5"/>
  <cols>
    <col min="1" max="1" width="2.625" style="95" customWidth="1"/>
    <col min="2" max="3" width="9.625" style="95" customWidth="1"/>
    <col min="4" max="4" width="10.375" style="95" customWidth="1"/>
    <col min="5" max="6" width="9.875" style="95" customWidth="1"/>
    <col min="7" max="7" width="10.00390625" style="95" customWidth="1"/>
    <col min="8" max="9" width="9.625" style="95" customWidth="1"/>
    <col min="10" max="13" width="9.125" style="95" customWidth="1"/>
    <col min="14" max="16384" width="9.00390625" style="95" customWidth="1"/>
  </cols>
  <sheetData>
    <row r="2" spans="2:7" ht="14.25">
      <c r="B2" s="96" t="s">
        <v>1773</v>
      </c>
      <c r="C2" s="96"/>
      <c r="G2" s="97"/>
    </row>
    <row r="3" ht="12.75" thickBot="1">
      <c r="M3" s="98" t="s">
        <v>1768</v>
      </c>
    </row>
    <row r="4" spans="1:13" ht="20.25" customHeight="1" thickTop="1">
      <c r="A4" s="99"/>
      <c r="B4" s="100" t="s">
        <v>1770</v>
      </c>
      <c r="C4" s="101" t="s">
        <v>1771</v>
      </c>
      <c r="D4" s="101">
        <v>3</v>
      </c>
      <c r="E4" s="101">
        <v>4</v>
      </c>
      <c r="F4" s="101">
        <v>5</v>
      </c>
      <c r="G4" s="101">
        <v>6</v>
      </c>
      <c r="H4" s="102" t="s">
        <v>1770</v>
      </c>
      <c r="I4" s="101" t="s">
        <v>1771</v>
      </c>
      <c r="J4" s="101">
        <v>3</v>
      </c>
      <c r="K4" s="101">
        <v>4</v>
      </c>
      <c r="L4" s="101">
        <v>5</v>
      </c>
      <c r="M4" s="101">
        <v>6</v>
      </c>
    </row>
    <row r="5" spans="1:13" ht="13.5" customHeight="1">
      <c r="A5" s="99"/>
      <c r="B5" s="103" t="s">
        <v>1690</v>
      </c>
      <c r="C5" s="104">
        <v>1258390</v>
      </c>
      <c r="D5" s="105">
        <v>1256741</v>
      </c>
      <c r="E5" s="105">
        <v>1255283</v>
      </c>
      <c r="F5" s="105">
        <v>1254232</v>
      </c>
      <c r="G5" s="106">
        <v>1254525</v>
      </c>
      <c r="H5" s="107" t="s">
        <v>1730</v>
      </c>
      <c r="I5" s="108">
        <v>22287</v>
      </c>
      <c r="J5" s="109">
        <v>22240</v>
      </c>
      <c r="K5" s="109">
        <v>22200</v>
      </c>
      <c r="L5" s="109">
        <v>22097</v>
      </c>
      <c r="M5" s="110">
        <v>22063</v>
      </c>
    </row>
    <row r="6" spans="1:13" ht="13.5" customHeight="1">
      <c r="A6" s="99"/>
      <c r="B6" s="111"/>
      <c r="C6" s="112"/>
      <c r="D6" s="113"/>
      <c r="E6" s="113"/>
      <c r="F6" s="113"/>
      <c r="G6" s="114"/>
      <c r="H6" s="107" t="s">
        <v>1731</v>
      </c>
      <c r="I6" s="108">
        <v>8554</v>
      </c>
      <c r="J6" s="115">
        <v>8486</v>
      </c>
      <c r="K6" s="115">
        <v>8441</v>
      </c>
      <c r="L6" s="115">
        <v>8328</v>
      </c>
      <c r="M6" s="110">
        <v>8210</v>
      </c>
    </row>
    <row r="7" spans="1:13" ht="13.5" customHeight="1">
      <c r="A7" s="99"/>
      <c r="B7" s="116"/>
      <c r="C7" s="117"/>
      <c r="D7" s="116"/>
      <c r="E7" s="116"/>
      <c r="F7" s="116"/>
      <c r="G7" s="118"/>
      <c r="H7" s="119" t="s">
        <v>1732</v>
      </c>
      <c r="I7" s="108">
        <v>10417</v>
      </c>
      <c r="J7" s="115">
        <v>10262</v>
      </c>
      <c r="K7" s="115">
        <v>10115</v>
      </c>
      <c r="L7" s="115">
        <v>9990</v>
      </c>
      <c r="M7" s="110">
        <v>9842</v>
      </c>
    </row>
    <row r="8" spans="1:13" ht="13.5" customHeight="1">
      <c r="A8" s="99"/>
      <c r="B8" s="103" t="s">
        <v>1709</v>
      </c>
      <c r="C8" s="104">
        <v>894210</v>
      </c>
      <c r="D8" s="120">
        <v>894768</v>
      </c>
      <c r="E8" s="120">
        <v>895395</v>
      </c>
      <c r="F8" s="120">
        <v>896703</v>
      </c>
      <c r="G8" s="106">
        <v>898531</v>
      </c>
      <c r="H8" s="119" t="s">
        <v>1733</v>
      </c>
      <c r="I8" s="108">
        <v>10724</v>
      </c>
      <c r="J8" s="115">
        <v>10641</v>
      </c>
      <c r="K8" s="115">
        <v>10568</v>
      </c>
      <c r="L8" s="115">
        <v>10513</v>
      </c>
      <c r="M8" s="110">
        <v>10502</v>
      </c>
    </row>
    <row r="9" spans="1:13" ht="13.5" customHeight="1">
      <c r="A9" s="99"/>
      <c r="B9" s="103" t="s">
        <v>1710</v>
      </c>
      <c r="C9" s="104">
        <v>364180</v>
      </c>
      <c r="D9" s="120">
        <v>361973</v>
      </c>
      <c r="E9" s="120">
        <v>359888</v>
      </c>
      <c r="F9" s="120">
        <v>357529</v>
      </c>
      <c r="G9" s="106">
        <v>355994</v>
      </c>
      <c r="H9" s="119" t="s">
        <v>1734</v>
      </c>
      <c r="I9" s="108">
        <v>10292</v>
      </c>
      <c r="J9" s="115">
        <v>10191</v>
      </c>
      <c r="K9" s="115">
        <v>10195</v>
      </c>
      <c r="L9" s="115">
        <v>10115</v>
      </c>
      <c r="M9" s="110">
        <v>10031</v>
      </c>
    </row>
    <row r="10" spans="1:13" ht="13.5" customHeight="1">
      <c r="A10" s="99"/>
      <c r="B10" s="116"/>
      <c r="C10" s="117"/>
      <c r="D10" s="116"/>
      <c r="E10" s="116"/>
      <c r="F10" s="116"/>
      <c r="G10" s="118"/>
      <c r="H10" s="121"/>
      <c r="I10" s="108"/>
      <c r="J10" s="115"/>
      <c r="K10" s="115"/>
      <c r="L10" s="115"/>
      <c r="M10" s="110"/>
    </row>
    <row r="11" spans="1:13" ht="13.5" customHeight="1">
      <c r="A11" s="99"/>
      <c r="B11" s="103"/>
      <c r="C11" s="122"/>
      <c r="D11" s="103"/>
      <c r="E11" s="103"/>
      <c r="F11" s="103"/>
      <c r="G11" s="123"/>
      <c r="H11" s="119" t="s">
        <v>1735</v>
      </c>
      <c r="I11" s="108">
        <v>7886</v>
      </c>
      <c r="J11" s="115">
        <v>7789</v>
      </c>
      <c r="K11" s="115">
        <v>7781</v>
      </c>
      <c r="L11" s="115">
        <v>7714</v>
      </c>
      <c r="M11" s="110">
        <v>7657</v>
      </c>
    </row>
    <row r="12" spans="1:13" ht="13.5" customHeight="1">
      <c r="A12" s="99"/>
      <c r="B12" s="103" t="s">
        <v>1711</v>
      </c>
      <c r="C12" s="104">
        <v>574451</v>
      </c>
      <c r="D12" s="120">
        <v>574942</v>
      </c>
      <c r="E12" s="120">
        <v>575682</v>
      </c>
      <c r="F12" s="120">
        <v>576312</v>
      </c>
      <c r="G12" s="106">
        <v>578514</v>
      </c>
      <c r="H12" s="119" t="s">
        <v>1736</v>
      </c>
      <c r="I12" s="108">
        <v>12541</v>
      </c>
      <c r="J12" s="115">
        <v>12472</v>
      </c>
      <c r="K12" s="115">
        <v>12381</v>
      </c>
      <c r="L12" s="115">
        <v>12289</v>
      </c>
      <c r="M12" s="110">
        <v>12248</v>
      </c>
    </row>
    <row r="13" spans="1:13" ht="13.5" customHeight="1">
      <c r="A13" s="99"/>
      <c r="B13" s="103" t="s">
        <v>1712</v>
      </c>
      <c r="C13" s="104">
        <v>102214</v>
      </c>
      <c r="D13" s="120">
        <v>101645</v>
      </c>
      <c r="E13" s="120">
        <v>101274</v>
      </c>
      <c r="F13" s="120">
        <v>100758</v>
      </c>
      <c r="G13" s="106">
        <v>100185</v>
      </c>
      <c r="H13" s="119" t="s">
        <v>1737</v>
      </c>
      <c r="I13" s="108">
        <v>7806</v>
      </c>
      <c r="J13" s="115">
        <v>7757</v>
      </c>
      <c r="K13" s="115">
        <v>7680</v>
      </c>
      <c r="L13" s="115">
        <v>7612</v>
      </c>
      <c r="M13" s="110">
        <v>7584</v>
      </c>
    </row>
    <row r="14" spans="1:13" ht="13.5" customHeight="1">
      <c r="A14" s="99"/>
      <c r="B14" s="103" t="s">
        <v>1713</v>
      </c>
      <c r="C14" s="104">
        <v>253362</v>
      </c>
      <c r="D14" s="120">
        <v>252908</v>
      </c>
      <c r="E14" s="120">
        <v>252142</v>
      </c>
      <c r="F14" s="120">
        <v>251572</v>
      </c>
      <c r="G14" s="106">
        <v>251029</v>
      </c>
      <c r="H14" s="119" t="s">
        <v>1738</v>
      </c>
      <c r="I14" s="108">
        <v>12230</v>
      </c>
      <c r="J14" s="115">
        <v>12146</v>
      </c>
      <c r="K14" s="115">
        <v>12023</v>
      </c>
      <c r="L14" s="115">
        <v>11865</v>
      </c>
      <c r="M14" s="110">
        <v>11804</v>
      </c>
    </row>
    <row r="15" spans="1:13" ht="13.5" customHeight="1">
      <c r="A15" s="99"/>
      <c r="B15" s="103" t="s">
        <v>1714</v>
      </c>
      <c r="C15" s="104">
        <v>328363</v>
      </c>
      <c r="D15" s="120">
        <v>327246</v>
      </c>
      <c r="E15" s="120">
        <v>326185</v>
      </c>
      <c r="F15" s="120">
        <v>325590</v>
      </c>
      <c r="G15" s="106">
        <v>324797</v>
      </c>
      <c r="H15" s="119" t="s">
        <v>1739</v>
      </c>
      <c r="I15" s="108">
        <v>4982</v>
      </c>
      <c r="J15" s="115">
        <v>4969</v>
      </c>
      <c r="K15" s="115">
        <v>4990</v>
      </c>
      <c r="L15" s="115">
        <v>4982</v>
      </c>
      <c r="M15" s="110">
        <v>4931</v>
      </c>
    </row>
    <row r="16" spans="1:13" ht="13.5" customHeight="1">
      <c r="A16" s="99"/>
      <c r="B16" s="115"/>
      <c r="C16" s="108"/>
      <c r="D16" s="115"/>
      <c r="E16" s="115"/>
      <c r="F16" s="115"/>
      <c r="G16" s="118"/>
      <c r="H16" s="119" t="s">
        <v>1740</v>
      </c>
      <c r="I16" s="108">
        <v>6396</v>
      </c>
      <c r="J16" s="115">
        <v>6409</v>
      </c>
      <c r="K16" s="115">
        <v>6374</v>
      </c>
      <c r="L16" s="115">
        <v>6311</v>
      </c>
      <c r="M16" s="110">
        <v>6253</v>
      </c>
    </row>
    <row r="17" spans="1:13" ht="13.5" customHeight="1">
      <c r="A17" s="99"/>
      <c r="B17" s="107" t="s">
        <v>1715</v>
      </c>
      <c r="C17" s="124">
        <v>249487</v>
      </c>
      <c r="D17" s="125">
        <v>249615</v>
      </c>
      <c r="E17" s="125">
        <v>250620</v>
      </c>
      <c r="F17" s="125">
        <v>251354</v>
      </c>
      <c r="G17" s="106">
        <v>252716</v>
      </c>
      <c r="H17" s="119" t="s">
        <v>1741</v>
      </c>
      <c r="I17" s="108">
        <v>7248</v>
      </c>
      <c r="J17" s="115">
        <v>7199</v>
      </c>
      <c r="K17" s="115">
        <v>7145</v>
      </c>
      <c r="L17" s="115">
        <v>7069</v>
      </c>
      <c r="M17" s="110">
        <v>6976</v>
      </c>
    </row>
    <row r="18" spans="1:13" ht="13.5" customHeight="1">
      <c r="A18" s="99"/>
      <c r="B18" s="107" t="s">
        <v>1716</v>
      </c>
      <c r="C18" s="124">
        <v>94760</v>
      </c>
      <c r="D18" s="125">
        <v>94889</v>
      </c>
      <c r="E18" s="125">
        <v>94913</v>
      </c>
      <c r="F18" s="125">
        <v>95019</v>
      </c>
      <c r="G18" s="106">
        <v>95027</v>
      </c>
      <c r="H18" s="121"/>
      <c r="I18" s="108"/>
      <c r="J18" s="115"/>
      <c r="K18" s="115"/>
      <c r="L18" s="115"/>
      <c r="M18" s="110"/>
    </row>
    <row r="19" spans="1:13" ht="13.5" customHeight="1">
      <c r="A19" s="99"/>
      <c r="B19" s="107" t="s">
        <v>1717</v>
      </c>
      <c r="C19" s="124">
        <v>99889</v>
      </c>
      <c r="D19" s="125">
        <v>99773</v>
      </c>
      <c r="E19" s="125">
        <v>99664</v>
      </c>
      <c r="F19" s="125">
        <v>99976</v>
      </c>
      <c r="G19" s="106">
        <v>100083</v>
      </c>
      <c r="H19" s="119" t="s">
        <v>1742</v>
      </c>
      <c r="I19" s="108">
        <v>27510</v>
      </c>
      <c r="J19" s="115">
        <v>27352</v>
      </c>
      <c r="K19" s="115">
        <v>27258</v>
      </c>
      <c r="L19" s="115">
        <v>27202</v>
      </c>
      <c r="M19" s="110">
        <v>27120</v>
      </c>
    </row>
    <row r="20" spans="1:13" ht="13.5" customHeight="1">
      <c r="A20" s="99"/>
      <c r="B20" s="107" t="s">
        <v>1718</v>
      </c>
      <c r="C20" s="124">
        <v>100811</v>
      </c>
      <c r="D20" s="125">
        <v>100857</v>
      </c>
      <c r="E20" s="125">
        <v>100744</v>
      </c>
      <c r="F20" s="125">
        <v>100707</v>
      </c>
      <c r="G20" s="106">
        <v>100663</v>
      </c>
      <c r="H20" s="119" t="s">
        <v>1743</v>
      </c>
      <c r="I20" s="108">
        <v>21548</v>
      </c>
      <c r="J20" s="115">
        <v>21422</v>
      </c>
      <c r="K20" s="115">
        <v>21186</v>
      </c>
      <c r="L20" s="115">
        <v>21082</v>
      </c>
      <c r="M20" s="110">
        <v>20971</v>
      </c>
    </row>
    <row r="21" spans="1:13" ht="13.5" customHeight="1">
      <c r="A21" s="99"/>
      <c r="B21" s="115"/>
      <c r="C21" s="108"/>
      <c r="D21" s="115"/>
      <c r="E21" s="115"/>
      <c r="F21" s="115"/>
      <c r="G21" s="110"/>
      <c r="H21" s="119" t="s">
        <v>1744</v>
      </c>
      <c r="I21" s="108">
        <v>11315</v>
      </c>
      <c r="J21" s="115">
        <v>11201</v>
      </c>
      <c r="K21" s="115">
        <v>11087</v>
      </c>
      <c r="L21" s="115">
        <v>10947</v>
      </c>
      <c r="M21" s="110">
        <v>10816</v>
      </c>
    </row>
    <row r="22" spans="1:13" ht="13.5" customHeight="1">
      <c r="A22" s="99"/>
      <c r="B22" s="107" t="s">
        <v>1719</v>
      </c>
      <c r="C22" s="124">
        <v>43125</v>
      </c>
      <c r="D22" s="125">
        <v>42904</v>
      </c>
      <c r="E22" s="125">
        <v>42900</v>
      </c>
      <c r="F22" s="125">
        <v>42916</v>
      </c>
      <c r="G22" s="106">
        <v>42732</v>
      </c>
      <c r="H22" s="119" t="s">
        <v>1745</v>
      </c>
      <c r="I22" s="108">
        <v>18112</v>
      </c>
      <c r="J22" s="115">
        <v>18061</v>
      </c>
      <c r="K22" s="115">
        <v>17991</v>
      </c>
      <c r="L22" s="115">
        <v>17883</v>
      </c>
      <c r="M22" s="110">
        <v>17790</v>
      </c>
    </row>
    <row r="23" spans="1:13" ht="13.5" customHeight="1">
      <c r="A23" s="99"/>
      <c r="B23" s="107" t="s">
        <v>1720</v>
      </c>
      <c r="C23" s="124">
        <v>42076</v>
      </c>
      <c r="D23" s="125">
        <v>42224</v>
      </c>
      <c r="E23" s="125">
        <v>42285</v>
      </c>
      <c r="F23" s="125">
        <v>42369</v>
      </c>
      <c r="G23" s="106">
        <v>42554</v>
      </c>
      <c r="H23" s="119" t="s">
        <v>1746</v>
      </c>
      <c r="I23" s="108">
        <v>9880</v>
      </c>
      <c r="J23" s="115">
        <v>9817</v>
      </c>
      <c r="K23" s="115">
        <v>9732</v>
      </c>
      <c r="L23" s="115">
        <v>9660</v>
      </c>
      <c r="M23" s="110">
        <v>9588</v>
      </c>
    </row>
    <row r="24" spans="1:13" ht="13.5" customHeight="1">
      <c r="A24" s="99"/>
      <c r="B24" s="107" t="s">
        <v>1721</v>
      </c>
      <c r="C24" s="124">
        <v>38237</v>
      </c>
      <c r="D24" s="125">
        <v>38176</v>
      </c>
      <c r="E24" s="125">
        <v>37958</v>
      </c>
      <c r="F24" s="125">
        <v>37887</v>
      </c>
      <c r="G24" s="106">
        <v>38023</v>
      </c>
      <c r="H24" s="121"/>
      <c r="I24" s="108"/>
      <c r="J24" s="115"/>
      <c r="K24" s="115"/>
      <c r="L24" s="115"/>
      <c r="M24" s="110"/>
    </row>
    <row r="25" spans="1:13" ht="13.5" customHeight="1">
      <c r="A25" s="99"/>
      <c r="B25" s="107" t="s">
        <v>1722</v>
      </c>
      <c r="C25" s="124">
        <v>31589</v>
      </c>
      <c r="D25" s="125">
        <v>31487</v>
      </c>
      <c r="E25" s="125">
        <v>31260</v>
      </c>
      <c r="F25" s="125">
        <v>31088</v>
      </c>
      <c r="G25" s="106">
        <v>30948</v>
      </c>
      <c r="H25" s="119" t="s">
        <v>1769</v>
      </c>
      <c r="I25" s="108">
        <v>7802</v>
      </c>
      <c r="J25" s="115">
        <v>7779</v>
      </c>
      <c r="K25" s="115">
        <v>7685</v>
      </c>
      <c r="L25" s="115">
        <v>7670</v>
      </c>
      <c r="M25" s="110">
        <v>7544</v>
      </c>
    </row>
    <row r="26" spans="1:13" ht="13.5" customHeight="1">
      <c r="A26" s="99"/>
      <c r="B26" s="115"/>
      <c r="C26" s="124"/>
      <c r="D26" s="125"/>
      <c r="E26" s="125"/>
      <c r="F26" s="125"/>
      <c r="G26" s="106"/>
      <c r="H26" s="119" t="s">
        <v>1747</v>
      </c>
      <c r="I26" s="108">
        <v>18903</v>
      </c>
      <c r="J26" s="115">
        <v>18817</v>
      </c>
      <c r="K26" s="115">
        <v>18869</v>
      </c>
      <c r="L26" s="115">
        <v>18737</v>
      </c>
      <c r="M26" s="110">
        <v>18646</v>
      </c>
    </row>
    <row r="27" spans="1:13" ht="13.5" customHeight="1">
      <c r="A27" s="99"/>
      <c r="B27" s="107" t="s">
        <v>1723</v>
      </c>
      <c r="C27" s="124">
        <v>33260</v>
      </c>
      <c r="D27" s="125">
        <v>33157</v>
      </c>
      <c r="E27" s="125">
        <v>33072</v>
      </c>
      <c r="F27" s="125">
        <v>32949</v>
      </c>
      <c r="G27" s="106">
        <v>32813</v>
      </c>
      <c r="H27" s="119" t="s">
        <v>1748</v>
      </c>
      <c r="I27" s="108">
        <v>13011</v>
      </c>
      <c r="J27" s="115">
        <v>12940</v>
      </c>
      <c r="K27" s="115">
        <v>12842</v>
      </c>
      <c r="L27" s="115">
        <v>12718</v>
      </c>
      <c r="M27" s="110">
        <v>12588</v>
      </c>
    </row>
    <row r="28" spans="1:13" ht="13.5" customHeight="1">
      <c r="A28" s="99"/>
      <c r="B28" s="107" t="s">
        <v>1724</v>
      </c>
      <c r="C28" s="124">
        <v>57339</v>
      </c>
      <c r="D28" s="125">
        <v>58105</v>
      </c>
      <c r="E28" s="125">
        <v>58679</v>
      </c>
      <c r="F28" s="125">
        <v>59349</v>
      </c>
      <c r="G28" s="106">
        <v>59971</v>
      </c>
      <c r="H28" s="119" t="s">
        <v>1749</v>
      </c>
      <c r="I28" s="108">
        <v>10298</v>
      </c>
      <c r="J28" s="115">
        <v>10145</v>
      </c>
      <c r="K28" s="115">
        <v>10046</v>
      </c>
      <c r="L28" s="115">
        <v>9996</v>
      </c>
      <c r="M28" s="110">
        <v>9958</v>
      </c>
    </row>
    <row r="29" spans="1:13" ht="13.5" customHeight="1">
      <c r="A29" s="99"/>
      <c r="B29" s="107" t="s">
        <v>1725</v>
      </c>
      <c r="C29" s="124">
        <v>42751</v>
      </c>
      <c r="D29" s="125">
        <v>42826</v>
      </c>
      <c r="E29" s="125">
        <v>42890</v>
      </c>
      <c r="F29" s="125">
        <v>42932</v>
      </c>
      <c r="G29" s="106">
        <v>42965</v>
      </c>
      <c r="H29" s="119" t="s">
        <v>1750</v>
      </c>
      <c r="I29" s="108">
        <v>8722</v>
      </c>
      <c r="J29" s="115">
        <v>8664</v>
      </c>
      <c r="K29" s="115">
        <v>8696</v>
      </c>
      <c r="L29" s="115">
        <v>8710</v>
      </c>
      <c r="M29" s="110">
        <v>8750</v>
      </c>
    </row>
    <row r="30" spans="1:13" ht="13.5" customHeight="1">
      <c r="A30" s="99"/>
      <c r="B30" s="107" t="s">
        <v>1726</v>
      </c>
      <c r="C30" s="124">
        <v>23909</v>
      </c>
      <c r="D30" s="125">
        <v>23746</v>
      </c>
      <c r="E30" s="125">
        <v>23507</v>
      </c>
      <c r="F30" s="125">
        <v>23327</v>
      </c>
      <c r="G30" s="106">
        <v>23132</v>
      </c>
      <c r="H30" s="119" t="s">
        <v>1751</v>
      </c>
      <c r="I30" s="108">
        <v>8263</v>
      </c>
      <c r="J30" s="115">
        <v>8207</v>
      </c>
      <c r="K30" s="115">
        <v>8166</v>
      </c>
      <c r="L30" s="115">
        <v>8132</v>
      </c>
      <c r="M30" s="110">
        <v>8116</v>
      </c>
    </row>
    <row r="31" spans="1:13" ht="13.5" customHeight="1">
      <c r="A31" s="99"/>
      <c r="B31" s="107" t="s">
        <v>1727</v>
      </c>
      <c r="C31" s="124">
        <v>36977</v>
      </c>
      <c r="D31" s="125">
        <v>37009</v>
      </c>
      <c r="E31" s="125">
        <v>36903</v>
      </c>
      <c r="F31" s="125">
        <v>36830</v>
      </c>
      <c r="G31" s="106">
        <v>36904</v>
      </c>
      <c r="H31" s="119" t="s">
        <v>1752</v>
      </c>
      <c r="I31" s="108">
        <v>6570</v>
      </c>
      <c r="J31" s="115">
        <v>6529</v>
      </c>
      <c r="K31" s="115">
        <v>6456</v>
      </c>
      <c r="L31" s="115">
        <v>6435</v>
      </c>
      <c r="M31" s="110">
        <v>6392</v>
      </c>
    </row>
    <row r="32" spans="1:13" ht="13.5" customHeight="1">
      <c r="A32" s="99"/>
      <c r="B32" s="115"/>
      <c r="C32" s="124"/>
      <c r="D32" s="125"/>
      <c r="E32" s="125"/>
      <c r="F32" s="125"/>
      <c r="G32" s="106"/>
      <c r="H32" s="119" t="s">
        <v>1753</v>
      </c>
      <c r="I32" s="108">
        <v>12350</v>
      </c>
      <c r="J32" s="115">
        <v>12035</v>
      </c>
      <c r="K32" s="115">
        <v>11859</v>
      </c>
      <c r="L32" s="115">
        <v>11665</v>
      </c>
      <c r="M32" s="110">
        <v>11504</v>
      </c>
    </row>
    <row r="33" spans="1:13" ht="13.5" customHeight="1">
      <c r="A33" s="99"/>
      <c r="B33" s="107" t="s">
        <v>1728</v>
      </c>
      <c r="C33" s="124">
        <v>15016</v>
      </c>
      <c r="D33" s="125">
        <v>15164</v>
      </c>
      <c r="E33" s="125">
        <v>15203</v>
      </c>
      <c r="F33" s="125">
        <v>15230</v>
      </c>
      <c r="G33" s="106">
        <v>15258</v>
      </c>
      <c r="H33" s="119" t="s">
        <v>1754</v>
      </c>
      <c r="I33" s="108">
        <v>19705</v>
      </c>
      <c r="J33" s="115">
        <v>19561</v>
      </c>
      <c r="K33" s="115">
        <v>19419</v>
      </c>
      <c r="L33" s="115">
        <v>19192</v>
      </c>
      <c r="M33" s="110">
        <v>18990</v>
      </c>
    </row>
    <row r="34" spans="1:13" ht="13.5" customHeight="1">
      <c r="A34" s="99"/>
      <c r="B34" s="107" t="s">
        <v>1729</v>
      </c>
      <c r="C34" s="124">
        <v>11773</v>
      </c>
      <c r="D34" s="125">
        <v>11779</v>
      </c>
      <c r="E34" s="125">
        <v>11761</v>
      </c>
      <c r="F34" s="125">
        <v>11733</v>
      </c>
      <c r="G34" s="106">
        <v>12299</v>
      </c>
      <c r="H34" s="119" t="s">
        <v>1755</v>
      </c>
      <c r="I34" s="108">
        <v>8226</v>
      </c>
      <c r="J34" s="115">
        <v>8187</v>
      </c>
      <c r="K34" s="115">
        <v>8073</v>
      </c>
      <c r="L34" s="115">
        <v>8045</v>
      </c>
      <c r="M34" s="110">
        <v>7974</v>
      </c>
    </row>
    <row r="35" spans="1:13" ht="13.5" customHeight="1">
      <c r="A35" s="99"/>
      <c r="B35" s="115"/>
      <c r="C35" s="108"/>
      <c r="D35" s="115"/>
      <c r="E35" s="115"/>
      <c r="F35" s="115"/>
      <c r="G35" s="118"/>
      <c r="H35" s="119" t="s">
        <v>1756</v>
      </c>
      <c r="I35" s="108">
        <v>5999</v>
      </c>
      <c r="J35" s="115">
        <v>6007</v>
      </c>
      <c r="K35" s="115">
        <v>5956</v>
      </c>
      <c r="L35" s="115">
        <v>5915</v>
      </c>
      <c r="M35" s="110">
        <v>5940</v>
      </c>
    </row>
    <row r="36" spans="1:13" ht="13.5" customHeight="1" thickBot="1">
      <c r="A36" s="99"/>
      <c r="B36" s="126"/>
      <c r="C36" s="127"/>
      <c r="D36" s="126"/>
      <c r="E36" s="126"/>
      <c r="F36" s="126"/>
      <c r="G36" s="128"/>
      <c r="H36" s="129" t="s">
        <v>1757</v>
      </c>
      <c r="I36" s="127">
        <v>7814</v>
      </c>
      <c r="J36" s="126">
        <v>7754</v>
      </c>
      <c r="K36" s="126">
        <v>7710</v>
      </c>
      <c r="L36" s="126">
        <v>7692</v>
      </c>
      <c r="M36" s="130">
        <v>7649</v>
      </c>
    </row>
    <row r="37" spans="1:2" ht="13.5" customHeight="1">
      <c r="A37" s="99"/>
      <c r="B37" s="95" t="s">
        <v>1772</v>
      </c>
    </row>
    <row r="38" ht="13.5" customHeight="1">
      <c r="A38" s="99"/>
    </row>
    <row r="39" ht="13.5" customHeight="1">
      <c r="A39" s="99"/>
    </row>
    <row r="40" ht="13.5" customHeight="1">
      <c r="A40" s="99"/>
    </row>
    <row r="41" ht="13.5" customHeight="1">
      <c r="A41" s="99"/>
    </row>
    <row r="42" ht="13.5" customHeight="1">
      <c r="A42" s="99"/>
    </row>
    <row r="43" ht="13.5" customHeight="1">
      <c r="A43" s="99"/>
    </row>
    <row r="44" ht="13.5" customHeight="1">
      <c r="A44" s="99"/>
    </row>
    <row r="45" ht="13.5" customHeight="1">
      <c r="A45" s="99"/>
    </row>
    <row r="46" ht="13.5" customHeight="1">
      <c r="A46" s="99"/>
    </row>
    <row r="47" ht="13.5" customHeight="1">
      <c r="A47" s="99"/>
    </row>
    <row r="48" ht="13.5" customHeight="1">
      <c r="A48" s="99"/>
    </row>
    <row r="49" ht="13.5" customHeight="1">
      <c r="A49" s="99"/>
    </row>
    <row r="50" ht="13.5" customHeight="1">
      <c r="A50" s="99"/>
    </row>
    <row r="51" ht="12">
      <c r="A51" s="99"/>
    </row>
    <row r="52" ht="12">
      <c r="A52" s="99"/>
    </row>
    <row r="53" ht="12">
      <c r="A53" s="99"/>
    </row>
    <row r="54" ht="12">
      <c r="A54" s="99"/>
    </row>
    <row r="55" ht="12">
      <c r="A55" s="99"/>
    </row>
    <row r="56" ht="12">
      <c r="A56" s="99"/>
    </row>
    <row r="57" ht="12">
      <c r="A57" s="99"/>
    </row>
    <row r="58" ht="12">
      <c r="A58" s="99"/>
    </row>
    <row r="59" ht="12">
      <c r="A59" s="99"/>
    </row>
    <row r="60" ht="12">
      <c r="A60" s="99"/>
    </row>
    <row r="61" spans="1:7" ht="12">
      <c r="A61" s="99"/>
      <c r="B61" s="131"/>
      <c r="C61" s="131"/>
      <c r="D61" s="99"/>
      <c r="E61" s="132"/>
      <c r="F61" s="132"/>
      <c r="G61" s="133"/>
    </row>
    <row r="62" spans="1:7" ht="12">
      <c r="A62" s="99"/>
      <c r="B62" s="131"/>
      <c r="C62" s="131"/>
      <c r="D62" s="99"/>
      <c r="E62" s="132"/>
      <c r="F62" s="132"/>
      <c r="G62" s="133"/>
    </row>
  </sheetData>
  <printOptions/>
  <pageMargins left="0.75" right="0.75" top="1" bottom="1" header="0.512" footer="0.512"/>
  <pageSetup horizontalDpi="300" verticalDpi="300" orientation="portrait" paperSize="8" r:id="rId1"/>
</worksheet>
</file>

<file path=xl/worksheets/sheet30.xml><?xml version="1.0" encoding="utf-8"?>
<worksheet xmlns="http://schemas.openxmlformats.org/spreadsheetml/2006/main" xmlns:r="http://schemas.openxmlformats.org/officeDocument/2006/relationships">
  <dimension ref="B2:J45"/>
  <sheetViews>
    <sheetView workbookViewId="0" topLeftCell="A1">
      <selection activeCell="A1" sqref="A1"/>
    </sheetView>
  </sheetViews>
  <sheetFormatPr defaultColWidth="9.00390625" defaultRowHeight="13.5"/>
  <cols>
    <col min="1" max="1" width="2.625" style="1037" customWidth="1"/>
    <col min="2" max="2" width="2.75390625" style="1037" customWidth="1"/>
    <col min="3" max="3" width="20.625" style="1037" customWidth="1"/>
    <col min="4" max="4" width="15.625" style="1037" customWidth="1"/>
    <col min="5" max="5" width="8.625" style="1037" customWidth="1"/>
    <col min="6" max="6" width="15.625" style="1037" customWidth="1"/>
    <col min="7" max="7" width="8.625" style="1037" customWidth="1"/>
    <col min="8" max="8" width="15.625" style="1037" customWidth="1"/>
    <col min="9" max="9" width="8.625" style="1037" customWidth="1"/>
    <col min="10" max="16384" width="9.00390625" style="1037" customWidth="1"/>
  </cols>
  <sheetData>
    <row r="1" ht="12" customHeight="1"/>
    <row r="2" ht="14.25">
      <c r="B2" s="1038" t="s">
        <v>2153</v>
      </c>
    </row>
    <row r="3" ht="12" customHeight="1">
      <c r="B3" s="1038"/>
    </row>
    <row r="4" spans="2:9" ht="12.75" thickBot="1">
      <c r="B4" s="1039" t="s">
        <v>2115</v>
      </c>
      <c r="I4" s="1040" t="s">
        <v>2116</v>
      </c>
    </row>
    <row r="5" spans="2:9" s="1041" customFormat="1" ht="15" customHeight="1" thickTop="1">
      <c r="B5" s="1590" t="s">
        <v>2117</v>
      </c>
      <c r="C5" s="1591"/>
      <c r="D5" s="1042" t="s">
        <v>2148</v>
      </c>
      <c r="E5" s="1043"/>
      <c r="F5" s="1042">
        <v>4</v>
      </c>
      <c r="G5" s="1043"/>
      <c r="H5" s="1042">
        <v>5</v>
      </c>
      <c r="I5" s="1043"/>
    </row>
    <row r="6" spans="2:9" s="1041" customFormat="1" ht="15" customHeight="1">
      <c r="B6" s="1592"/>
      <c r="C6" s="1593"/>
      <c r="D6" s="1044" t="s">
        <v>2118</v>
      </c>
      <c r="E6" s="1045" t="s">
        <v>2119</v>
      </c>
      <c r="F6" s="1045" t="s">
        <v>2118</v>
      </c>
      <c r="G6" s="1045" t="s">
        <v>2119</v>
      </c>
      <c r="H6" s="1045" t="s">
        <v>2118</v>
      </c>
      <c r="I6" s="1045" t="s">
        <v>2119</v>
      </c>
    </row>
    <row r="7" spans="2:9" s="1046" customFormat="1" ht="15" customHeight="1">
      <c r="B7" s="1586" t="s">
        <v>2120</v>
      </c>
      <c r="C7" s="1587"/>
      <c r="D7" s="1047">
        <f>SUM(D9:D23)</f>
        <v>588334481485</v>
      </c>
      <c r="E7" s="1048">
        <f>SUM(E9:E23)</f>
        <v>100</v>
      </c>
      <c r="F7" s="1047">
        <f>SUM(F9:F23)</f>
        <v>635048884919</v>
      </c>
      <c r="G7" s="1049">
        <v>100</v>
      </c>
      <c r="H7" s="1047">
        <f>SUM(H9:H23)</f>
        <v>684429477063</v>
      </c>
      <c r="I7" s="1048">
        <f>SUM(I9:I23)</f>
        <v>100.00000000000001</v>
      </c>
    </row>
    <row r="8" spans="2:9" ht="9.75" customHeight="1">
      <c r="B8" s="1050"/>
      <c r="C8" s="1051"/>
      <c r="D8" s="1052"/>
      <c r="E8" s="1053"/>
      <c r="F8" s="1052"/>
      <c r="G8" s="1053"/>
      <c r="H8" s="1052"/>
      <c r="I8" s="1053"/>
    </row>
    <row r="9" spans="2:10" s="1041" customFormat="1" ht="15" customHeight="1">
      <c r="B9" s="1054"/>
      <c r="C9" s="1055" t="s">
        <v>2121</v>
      </c>
      <c r="D9" s="1056">
        <v>104726733213</v>
      </c>
      <c r="E9" s="1057">
        <v>17.8</v>
      </c>
      <c r="F9" s="1056">
        <v>102177802614</v>
      </c>
      <c r="G9" s="1057">
        <v>16.1</v>
      </c>
      <c r="H9" s="1056">
        <v>100707688459</v>
      </c>
      <c r="I9" s="1057">
        <v>14.7</v>
      </c>
      <c r="J9" s="1058"/>
    </row>
    <row r="10" spans="2:10" s="1041" customFormat="1" ht="15" customHeight="1">
      <c r="B10" s="1054"/>
      <c r="C10" s="1055" t="s">
        <v>2149</v>
      </c>
      <c r="D10" s="1056">
        <v>10650168000</v>
      </c>
      <c r="E10" s="1057">
        <v>1.8</v>
      </c>
      <c r="F10" s="1056">
        <v>11821395000</v>
      </c>
      <c r="G10" s="1057">
        <v>1.9</v>
      </c>
      <c r="H10" s="1056">
        <v>12279179000</v>
      </c>
      <c r="I10" s="1057">
        <v>1.8</v>
      </c>
      <c r="J10" s="1059"/>
    </row>
    <row r="11" spans="2:9" s="1041" customFormat="1" ht="15" customHeight="1">
      <c r="B11" s="1054"/>
      <c r="C11" s="1055" t="s">
        <v>2122</v>
      </c>
      <c r="D11" s="1060">
        <v>211126169000</v>
      </c>
      <c r="E11" s="1057">
        <v>35.9</v>
      </c>
      <c r="F11" s="1060">
        <v>202396787000</v>
      </c>
      <c r="G11" s="1057">
        <v>31.9</v>
      </c>
      <c r="H11" s="1060">
        <v>193821992000</v>
      </c>
      <c r="I11" s="1057">
        <v>28.3</v>
      </c>
    </row>
    <row r="12" spans="2:9" s="1041" customFormat="1" ht="15" customHeight="1">
      <c r="B12" s="1054"/>
      <c r="C12" s="1055" t="s">
        <v>2123</v>
      </c>
      <c r="D12" s="1056">
        <v>536639000</v>
      </c>
      <c r="E12" s="1057">
        <v>0.1</v>
      </c>
      <c r="F12" s="1056">
        <v>497411000</v>
      </c>
      <c r="G12" s="1057">
        <v>0.1</v>
      </c>
      <c r="H12" s="1056">
        <v>481773000</v>
      </c>
      <c r="I12" s="1057">
        <v>0.1</v>
      </c>
    </row>
    <row r="13" spans="2:9" s="1041" customFormat="1" ht="15" customHeight="1">
      <c r="B13" s="1054"/>
      <c r="C13" s="1055" t="s">
        <v>2124</v>
      </c>
      <c r="D13" s="1056">
        <v>10486708048</v>
      </c>
      <c r="E13" s="1057">
        <v>1.8</v>
      </c>
      <c r="F13" s="1056">
        <v>11687561593</v>
      </c>
      <c r="G13" s="1057">
        <v>1.8</v>
      </c>
      <c r="H13" s="1056">
        <v>14367343803</v>
      </c>
      <c r="I13" s="1057">
        <v>2.1</v>
      </c>
    </row>
    <row r="14" spans="2:9" s="1041" customFormat="1" ht="15" customHeight="1">
      <c r="B14" s="1054"/>
      <c r="C14" s="1055"/>
      <c r="D14" s="1056"/>
      <c r="E14" s="1057"/>
      <c r="F14" s="1056"/>
      <c r="G14" s="1057"/>
      <c r="H14" s="1056"/>
      <c r="I14" s="1057"/>
    </row>
    <row r="15" spans="2:9" s="1041" customFormat="1" ht="15" customHeight="1">
      <c r="B15" s="1054"/>
      <c r="C15" s="1055" t="s">
        <v>2125</v>
      </c>
      <c r="D15" s="1056">
        <v>8345271912</v>
      </c>
      <c r="E15" s="1057">
        <v>1.4</v>
      </c>
      <c r="F15" s="1056">
        <v>8683211762</v>
      </c>
      <c r="G15" s="1057">
        <v>1.4</v>
      </c>
      <c r="H15" s="1056">
        <v>9116763515</v>
      </c>
      <c r="I15" s="1057">
        <v>1.3</v>
      </c>
    </row>
    <row r="16" spans="2:9" s="1041" customFormat="1" ht="15" customHeight="1">
      <c r="B16" s="1054"/>
      <c r="C16" s="1055" t="s">
        <v>2126</v>
      </c>
      <c r="D16" s="1056">
        <v>114714210473</v>
      </c>
      <c r="E16" s="1057">
        <v>19.5</v>
      </c>
      <c r="F16" s="1056">
        <v>141277279197</v>
      </c>
      <c r="G16" s="1057">
        <v>22.2</v>
      </c>
      <c r="H16" s="1056">
        <v>185490679398</v>
      </c>
      <c r="I16" s="1057">
        <v>27.1</v>
      </c>
    </row>
    <row r="17" spans="2:9" s="1041" customFormat="1" ht="15" customHeight="1">
      <c r="B17" s="1054"/>
      <c r="C17" s="1055" t="s">
        <v>2127</v>
      </c>
      <c r="D17" s="1056">
        <v>8104658224</v>
      </c>
      <c r="E17" s="1057">
        <v>1.4</v>
      </c>
      <c r="F17" s="1056">
        <v>6309374006</v>
      </c>
      <c r="G17" s="1057">
        <v>1</v>
      </c>
      <c r="H17" s="1056">
        <v>4793808615</v>
      </c>
      <c r="I17" s="1057">
        <v>0.7</v>
      </c>
    </row>
    <row r="18" spans="2:9" s="1041" customFormat="1" ht="15" customHeight="1">
      <c r="B18" s="1054"/>
      <c r="C18" s="1055" t="s">
        <v>2150</v>
      </c>
      <c r="D18" s="1056">
        <v>169174300</v>
      </c>
      <c r="E18" s="1057">
        <v>0</v>
      </c>
      <c r="F18" s="1056">
        <v>331723213</v>
      </c>
      <c r="G18" s="1057">
        <v>0.1</v>
      </c>
      <c r="H18" s="1056">
        <v>96156579</v>
      </c>
      <c r="I18" s="1057">
        <v>0</v>
      </c>
    </row>
    <row r="19" spans="2:9" s="1041" customFormat="1" ht="15" customHeight="1">
      <c r="B19" s="1054"/>
      <c r="C19" s="1055"/>
      <c r="D19" s="1056"/>
      <c r="E19" s="1057"/>
      <c r="F19" s="1056"/>
      <c r="G19" s="1057"/>
      <c r="H19" s="1056"/>
      <c r="I19" s="1057"/>
    </row>
    <row r="20" spans="2:9" s="1041" customFormat="1" ht="15" customHeight="1">
      <c r="B20" s="1054"/>
      <c r="C20" s="1055" t="s">
        <v>2128</v>
      </c>
      <c r="D20" s="1056">
        <v>12503603146</v>
      </c>
      <c r="E20" s="1057">
        <v>2.1</v>
      </c>
      <c r="F20" s="1056">
        <v>20014870447</v>
      </c>
      <c r="G20" s="1057">
        <v>3.2</v>
      </c>
      <c r="H20" s="1056">
        <v>9523378189</v>
      </c>
      <c r="I20" s="1057">
        <v>1.4</v>
      </c>
    </row>
    <row r="21" spans="2:9" s="1041" customFormat="1" ht="15" customHeight="1">
      <c r="B21" s="1054"/>
      <c r="C21" s="1055" t="s">
        <v>2129</v>
      </c>
      <c r="D21" s="1056">
        <v>1615192067</v>
      </c>
      <c r="E21" s="1057">
        <v>0.3</v>
      </c>
      <c r="F21" s="1056">
        <v>1577537743</v>
      </c>
      <c r="G21" s="1057">
        <v>0.2</v>
      </c>
      <c r="H21" s="1056">
        <v>2583757926</v>
      </c>
      <c r="I21" s="1057">
        <v>0.4</v>
      </c>
    </row>
    <row r="22" spans="2:9" s="1041" customFormat="1" ht="15" customHeight="1">
      <c r="B22" s="1054"/>
      <c r="C22" s="1055" t="s">
        <v>2130</v>
      </c>
      <c r="D22" s="1056">
        <v>49990749179</v>
      </c>
      <c r="E22" s="1057">
        <v>8.5</v>
      </c>
      <c r="F22" s="1056">
        <v>66915011857</v>
      </c>
      <c r="G22" s="1057">
        <v>10.5</v>
      </c>
      <c r="H22" s="1056">
        <v>60066127262</v>
      </c>
      <c r="I22" s="1057">
        <v>8.8</v>
      </c>
    </row>
    <row r="23" spans="2:9" s="1041" customFormat="1" ht="15" customHeight="1">
      <c r="B23" s="1054"/>
      <c r="C23" s="1055" t="s">
        <v>2131</v>
      </c>
      <c r="D23" s="1056">
        <v>55365204923</v>
      </c>
      <c r="E23" s="1057">
        <v>9.4</v>
      </c>
      <c r="F23" s="1056">
        <v>61358919487</v>
      </c>
      <c r="G23" s="1057">
        <v>9.7</v>
      </c>
      <c r="H23" s="1056">
        <v>91100829317</v>
      </c>
      <c r="I23" s="1057">
        <v>13.3</v>
      </c>
    </row>
    <row r="24" spans="2:9" ht="9.75" customHeight="1">
      <c r="B24" s="1050"/>
      <c r="C24" s="1051"/>
      <c r="D24" s="1052"/>
      <c r="E24" s="1053"/>
      <c r="F24" s="1052"/>
      <c r="G24" s="1053"/>
      <c r="H24" s="1052"/>
      <c r="I24" s="1053"/>
    </row>
    <row r="25" spans="2:9" s="1046" customFormat="1" ht="15" customHeight="1">
      <c r="B25" s="1586" t="s">
        <v>2132</v>
      </c>
      <c r="C25" s="1587"/>
      <c r="D25" s="1061">
        <f>SUM(D27:D41)</f>
        <v>586756943742</v>
      </c>
      <c r="E25" s="1062">
        <v>100</v>
      </c>
      <c r="F25" s="1061">
        <f>SUM(F27:F41)</f>
        <v>632465126993</v>
      </c>
      <c r="G25" s="1063">
        <v>100</v>
      </c>
      <c r="H25" s="1061">
        <f>SUM(H27:H41)</f>
        <v>675799701776</v>
      </c>
      <c r="I25" s="1062">
        <v>100</v>
      </c>
    </row>
    <row r="26" spans="2:9" ht="9.75" customHeight="1">
      <c r="B26" s="1050"/>
      <c r="C26" s="1051"/>
      <c r="D26" s="1052"/>
      <c r="E26" s="1053"/>
      <c r="F26" s="1052"/>
      <c r="G26" s="1053"/>
      <c r="H26" s="1052"/>
      <c r="I26" s="1053"/>
    </row>
    <row r="27" spans="2:9" s="1041" customFormat="1" ht="15" customHeight="1">
      <c r="B27" s="1054"/>
      <c r="C27" s="1055" t="s">
        <v>2133</v>
      </c>
      <c r="D27" s="1056">
        <v>1267117858</v>
      </c>
      <c r="E27" s="1057">
        <v>0.2</v>
      </c>
      <c r="F27" s="1056">
        <v>1332531050</v>
      </c>
      <c r="G27" s="1057">
        <v>0.2</v>
      </c>
      <c r="H27" s="1056">
        <v>1343221963</v>
      </c>
      <c r="I27" s="1057">
        <v>0.2</v>
      </c>
    </row>
    <row r="28" spans="2:9" s="1041" customFormat="1" ht="15" customHeight="1">
      <c r="B28" s="1054"/>
      <c r="C28" s="1055" t="s">
        <v>2134</v>
      </c>
      <c r="D28" s="1056">
        <v>82464898069</v>
      </c>
      <c r="E28" s="1057">
        <v>14.1</v>
      </c>
      <c r="F28" s="1056">
        <v>66311513880</v>
      </c>
      <c r="G28" s="1057">
        <v>10.5</v>
      </c>
      <c r="H28" s="1056">
        <v>40600077155</v>
      </c>
      <c r="I28" s="1057">
        <v>6</v>
      </c>
    </row>
    <row r="29" spans="2:9" s="1041" customFormat="1" ht="15" customHeight="1">
      <c r="B29" s="1054"/>
      <c r="C29" s="1055" t="s">
        <v>2135</v>
      </c>
      <c r="D29" s="1056">
        <v>29839064631</v>
      </c>
      <c r="E29" s="1057">
        <v>5.1</v>
      </c>
      <c r="F29" s="1056">
        <v>31753016280</v>
      </c>
      <c r="G29" s="1057">
        <v>5</v>
      </c>
      <c r="H29" s="1056">
        <v>28742424360</v>
      </c>
      <c r="I29" s="1057">
        <v>4.3</v>
      </c>
    </row>
    <row r="30" spans="2:9" s="1041" customFormat="1" ht="15" customHeight="1">
      <c r="B30" s="1054"/>
      <c r="C30" s="1055" t="s">
        <v>2136</v>
      </c>
      <c r="D30" s="1056">
        <v>15233626255</v>
      </c>
      <c r="E30" s="1057">
        <v>2.6</v>
      </c>
      <c r="F30" s="1056">
        <v>17240711514</v>
      </c>
      <c r="G30" s="1057">
        <v>2.7</v>
      </c>
      <c r="H30" s="1056">
        <v>21814075986</v>
      </c>
      <c r="I30" s="1057">
        <v>3.2</v>
      </c>
    </row>
    <row r="31" spans="2:9" s="1041" customFormat="1" ht="15" customHeight="1">
      <c r="B31" s="1054"/>
      <c r="C31" s="1055" t="s">
        <v>2137</v>
      </c>
      <c r="D31" s="1056">
        <v>2610606458</v>
      </c>
      <c r="E31" s="1057">
        <v>0.4</v>
      </c>
      <c r="F31" s="1056">
        <v>4386241475</v>
      </c>
      <c r="G31" s="1057">
        <v>0.7</v>
      </c>
      <c r="H31" s="1056">
        <v>4951310321</v>
      </c>
      <c r="I31" s="1057">
        <v>0.7</v>
      </c>
    </row>
    <row r="32" spans="2:9" s="1041" customFormat="1" ht="15" customHeight="1">
      <c r="B32" s="1054"/>
      <c r="C32" s="1055"/>
      <c r="D32" s="1056"/>
      <c r="E32" s="1057"/>
      <c r="F32" s="1056"/>
      <c r="G32" s="1057"/>
      <c r="H32" s="1056"/>
      <c r="I32" s="1057"/>
    </row>
    <row r="33" spans="2:9" s="1041" customFormat="1" ht="15" customHeight="1">
      <c r="B33" s="1054"/>
      <c r="C33" s="1055" t="s">
        <v>2138</v>
      </c>
      <c r="D33" s="1056">
        <v>76813390625</v>
      </c>
      <c r="E33" s="1057">
        <v>13.1</v>
      </c>
      <c r="F33" s="1056">
        <v>84254545075</v>
      </c>
      <c r="G33" s="1057">
        <v>13.3</v>
      </c>
      <c r="H33" s="1056">
        <v>98362945664</v>
      </c>
      <c r="I33" s="1057">
        <v>14.6</v>
      </c>
    </row>
    <row r="34" spans="2:9" s="1041" customFormat="1" ht="15" customHeight="1">
      <c r="B34" s="1054"/>
      <c r="C34" s="1055" t="s">
        <v>2139</v>
      </c>
      <c r="D34" s="1056">
        <v>28647623003</v>
      </c>
      <c r="E34" s="1057">
        <v>4.9</v>
      </c>
      <c r="F34" s="1056">
        <v>34567727020</v>
      </c>
      <c r="G34" s="1057">
        <v>5.5</v>
      </c>
      <c r="H34" s="1056">
        <v>38631916591</v>
      </c>
      <c r="I34" s="1057">
        <v>5.7</v>
      </c>
    </row>
    <row r="35" spans="2:9" s="1041" customFormat="1" ht="15" customHeight="1">
      <c r="B35" s="1054"/>
      <c r="C35" s="1055" t="s">
        <v>2140</v>
      </c>
      <c r="D35" s="1056">
        <v>127240334498</v>
      </c>
      <c r="E35" s="1057">
        <v>21.7</v>
      </c>
      <c r="F35" s="1056">
        <v>156449364830</v>
      </c>
      <c r="G35" s="1057">
        <v>24.7</v>
      </c>
      <c r="H35" s="1056">
        <v>167161787709</v>
      </c>
      <c r="I35" s="1057">
        <v>24.7</v>
      </c>
    </row>
    <row r="36" spans="2:9" s="1041" customFormat="1" ht="15" customHeight="1">
      <c r="B36" s="1054"/>
      <c r="C36" s="1055" t="s">
        <v>2141</v>
      </c>
      <c r="D36" s="1056">
        <v>25266897235</v>
      </c>
      <c r="E36" s="1057">
        <v>4.3</v>
      </c>
      <c r="F36" s="1056">
        <v>27377653080</v>
      </c>
      <c r="G36" s="1057">
        <v>4.3</v>
      </c>
      <c r="H36" s="1056">
        <v>29386202069</v>
      </c>
      <c r="I36" s="1057">
        <v>4.3</v>
      </c>
    </row>
    <row r="37" spans="2:9" s="1041" customFormat="1" ht="15" customHeight="1">
      <c r="B37" s="1054"/>
      <c r="C37" s="1055" t="s">
        <v>2142</v>
      </c>
      <c r="D37" s="1056">
        <v>122060373174</v>
      </c>
      <c r="E37" s="1057">
        <v>20.8</v>
      </c>
      <c r="F37" s="1056">
        <v>129185259438</v>
      </c>
      <c r="G37" s="1057">
        <v>20.4</v>
      </c>
      <c r="H37" s="1056">
        <v>129333968176</v>
      </c>
      <c r="I37" s="1057">
        <v>19.1</v>
      </c>
    </row>
    <row r="38" spans="2:9" s="1041" customFormat="1" ht="15" customHeight="1">
      <c r="B38" s="1054"/>
      <c r="C38" s="1055"/>
      <c r="D38" s="1056"/>
      <c r="E38" s="1057"/>
      <c r="F38" s="1056"/>
      <c r="G38" s="1057"/>
      <c r="H38" s="1056"/>
      <c r="I38" s="1057"/>
    </row>
    <row r="39" spans="2:9" s="1041" customFormat="1" ht="15" customHeight="1">
      <c r="B39" s="1054"/>
      <c r="C39" s="1055" t="s">
        <v>2143</v>
      </c>
      <c r="D39" s="1056">
        <v>7027788731</v>
      </c>
      <c r="E39" s="1057">
        <v>1.2</v>
      </c>
      <c r="F39" s="1056">
        <v>5653890641</v>
      </c>
      <c r="G39" s="1057">
        <v>0.9</v>
      </c>
      <c r="H39" s="1056">
        <v>9246235744</v>
      </c>
      <c r="I39" s="1057">
        <v>1.4</v>
      </c>
    </row>
    <row r="40" spans="2:9" s="1041" customFormat="1" ht="15" customHeight="1">
      <c r="B40" s="1054"/>
      <c r="C40" s="1055" t="s">
        <v>2144</v>
      </c>
      <c r="D40" s="1056">
        <v>50938301809</v>
      </c>
      <c r="E40" s="1057">
        <v>8.7</v>
      </c>
      <c r="F40" s="1056">
        <v>51524243753</v>
      </c>
      <c r="G40" s="1057">
        <v>8.1</v>
      </c>
      <c r="H40" s="1056">
        <v>95129535834</v>
      </c>
      <c r="I40" s="1057">
        <v>14.1</v>
      </c>
    </row>
    <row r="41" spans="2:9" s="1041" customFormat="1" ht="15" customHeight="1">
      <c r="B41" s="1054"/>
      <c r="C41" s="1055" t="s">
        <v>2145</v>
      </c>
      <c r="D41" s="1056">
        <v>17346921396</v>
      </c>
      <c r="E41" s="1057">
        <v>2.9</v>
      </c>
      <c r="F41" s="1056">
        <v>22428428957</v>
      </c>
      <c r="G41" s="1057">
        <v>3.5</v>
      </c>
      <c r="H41" s="1056">
        <v>11096000204</v>
      </c>
      <c r="I41" s="1057">
        <v>1.6</v>
      </c>
    </row>
    <row r="42" spans="2:9" s="1041" customFormat="1" ht="15" customHeight="1">
      <c r="B42" s="1054"/>
      <c r="C42" s="1055" t="s">
        <v>2146</v>
      </c>
      <c r="D42" s="1060" t="s">
        <v>2151</v>
      </c>
      <c r="E42" s="1064" t="s">
        <v>2151</v>
      </c>
      <c r="F42" s="1060" t="s">
        <v>2151</v>
      </c>
      <c r="G42" s="1064" t="s">
        <v>2151</v>
      </c>
      <c r="H42" s="1060" t="s">
        <v>2151</v>
      </c>
      <c r="I42" s="1064" t="s">
        <v>2151</v>
      </c>
    </row>
    <row r="43" spans="2:9" ht="9.75" customHeight="1">
      <c r="B43" s="1050"/>
      <c r="C43" s="1051"/>
      <c r="D43" s="1052"/>
      <c r="E43" s="1053"/>
      <c r="F43" s="1052"/>
      <c r="G43" s="1053"/>
      <c r="H43" s="1052"/>
      <c r="I43" s="1053"/>
    </row>
    <row r="44" spans="2:9" s="1046" customFormat="1" ht="15" customHeight="1" thickBot="1">
      <c r="B44" s="1588" t="s">
        <v>2147</v>
      </c>
      <c r="C44" s="1589"/>
      <c r="D44" s="1065">
        <f>SUM(D7-D25)</f>
        <v>1577537743</v>
      </c>
      <c r="E44" s="1066"/>
      <c r="F44" s="1065">
        <f>SUM(F7-F25)</f>
        <v>2583757926</v>
      </c>
      <c r="G44" s="1066"/>
      <c r="H44" s="1065">
        <f>SUM(H7-H25)</f>
        <v>8629775287</v>
      </c>
      <c r="I44" s="1066"/>
    </row>
    <row r="45" ht="12">
      <c r="B45" s="1037" t="s">
        <v>2152</v>
      </c>
    </row>
  </sheetData>
  <mergeCells count="4">
    <mergeCell ref="B7:C7"/>
    <mergeCell ref="B25:C25"/>
    <mergeCell ref="B44:C44"/>
    <mergeCell ref="B5:C6"/>
  </mergeCells>
  <printOptions/>
  <pageMargins left="0.75" right="0.75" top="1" bottom="1" header="0.512" footer="0.512"/>
  <pageSetup orientation="portrait" paperSize="9"/>
</worksheet>
</file>

<file path=xl/worksheets/sheet31.xml><?xml version="1.0" encoding="utf-8"?>
<worksheet xmlns="http://schemas.openxmlformats.org/spreadsheetml/2006/main" xmlns:r="http://schemas.openxmlformats.org/officeDocument/2006/relationships">
  <dimension ref="B2:AN70"/>
  <sheetViews>
    <sheetView workbookViewId="0" topLeftCell="A13">
      <selection activeCell="AG50" sqref="AG50"/>
    </sheetView>
  </sheetViews>
  <sheetFormatPr defaultColWidth="10.625" defaultRowHeight="13.5"/>
  <cols>
    <col min="1" max="1" width="2.625" style="1743" customWidth="1"/>
    <col min="2" max="18" width="10.625" style="1743" customWidth="1"/>
    <col min="19" max="19" width="11.625" style="1743" bestFit="1" customWidth="1"/>
    <col min="20" max="39" width="10.625" style="1743" customWidth="1"/>
    <col min="40" max="40" width="12.00390625" style="1743" customWidth="1"/>
    <col min="41" max="16384" width="10.625" style="1743" customWidth="1"/>
  </cols>
  <sheetData>
    <row r="2" ht="14.25">
      <c r="B2" s="1067" t="s">
        <v>423</v>
      </c>
    </row>
    <row r="3" spans="2:21" ht="12" thickBot="1">
      <c r="B3" s="1744"/>
      <c r="C3" s="1744"/>
      <c r="D3" s="1744"/>
      <c r="E3" s="1744"/>
      <c r="F3" s="1744"/>
      <c r="G3" s="1744"/>
      <c r="H3" s="1744"/>
      <c r="I3" s="1744"/>
      <c r="J3" s="1744"/>
      <c r="K3" s="1744"/>
      <c r="L3" s="1744"/>
      <c r="M3" s="1744"/>
      <c r="N3" s="1744"/>
      <c r="O3" s="1744"/>
      <c r="P3" s="1744"/>
      <c r="Q3" s="1744"/>
      <c r="R3" s="1068"/>
      <c r="S3" s="1744"/>
      <c r="T3" s="1744"/>
      <c r="U3" s="1744" t="s">
        <v>2180</v>
      </c>
    </row>
    <row r="4" spans="2:40" s="1745" customFormat="1" ht="12.75" customHeight="1" thickTop="1">
      <c r="B4" s="1746"/>
      <c r="C4" s="1747"/>
      <c r="D4" s="1748"/>
      <c r="E4" s="1746" t="s">
        <v>2154</v>
      </c>
      <c r="F4" s="1749" t="s">
        <v>2155</v>
      </c>
      <c r="G4" s="1750"/>
      <c r="H4" s="1751" t="s">
        <v>2156</v>
      </c>
      <c r="I4" s="1752"/>
      <c r="J4" s="1752"/>
      <c r="K4" s="1752"/>
      <c r="L4" s="1752"/>
      <c r="M4" s="1752"/>
      <c r="N4" s="1752"/>
      <c r="O4" s="1752"/>
      <c r="P4" s="1752"/>
      <c r="Q4" s="1752"/>
      <c r="R4" s="1752"/>
      <c r="S4" s="1752"/>
      <c r="T4" s="1752"/>
      <c r="U4" s="1752"/>
      <c r="V4" s="1752"/>
      <c r="W4" s="1752"/>
      <c r="X4" s="1752"/>
      <c r="Y4" s="1752"/>
      <c r="Z4" s="1753"/>
      <c r="AA4" s="1784" t="s">
        <v>2157</v>
      </c>
      <c r="AB4" s="1785"/>
      <c r="AC4" s="1785"/>
      <c r="AD4" s="1785"/>
      <c r="AE4" s="1785"/>
      <c r="AF4" s="1785"/>
      <c r="AG4" s="1785"/>
      <c r="AH4" s="1785"/>
      <c r="AI4" s="1785"/>
      <c r="AJ4" s="1785"/>
      <c r="AK4" s="1785"/>
      <c r="AL4" s="1785"/>
      <c r="AM4" s="1785"/>
      <c r="AN4" s="1786"/>
    </row>
    <row r="5" spans="2:40" s="1745" customFormat="1" ht="12.75" customHeight="1">
      <c r="B5" s="1754" t="s">
        <v>1689</v>
      </c>
      <c r="C5" s="1069" t="s">
        <v>2158</v>
      </c>
      <c r="D5" s="1754" t="s">
        <v>2159</v>
      </c>
      <c r="E5" s="1754" t="s">
        <v>2160</v>
      </c>
      <c r="F5" s="1754" t="s">
        <v>2161</v>
      </c>
      <c r="G5" s="1754" t="s">
        <v>2181</v>
      </c>
      <c r="H5" s="849"/>
      <c r="I5" s="1755"/>
      <c r="J5" s="1756" t="s">
        <v>2162</v>
      </c>
      <c r="K5" s="1756" t="s">
        <v>2163</v>
      </c>
      <c r="L5" s="1756" t="s">
        <v>2164</v>
      </c>
      <c r="M5" s="1756" t="s">
        <v>515</v>
      </c>
      <c r="N5" s="1756"/>
      <c r="O5" s="1756" t="s">
        <v>2165</v>
      </c>
      <c r="P5" s="1756" t="s">
        <v>2182</v>
      </c>
      <c r="Q5" s="1756" t="s">
        <v>2183</v>
      </c>
      <c r="R5" s="1755"/>
      <c r="S5" s="1756" t="s">
        <v>2166</v>
      </c>
      <c r="T5" s="1756"/>
      <c r="U5" s="1757"/>
      <c r="V5" s="1758"/>
      <c r="W5" s="1759"/>
      <c r="X5" s="1759"/>
      <c r="Y5" s="1759"/>
      <c r="Z5" s="1759"/>
      <c r="AA5" s="1759"/>
      <c r="AB5" s="1759"/>
      <c r="AC5" s="1759"/>
      <c r="AD5" s="1759"/>
      <c r="AE5" s="1759"/>
      <c r="AF5" s="1787" t="s">
        <v>2184</v>
      </c>
      <c r="AG5" s="1759"/>
      <c r="AH5" s="1759"/>
      <c r="AI5" s="1759"/>
      <c r="AJ5" s="1759"/>
      <c r="AK5" s="1759"/>
      <c r="AL5" s="1759"/>
      <c r="AM5" s="1759"/>
      <c r="AN5" s="1788" t="s">
        <v>2185</v>
      </c>
    </row>
    <row r="6" spans="2:40" s="1745" customFormat="1" ht="12.75" customHeight="1">
      <c r="B6" s="1754"/>
      <c r="C6" s="1069" t="s">
        <v>2186</v>
      </c>
      <c r="D6" s="1754" t="s">
        <v>2187</v>
      </c>
      <c r="E6" s="1754" t="s">
        <v>2188</v>
      </c>
      <c r="F6" s="1759" t="s">
        <v>2189</v>
      </c>
      <c r="G6" s="1754" t="s">
        <v>2190</v>
      </c>
      <c r="H6" s="859" t="s">
        <v>2167</v>
      </c>
      <c r="I6" s="1754" t="s">
        <v>2168</v>
      </c>
      <c r="J6" s="1754"/>
      <c r="K6" s="1754" t="s">
        <v>2169</v>
      </c>
      <c r="L6" s="1754" t="s">
        <v>2170</v>
      </c>
      <c r="M6" s="1754"/>
      <c r="N6" s="1754" t="s">
        <v>2191</v>
      </c>
      <c r="O6" s="1754" t="s">
        <v>2171</v>
      </c>
      <c r="P6" s="1754"/>
      <c r="Q6" s="1754"/>
      <c r="R6" s="1754" t="s">
        <v>2126</v>
      </c>
      <c r="S6" s="1754" t="s">
        <v>2172</v>
      </c>
      <c r="T6" s="1754" t="s">
        <v>2192</v>
      </c>
      <c r="U6" s="1757" t="s">
        <v>2193</v>
      </c>
      <c r="V6" s="1789" t="s">
        <v>2194</v>
      </c>
      <c r="W6" s="1790" t="s">
        <v>2128</v>
      </c>
      <c r="X6" s="1790" t="s">
        <v>2129</v>
      </c>
      <c r="Y6" s="1790" t="s">
        <v>2130</v>
      </c>
      <c r="Z6" s="1790" t="s">
        <v>2173</v>
      </c>
      <c r="AA6" s="1790" t="s">
        <v>2133</v>
      </c>
      <c r="AB6" s="1790" t="s">
        <v>2134</v>
      </c>
      <c r="AC6" s="1790" t="s">
        <v>2135</v>
      </c>
      <c r="AD6" s="1790" t="s">
        <v>2174</v>
      </c>
      <c r="AE6" s="1790" t="s">
        <v>2137</v>
      </c>
      <c r="AF6" s="1787"/>
      <c r="AG6" s="1790" t="s">
        <v>2139</v>
      </c>
      <c r="AH6" s="1790" t="s">
        <v>2140</v>
      </c>
      <c r="AI6" s="1790" t="s">
        <v>2175</v>
      </c>
      <c r="AJ6" s="1790" t="s">
        <v>2142</v>
      </c>
      <c r="AK6" s="1790" t="s">
        <v>2143</v>
      </c>
      <c r="AL6" s="1790" t="s">
        <v>2144</v>
      </c>
      <c r="AM6" s="1790" t="s">
        <v>2145</v>
      </c>
      <c r="AN6" s="1788"/>
    </row>
    <row r="7" spans="2:40" s="1745" customFormat="1" ht="12.75" customHeight="1">
      <c r="B7" s="1760"/>
      <c r="C7" s="1761"/>
      <c r="D7" s="1762"/>
      <c r="E7" s="1763"/>
      <c r="F7" s="1760" t="s">
        <v>2195</v>
      </c>
      <c r="G7" s="1763"/>
      <c r="H7" s="1761"/>
      <c r="I7" s="1762"/>
      <c r="J7" s="1760" t="s">
        <v>2176</v>
      </c>
      <c r="K7" s="1760" t="s">
        <v>2177</v>
      </c>
      <c r="L7" s="1760" t="s">
        <v>2177</v>
      </c>
      <c r="M7" s="1760" t="s">
        <v>2178</v>
      </c>
      <c r="N7" s="1760"/>
      <c r="O7" s="1760" t="s">
        <v>2177</v>
      </c>
      <c r="P7" s="1760" t="s">
        <v>2196</v>
      </c>
      <c r="Q7" s="1760" t="s">
        <v>2197</v>
      </c>
      <c r="R7" s="1762"/>
      <c r="S7" s="1760" t="s">
        <v>2179</v>
      </c>
      <c r="T7" s="1760"/>
      <c r="U7" s="1764"/>
      <c r="V7" s="1765"/>
      <c r="W7" s="1762"/>
      <c r="X7" s="1762"/>
      <c r="Y7" s="1762"/>
      <c r="Z7" s="1762"/>
      <c r="AA7" s="1762"/>
      <c r="AB7" s="1762"/>
      <c r="AC7" s="1762"/>
      <c r="AD7" s="1762"/>
      <c r="AE7" s="1762"/>
      <c r="AF7" s="1791"/>
      <c r="AG7" s="1762"/>
      <c r="AH7" s="1762"/>
      <c r="AI7" s="1762"/>
      <c r="AJ7" s="1762"/>
      <c r="AK7" s="1762"/>
      <c r="AL7" s="1762"/>
      <c r="AM7" s="1762"/>
      <c r="AN7" s="1792"/>
    </row>
    <row r="8" spans="2:40" s="1745" customFormat="1" ht="12.75" customHeight="1">
      <c r="B8" s="1766" t="s">
        <v>424</v>
      </c>
      <c r="C8" s="1767">
        <v>477732513</v>
      </c>
      <c r="D8" s="1768">
        <v>465087469</v>
      </c>
      <c r="E8" s="1768">
        <v>12645044</v>
      </c>
      <c r="F8" s="1768">
        <v>537546</v>
      </c>
      <c r="G8" s="1768">
        <v>12107498</v>
      </c>
      <c r="H8" s="1768">
        <v>124765215</v>
      </c>
      <c r="I8" s="1768">
        <v>10054898</v>
      </c>
      <c r="J8" s="1768">
        <v>2956428</v>
      </c>
      <c r="K8" s="1768">
        <v>166476</v>
      </c>
      <c r="L8" s="1768">
        <v>248330</v>
      </c>
      <c r="M8" s="1768">
        <v>3786614</v>
      </c>
      <c r="N8" s="1768">
        <v>145967677</v>
      </c>
      <c r="O8" s="1768">
        <v>248632</v>
      </c>
      <c r="P8" s="1768">
        <v>3906793</v>
      </c>
      <c r="Q8" s="1768">
        <v>8656543</v>
      </c>
      <c r="R8" s="1755">
        <v>32845870</v>
      </c>
      <c r="S8" s="1768">
        <v>49166</v>
      </c>
      <c r="T8" s="1768">
        <v>23861458</v>
      </c>
      <c r="U8" s="1768">
        <v>15888091</v>
      </c>
      <c r="V8" s="1768">
        <v>834270</v>
      </c>
      <c r="W8" s="1768">
        <v>18517318</v>
      </c>
      <c r="X8" s="1768">
        <v>10384775</v>
      </c>
      <c r="Y8" s="1768">
        <v>17165594</v>
      </c>
      <c r="Z8" s="1768">
        <v>57428365</v>
      </c>
      <c r="AA8" s="1768">
        <v>7013806</v>
      </c>
      <c r="AB8" s="1768">
        <v>68208749</v>
      </c>
      <c r="AC8" s="1768">
        <v>61173745</v>
      </c>
      <c r="AD8" s="1768">
        <v>34798762</v>
      </c>
      <c r="AE8" s="1768">
        <v>1813993</v>
      </c>
      <c r="AF8" s="1768">
        <v>34851228</v>
      </c>
      <c r="AG8" s="1768">
        <v>32193403</v>
      </c>
      <c r="AH8" s="1768">
        <v>79756264</v>
      </c>
      <c r="AI8" s="1768">
        <v>14959796</v>
      </c>
      <c r="AJ8" s="1768">
        <v>80547991</v>
      </c>
      <c r="AK8" s="1768">
        <v>1479255</v>
      </c>
      <c r="AL8" s="1768">
        <v>48131894</v>
      </c>
      <c r="AM8" s="1768">
        <v>158583</v>
      </c>
      <c r="AN8" s="1793" t="s">
        <v>1789</v>
      </c>
    </row>
    <row r="9" spans="2:40" s="1745" customFormat="1" ht="12.75" customHeight="1">
      <c r="B9" s="1766"/>
      <c r="C9" s="1767"/>
      <c r="D9" s="1769"/>
      <c r="E9" s="1769"/>
      <c r="F9" s="1769"/>
      <c r="G9" s="1769"/>
      <c r="H9" s="1769"/>
      <c r="I9" s="1769"/>
      <c r="J9" s="1769"/>
      <c r="K9" s="1769"/>
      <c r="L9" s="1769"/>
      <c r="M9" s="1769"/>
      <c r="N9" s="1769"/>
      <c r="O9" s="1769"/>
      <c r="P9" s="1769"/>
      <c r="Q9" s="1769"/>
      <c r="R9" s="1759"/>
      <c r="S9" s="1769"/>
      <c r="T9" s="1769"/>
      <c r="U9" s="1769"/>
      <c r="V9" s="1769"/>
      <c r="W9" s="1769"/>
      <c r="X9" s="1769"/>
      <c r="Y9" s="1769"/>
      <c r="Z9" s="1769"/>
      <c r="AA9" s="1769"/>
      <c r="AB9" s="1769"/>
      <c r="AC9" s="1769"/>
      <c r="AD9" s="1769"/>
      <c r="AE9" s="1769"/>
      <c r="AF9" s="1769"/>
      <c r="AG9" s="1769"/>
      <c r="AH9" s="1769"/>
      <c r="AI9" s="1769"/>
      <c r="AJ9" s="1769"/>
      <c r="AK9" s="1769"/>
      <c r="AL9" s="1769"/>
      <c r="AM9" s="1769"/>
      <c r="AN9" s="1794"/>
    </row>
    <row r="10" spans="2:40" s="1770" customFormat="1" ht="12.75" customHeight="1">
      <c r="B10" s="1771" t="s">
        <v>422</v>
      </c>
      <c r="C10" s="1772">
        <v>495085950</v>
      </c>
      <c r="D10" s="1773">
        <v>481335519</v>
      </c>
      <c r="E10" s="1773">
        <v>13750431</v>
      </c>
      <c r="F10" s="1773">
        <v>753473</v>
      </c>
      <c r="G10" s="1773">
        <v>12996958</v>
      </c>
      <c r="H10" s="1773">
        <v>128625481</v>
      </c>
      <c r="I10" s="1773">
        <v>10850288</v>
      </c>
      <c r="J10" s="1773">
        <v>3252303</v>
      </c>
      <c r="K10" s="1773">
        <v>179230</v>
      </c>
      <c r="L10" s="1773">
        <v>257000</v>
      </c>
      <c r="M10" s="1773">
        <v>3664957</v>
      </c>
      <c r="N10" s="1773">
        <v>145733841</v>
      </c>
      <c r="O10" s="1773">
        <v>240823</v>
      </c>
      <c r="P10" s="1773">
        <v>4920772</v>
      </c>
      <c r="Q10" s="1773">
        <v>9112263</v>
      </c>
      <c r="R10" s="1773">
        <v>40799011</v>
      </c>
      <c r="S10" s="1773">
        <v>48449</v>
      </c>
      <c r="T10" s="1773">
        <v>28729842</v>
      </c>
      <c r="U10" s="1773">
        <v>3981879</v>
      </c>
      <c r="V10" s="1773">
        <v>768460</v>
      </c>
      <c r="W10" s="1773">
        <v>14256039</v>
      </c>
      <c r="X10" s="1773">
        <v>10989544</v>
      </c>
      <c r="Y10" s="1773">
        <v>17314732</v>
      </c>
      <c r="Z10" s="1773">
        <v>71361036</v>
      </c>
      <c r="AA10" s="1773">
        <v>7026470</v>
      </c>
      <c r="AB10" s="1773">
        <v>65698787</v>
      </c>
      <c r="AC10" s="1773">
        <v>72774746</v>
      </c>
      <c r="AD10" s="1773">
        <v>39288510</v>
      </c>
      <c r="AE10" s="1773">
        <v>1817509</v>
      </c>
      <c r="AF10" s="1773">
        <v>44200405</v>
      </c>
      <c r="AG10" s="1773">
        <v>18625306</v>
      </c>
      <c r="AH10" s="1773">
        <v>80050901</v>
      </c>
      <c r="AI10" s="1773">
        <v>16376452</v>
      </c>
      <c r="AJ10" s="1773">
        <v>78858941</v>
      </c>
      <c r="AK10" s="1773">
        <v>2814763</v>
      </c>
      <c r="AL10" s="1773">
        <v>53064052</v>
      </c>
      <c r="AM10" s="1773">
        <v>738677</v>
      </c>
      <c r="AN10" s="1795" t="s">
        <v>1789</v>
      </c>
    </row>
    <row r="11" spans="2:40" s="1745" customFormat="1" ht="12.75" customHeight="1">
      <c r="B11" s="1774"/>
      <c r="C11" s="1775"/>
      <c r="D11" s="1776"/>
      <c r="E11" s="1773"/>
      <c r="F11" s="1776"/>
      <c r="G11" s="1773"/>
      <c r="H11" s="1776"/>
      <c r="I11" s="1776"/>
      <c r="J11" s="1776"/>
      <c r="K11" s="1776"/>
      <c r="L11" s="1776"/>
      <c r="M11" s="1776"/>
      <c r="N11" s="1776"/>
      <c r="O11" s="1776"/>
      <c r="P11" s="1776"/>
      <c r="Q11" s="1776"/>
      <c r="R11" s="1777"/>
      <c r="S11" s="1776"/>
      <c r="T11" s="1776"/>
      <c r="U11" s="1776"/>
      <c r="V11" s="1769"/>
      <c r="W11" s="1769"/>
      <c r="X11" s="1769"/>
      <c r="Y11" s="1769"/>
      <c r="Z11" s="1769"/>
      <c r="AA11" s="1769"/>
      <c r="AB11" s="1769"/>
      <c r="AC11" s="1769"/>
      <c r="AD11" s="1769"/>
      <c r="AE11" s="1769"/>
      <c r="AF11" s="1769"/>
      <c r="AG11" s="1769"/>
      <c r="AH11" s="1769"/>
      <c r="AI11" s="1769"/>
      <c r="AJ11" s="1769"/>
      <c r="AK11" s="1769"/>
      <c r="AL11" s="1769"/>
      <c r="AM11" s="1769"/>
      <c r="AN11" s="1794"/>
    </row>
    <row r="12" spans="2:40" s="1770" customFormat="1" ht="12.75" customHeight="1">
      <c r="B12" s="1771" t="s">
        <v>1709</v>
      </c>
      <c r="C12" s="1772">
        <v>312125223</v>
      </c>
      <c r="D12" s="1773">
        <v>303256763</v>
      </c>
      <c r="E12" s="1773">
        <v>8868460</v>
      </c>
      <c r="F12" s="1773">
        <v>374189</v>
      </c>
      <c r="G12" s="1773">
        <v>8494271</v>
      </c>
      <c r="H12" s="1773">
        <v>102819587</v>
      </c>
      <c r="I12" s="1773">
        <v>7370832</v>
      </c>
      <c r="J12" s="1773">
        <v>2559837</v>
      </c>
      <c r="K12" s="1773">
        <v>106962</v>
      </c>
      <c r="L12" s="1773">
        <v>229211</v>
      </c>
      <c r="M12" s="1773">
        <v>2138499</v>
      </c>
      <c r="N12" s="1773">
        <v>69731215</v>
      </c>
      <c r="O12" s="1773">
        <v>181667</v>
      </c>
      <c r="P12" s="1773">
        <v>3449034</v>
      </c>
      <c r="Q12" s="1773">
        <v>5586807</v>
      </c>
      <c r="R12" s="1773">
        <v>28389891</v>
      </c>
      <c r="S12" s="1773">
        <v>48449</v>
      </c>
      <c r="T12" s="1773">
        <v>16024012</v>
      </c>
      <c r="U12" s="1773">
        <v>2173454</v>
      </c>
      <c r="V12" s="1773">
        <v>467657</v>
      </c>
      <c r="W12" s="1773">
        <v>8265548</v>
      </c>
      <c r="X12" s="1773">
        <v>6658460</v>
      </c>
      <c r="Y12" s="1773">
        <v>12726003</v>
      </c>
      <c r="Z12" s="1773">
        <v>43198098</v>
      </c>
      <c r="AA12" s="1773">
        <v>3791859</v>
      </c>
      <c r="AB12" s="1773">
        <v>38939843</v>
      </c>
      <c r="AC12" s="1773">
        <v>46900174</v>
      </c>
      <c r="AD12" s="1773">
        <v>27544059</v>
      </c>
      <c r="AE12" s="1773">
        <v>1457679</v>
      </c>
      <c r="AF12" s="1773">
        <v>22777007</v>
      </c>
      <c r="AG12" s="1773">
        <v>12446191</v>
      </c>
      <c r="AH12" s="1773">
        <v>57269104</v>
      </c>
      <c r="AI12" s="1773">
        <v>10305836</v>
      </c>
      <c r="AJ12" s="1773">
        <v>47045332</v>
      </c>
      <c r="AK12" s="1773">
        <v>1009119</v>
      </c>
      <c r="AL12" s="1773">
        <v>33548314</v>
      </c>
      <c r="AM12" s="1773">
        <v>222246</v>
      </c>
      <c r="AN12" s="1795" t="s">
        <v>1789</v>
      </c>
    </row>
    <row r="13" spans="2:40" s="1745" customFormat="1" ht="12.75" customHeight="1">
      <c r="B13" s="1774"/>
      <c r="C13" s="1775"/>
      <c r="D13" s="1776"/>
      <c r="E13" s="1773"/>
      <c r="F13" s="1776"/>
      <c r="G13" s="1773"/>
      <c r="H13" s="1776"/>
      <c r="I13" s="1776"/>
      <c r="J13" s="1776"/>
      <c r="K13" s="1776"/>
      <c r="L13" s="1776"/>
      <c r="M13" s="1776"/>
      <c r="N13" s="1776"/>
      <c r="O13" s="1776"/>
      <c r="P13" s="1776"/>
      <c r="Q13" s="1776"/>
      <c r="R13" s="1777"/>
      <c r="S13" s="1776"/>
      <c r="T13" s="1776"/>
      <c r="U13" s="1776"/>
      <c r="V13" s="1769"/>
      <c r="W13" s="1769"/>
      <c r="X13" s="1769"/>
      <c r="Y13" s="1769"/>
      <c r="Z13" s="1769"/>
      <c r="AA13" s="1769"/>
      <c r="AB13" s="1769"/>
      <c r="AC13" s="1769"/>
      <c r="AD13" s="1769"/>
      <c r="AE13" s="1769"/>
      <c r="AF13" s="1769"/>
      <c r="AG13" s="1769"/>
      <c r="AH13" s="1769"/>
      <c r="AI13" s="1769"/>
      <c r="AJ13" s="1769"/>
      <c r="AK13" s="1769"/>
      <c r="AL13" s="1769"/>
      <c r="AM13" s="1769"/>
      <c r="AN13" s="1794"/>
    </row>
    <row r="14" spans="2:40" s="1770" customFormat="1" ht="12.75" customHeight="1">
      <c r="B14" s="1771" t="s">
        <v>1710</v>
      </c>
      <c r="C14" s="1772">
        <v>182960727</v>
      </c>
      <c r="D14" s="1773">
        <v>178078756</v>
      </c>
      <c r="E14" s="1773">
        <v>4881971</v>
      </c>
      <c r="F14" s="1773">
        <v>379284</v>
      </c>
      <c r="G14" s="1773">
        <v>4502687</v>
      </c>
      <c r="H14" s="1773">
        <v>25805894</v>
      </c>
      <c r="I14" s="1773">
        <v>3479456</v>
      </c>
      <c r="J14" s="1773">
        <v>692466</v>
      </c>
      <c r="K14" s="1773">
        <v>72268</v>
      </c>
      <c r="L14" s="1773">
        <v>27789</v>
      </c>
      <c r="M14" s="1773">
        <v>1526458</v>
      </c>
      <c r="N14" s="1773">
        <v>76002626</v>
      </c>
      <c r="O14" s="1773">
        <v>59156</v>
      </c>
      <c r="P14" s="1773">
        <v>1471738</v>
      </c>
      <c r="Q14" s="1773">
        <v>3525456</v>
      </c>
      <c r="R14" s="1773">
        <v>12409120</v>
      </c>
      <c r="S14" s="1778">
        <v>0</v>
      </c>
      <c r="T14" s="1773">
        <v>12705830</v>
      </c>
      <c r="U14" s="1773">
        <v>1808425</v>
      </c>
      <c r="V14" s="1773">
        <v>300803</v>
      </c>
      <c r="W14" s="1773">
        <v>5990491</v>
      </c>
      <c r="X14" s="1773">
        <v>4331084</v>
      </c>
      <c r="Y14" s="1773">
        <v>4588729</v>
      </c>
      <c r="Z14" s="1773">
        <v>28162938</v>
      </c>
      <c r="AA14" s="1773">
        <v>3234611</v>
      </c>
      <c r="AB14" s="1773">
        <v>26758944</v>
      </c>
      <c r="AC14" s="1773">
        <v>25874572</v>
      </c>
      <c r="AD14" s="1773">
        <v>11744451</v>
      </c>
      <c r="AE14" s="1773">
        <v>359830</v>
      </c>
      <c r="AF14" s="1773">
        <v>21423398</v>
      </c>
      <c r="AG14" s="1773">
        <v>6179115</v>
      </c>
      <c r="AH14" s="1773">
        <v>22781797</v>
      </c>
      <c r="AI14" s="1773">
        <v>6070616</v>
      </c>
      <c r="AJ14" s="1773">
        <v>31813609</v>
      </c>
      <c r="AK14" s="1773">
        <v>1805644</v>
      </c>
      <c r="AL14" s="1773">
        <v>19515738</v>
      </c>
      <c r="AM14" s="1773">
        <v>516431</v>
      </c>
      <c r="AN14" s="1795" t="s">
        <v>1789</v>
      </c>
    </row>
    <row r="15" spans="2:40" s="1745" customFormat="1" ht="12.75" customHeight="1">
      <c r="B15" s="1766"/>
      <c r="C15" s="1767"/>
      <c r="D15" s="1769"/>
      <c r="E15" s="1769"/>
      <c r="F15" s="1769"/>
      <c r="G15" s="1769"/>
      <c r="H15" s="1769"/>
      <c r="I15" s="1769"/>
      <c r="J15" s="1769"/>
      <c r="K15" s="1769"/>
      <c r="L15" s="1769"/>
      <c r="M15" s="1769"/>
      <c r="N15" s="1769"/>
      <c r="O15" s="1769"/>
      <c r="P15" s="1769"/>
      <c r="Q15" s="1769"/>
      <c r="R15" s="1759"/>
      <c r="S15" s="1769"/>
      <c r="T15" s="1769"/>
      <c r="U15" s="1769"/>
      <c r="V15" s="1769"/>
      <c r="W15" s="1769"/>
      <c r="X15" s="1769"/>
      <c r="Y15" s="1769"/>
      <c r="Z15" s="1769"/>
      <c r="AA15" s="1769"/>
      <c r="AB15" s="1769"/>
      <c r="AC15" s="1769"/>
      <c r="AD15" s="1769"/>
      <c r="AE15" s="1769"/>
      <c r="AF15" s="1769"/>
      <c r="AG15" s="1769"/>
      <c r="AH15" s="1769"/>
      <c r="AI15" s="1769"/>
      <c r="AJ15" s="1769"/>
      <c r="AK15" s="1769"/>
      <c r="AL15" s="1769"/>
      <c r="AM15" s="1769"/>
      <c r="AN15" s="1794"/>
    </row>
    <row r="16" spans="2:40" s="1745" customFormat="1" ht="12.75" customHeight="1">
      <c r="B16" s="1766" t="s">
        <v>1715</v>
      </c>
      <c r="C16" s="1767">
        <v>73653985</v>
      </c>
      <c r="D16" s="1769">
        <v>71490080</v>
      </c>
      <c r="E16" s="1769">
        <v>2163905</v>
      </c>
      <c r="F16" s="1769">
        <v>42447</v>
      </c>
      <c r="G16" s="1769">
        <v>2121458</v>
      </c>
      <c r="H16" s="1769">
        <v>33409835</v>
      </c>
      <c r="I16" s="1769">
        <v>1931401</v>
      </c>
      <c r="J16" s="1769">
        <v>875476</v>
      </c>
      <c r="K16" s="1769">
        <v>6819</v>
      </c>
      <c r="L16" s="1769">
        <v>51318</v>
      </c>
      <c r="M16" s="1769">
        <v>492022</v>
      </c>
      <c r="N16" s="1769">
        <v>8854111</v>
      </c>
      <c r="O16" s="1769">
        <v>53335</v>
      </c>
      <c r="P16" s="1769">
        <v>637060</v>
      </c>
      <c r="Q16" s="1769">
        <v>1552189</v>
      </c>
      <c r="R16" s="1759">
        <v>6033184</v>
      </c>
      <c r="S16" s="1769" t="s">
        <v>1789</v>
      </c>
      <c r="T16" s="1769">
        <v>2590266</v>
      </c>
      <c r="U16" s="1769">
        <v>335928</v>
      </c>
      <c r="V16" s="1769">
        <v>131465</v>
      </c>
      <c r="W16" s="1769">
        <v>400962</v>
      </c>
      <c r="X16" s="1769">
        <v>961849</v>
      </c>
      <c r="Y16" s="1769">
        <v>3300265</v>
      </c>
      <c r="Z16" s="1769">
        <v>12036500</v>
      </c>
      <c r="AA16" s="1769">
        <v>743503</v>
      </c>
      <c r="AB16" s="1769">
        <v>12101185</v>
      </c>
      <c r="AC16" s="1769">
        <v>10397711</v>
      </c>
      <c r="AD16" s="1769">
        <v>5756066</v>
      </c>
      <c r="AE16" s="1769">
        <v>187443</v>
      </c>
      <c r="AF16" s="1769">
        <v>3104353</v>
      </c>
      <c r="AG16" s="1769">
        <v>3281812</v>
      </c>
      <c r="AH16" s="1769">
        <v>16274009</v>
      </c>
      <c r="AI16" s="1769">
        <v>2203882</v>
      </c>
      <c r="AJ16" s="1769">
        <v>10337230</v>
      </c>
      <c r="AK16" s="1769">
        <v>72747</v>
      </c>
      <c r="AL16" s="1769">
        <v>7030139</v>
      </c>
      <c r="AM16" s="1769" t="s">
        <v>1789</v>
      </c>
      <c r="AN16" s="1794" t="s">
        <v>1789</v>
      </c>
    </row>
    <row r="17" spans="2:40" s="1745" customFormat="1" ht="12.75" customHeight="1">
      <c r="B17" s="1766" t="s">
        <v>1716</v>
      </c>
      <c r="C17" s="1767">
        <v>35256947</v>
      </c>
      <c r="D17" s="1769">
        <v>33978483</v>
      </c>
      <c r="E17" s="1769">
        <v>1278464</v>
      </c>
      <c r="F17" s="1769">
        <v>136917</v>
      </c>
      <c r="G17" s="1769">
        <v>1141547</v>
      </c>
      <c r="H17" s="1769">
        <v>10493008</v>
      </c>
      <c r="I17" s="1769">
        <v>799254</v>
      </c>
      <c r="J17" s="1769">
        <v>251429</v>
      </c>
      <c r="K17" s="1769" t="s">
        <v>1789</v>
      </c>
      <c r="L17" s="1769">
        <v>16818</v>
      </c>
      <c r="M17" s="1769">
        <v>232767</v>
      </c>
      <c r="N17" s="1769">
        <v>7371659</v>
      </c>
      <c r="O17" s="1769">
        <v>18424</v>
      </c>
      <c r="P17" s="1769">
        <v>388254</v>
      </c>
      <c r="Q17" s="1769">
        <v>480336</v>
      </c>
      <c r="R17" s="1759">
        <v>4535739</v>
      </c>
      <c r="S17" s="1769" t="s">
        <v>1789</v>
      </c>
      <c r="T17" s="1769">
        <v>1586239</v>
      </c>
      <c r="U17" s="1769">
        <v>257816</v>
      </c>
      <c r="V17" s="1769">
        <v>11341</v>
      </c>
      <c r="W17" s="1769">
        <v>1817225</v>
      </c>
      <c r="X17" s="1769">
        <v>575699</v>
      </c>
      <c r="Y17" s="1769">
        <v>1200239</v>
      </c>
      <c r="Z17" s="1769">
        <v>5220700</v>
      </c>
      <c r="AA17" s="1769">
        <v>356264</v>
      </c>
      <c r="AB17" s="1769">
        <v>3244067</v>
      </c>
      <c r="AC17" s="1769">
        <v>5733068</v>
      </c>
      <c r="AD17" s="1769">
        <v>3976821</v>
      </c>
      <c r="AE17" s="1769">
        <v>237551</v>
      </c>
      <c r="AF17" s="1769">
        <v>1776452</v>
      </c>
      <c r="AG17" s="1769">
        <v>1728391</v>
      </c>
      <c r="AH17" s="1769">
        <v>6135443</v>
      </c>
      <c r="AI17" s="1769">
        <v>1118285</v>
      </c>
      <c r="AJ17" s="1769">
        <v>5529322</v>
      </c>
      <c r="AK17" s="1769">
        <v>176206</v>
      </c>
      <c r="AL17" s="1769">
        <v>3966613</v>
      </c>
      <c r="AM17" s="1769" t="s">
        <v>1789</v>
      </c>
      <c r="AN17" s="1794" t="s">
        <v>1789</v>
      </c>
    </row>
    <row r="18" spans="2:40" s="1745" customFormat="1" ht="12.75" customHeight="1">
      <c r="B18" s="1766" t="s">
        <v>1717</v>
      </c>
      <c r="C18" s="1767">
        <v>36221131</v>
      </c>
      <c r="D18" s="1769">
        <v>35106450</v>
      </c>
      <c r="E18" s="1769">
        <v>1114681</v>
      </c>
      <c r="F18" s="1769">
        <v>62561</v>
      </c>
      <c r="G18" s="1769">
        <v>1052120</v>
      </c>
      <c r="H18" s="1769">
        <v>10558044</v>
      </c>
      <c r="I18" s="1769">
        <v>805383</v>
      </c>
      <c r="J18" s="1769">
        <v>270101</v>
      </c>
      <c r="K18" s="1769">
        <v>32750</v>
      </c>
      <c r="L18" s="1769">
        <v>33838</v>
      </c>
      <c r="M18" s="1769">
        <v>227782</v>
      </c>
      <c r="N18" s="1769">
        <v>8425730</v>
      </c>
      <c r="O18" s="1769">
        <v>19887</v>
      </c>
      <c r="P18" s="1769">
        <v>530243</v>
      </c>
      <c r="Q18" s="1769">
        <v>672863</v>
      </c>
      <c r="R18" s="1759">
        <v>3117482</v>
      </c>
      <c r="S18" s="1769" t="s">
        <v>1789</v>
      </c>
      <c r="T18" s="1769">
        <v>3457401</v>
      </c>
      <c r="U18" s="1769">
        <v>409931</v>
      </c>
      <c r="V18" s="1769">
        <v>27713</v>
      </c>
      <c r="W18" s="1769">
        <v>601963</v>
      </c>
      <c r="X18" s="1769">
        <v>1020788</v>
      </c>
      <c r="Y18" s="1769">
        <v>1691332</v>
      </c>
      <c r="Z18" s="1769">
        <v>4317900</v>
      </c>
      <c r="AA18" s="1769">
        <v>343186</v>
      </c>
      <c r="AB18" s="1769">
        <v>4396646</v>
      </c>
      <c r="AC18" s="1769">
        <v>5502947</v>
      </c>
      <c r="AD18" s="1769">
        <v>3380325</v>
      </c>
      <c r="AE18" s="1769">
        <v>143657</v>
      </c>
      <c r="AF18" s="1769">
        <v>3831400</v>
      </c>
      <c r="AG18" s="1769">
        <v>1118454</v>
      </c>
      <c r="AH18" s="1769">
        <v>6628842</v>
      </c>
      <c r="AI18" s="1769">
        <v>1434130</v>
      </c>
      <c r="AJ18" s="1769">
        <v>4420550</v>
      </c>
      <c r="AK18" s="1769">
        <v>69859</v>
      </c>
      <c r="AL18" s="1769">
        <v>3722618</v>
      </c>
      <c r="AM18" s="1769">
        <v>113836</v>
      </c>
      <c r="AN18" s="1794" t="s">
        <v>1789</v>
      </c>
    </row>
    <row r="19" spans="2:40" s="1745" customFormat="1" ht="12.75" customHeight="1">
      <c r="B19" s="1766" t="s">
        <v>1718</v>
      </c>
      <c r="C19" s="1767">
        <v>33599570</v>
      </c>
      <c r="D19" s="1769">
        <v>32232004</v>
      </c>
      <c r="E19" s="1769">
        <v>1367566</v>
      </c>
      <c r="F19" s="1769">
        <v>53760</v>
      </c>
      <c r="G19" s="1769">
        <v>1313806</v>
      </c>
      <c r="H19" s="1769">
        <v>12962758</v>
      </c>
      <c r="I19" s="1769">
        <v>864196</v>
      </c>
      <c r="J19" s="1769">
        <v>282012</v>
      </c>
      <c r="K19" s="1769">
        <v>24354</v>
      </c>
      <c r="L19" s="1769">
        <v>11904</v>
      </c>
      <c r="M19" s="1769">
        <v>241337</v>
      </c>
      <c r="N19" s="1769">
        <v>6092224</v>
      </c>
      <c r="O19" s="1769">
        <v>20482</v>
      </c>
      <c r="P19" s="1769">
        <v>549298</v>
      </c>
      <c r="Q19" s="1769">
        <v>611032</v>
      </c>
      <c r="R19" s="1759">
        <v>3078941</v>
      </c>
      <c r="S19" s="1769" t="s">
        <v>1789</v>
      </c>
      <c r="T19" s="1769">
        <v>2507308</v>
      </c>
      <c r="U19" s="1769">
        <v>332282</v>
      </c>
      <c r="V19" s="1769">
        <v>15663</v>
      </c>
      <c r="W19" s="1769">
        <v>806950</v>
      </c>
      <c r="X19" s="1769">
        <v>921574</v>
      </c>
      <c r="Y19" s="1769">
        <v>859067</v>
      </c>
      <c r="Z19" s="1769">
        <v>3418188</v>
      </c>
      <c r="AA19" s="1769">
        <v>371255</v>
      </c>
      <c r="AB19" s="1769">
        <v>3421607</v>
      </c>
      <c r="AC19" s="1769">
        <v>5237255</v>
      </c>
      <c r="AD19" s="1769">
        <v>2558675</v>
      </c>
      <c r="AE19" s="1769">
        <v>145093</v>
      </c>
      <c r="AF19" s="1769">
        <v>2837561</v>
      </c>
      <c r="AG19" s="1769">
        <v>1515619</v>
      </c>
      <c r="AH19" s="1769">
        <v>5731601</v>
      </c>
      <c r="AI19" s="1769">
        <v>1149691</v>
      </c>
      <c r="AJ19" s="1769">
        <v>6340921</v>
      </c>
      <c r="AK19" s="1769">
        <v>6492</v>
      </c>
      <c r="AL19" s="1769">
        <v>2853631</v>
      </c>
      <c r="AM19" s="1769">
        <v>62603</v>
      </c>
      <c r="AN19" s="1794" t="s">
        <v>1789</v>
      </c>
    </row>
    <row r="20" spans="2:40" s="1745" customFormat="1" ht="12.75" customHeight="1">
      <c r="B20" s="1766"/>
      <c r="C20" s="1767"/>
      <c r="D20" s="1769"/>
      <c r="E20" s="1769"/>
      <c r="F20" s="1769"/>
      <c r="G20" s="1769"/>
      <c r="H20" s="1769"/>
      <c r="I20" s="1769"/>
      <c r="J20" s="1769"/>
      <c r="K20" s="1769"/>
      <c r="L20" s="1769"/>
      <c r="M20" s="1769"/>
      <c r="N20" s="1769"/>
      <c r="O20" s="1769"/>
      <c r="P20" s="1769"/>
      <c r="Q20" s="1769"/>
      <c r="R20" s="1759"/>
      <c r="S20" s="1769"/>
      <c r="T20" s="1769"/>
      <c r="U20" s="1769"/>
      <c r="V20" s="1769"/>
      <c r="W20" s="1769"/>
      <c r="X20" s="1769"/>
      <c r="Y20" s="1769"/>
      <c r="Z20" s="1769"/>
      <c r="AA20" s="1769"/>
      <c r="AB20" s="1769"/>
      <c r="AC20" s="1769"/>
      <c r="AD20" s="1769"/>
      <c r="AE20" s="1769"/>
      <c r="AF20" s="1769"/>
      <c r="AG20" s="1769"/>
      <c r="AH20" s="1769"/>
      <c r="AI20" s="1769"/>
      <c r="AJ20" s="1769"/>
      <c r="AK20" s="1769"/>
      <c r="AL20" s="1769"/>
      <c r="AM20" s="1769"/>
      <c r="AN20" s="1794"/>
    </row>
    <row r="21" spans="2:40" s="1745" customFormat="1" ht="12.75" customHeight="1">
      <c r="B21" s="1766" t="s">
        <v>1719</v>
      </c>
      <c r="C21" s="1767">
        <v>15773474</v>
      </c>
      <c r="D21" s="1769">
        <v>15528341</v>
      </c>
      <c r="E21" s="1769">
        <v>245133</v>
      </c>
      <c r="F21" s="1769">
        <v>2677</v>
      </c>
      <c r="G21" s="1769">
        <v>242456</v>
      </c>
      <c r="H21" s="1769">
        <v>4498923</v>
      </c>
      <c r="I21" s="1769">
        <v>355129</v>
      </c>
      <c r="J21" s="1769">
        <v>109590</v>
      </c>
      <c r="K21" s="1769">
        <v>287</v>
      </c>
      <c r="L21" s="1769">
        <v>4803</v>
      </c>
      <c r="M21" s="1769">
        <v>96864</v>
      </c>
      <c r="N21" s="1769">
        <v>3856977</v>
      </c>
      <c r="O21" s="1769">
        <v>8534</v>
      </c>
      <c r="P21" s="1769">
        <v>195574</v>
      </c>
      <c r="Q21" s="1769">
        <v>245095</v>
      </c>
      <c r="R21" s="1769">
        <v>1469667</v>
      </c>
      <c r="S21" s="1769" t="s">
        <v>1789</v>
      </c>
      <c r="T21" s="1779">
        <v>451878</v>
      </c>
      <c r="U21" s="1769">
        <v>89220</v>
      </c>
      <c r="V21" s="1769">
        <v>3152</v>
      </c>
      <c r="W21" s="1769">
        <v>430320</v>
      </c>
      <c r="X21" s="1769">
        <v>383039</v>
      </c>
      <c r="Y21" s="1769">
        <v>442822</v>
      </c>
      <c r="Z21" s="1769">
        <v>3131600</v>
      </c>
      <c r="AA21" s="1769">
        <v>244091</v>
      </c>
      <c r="AB21" s="1769">
        <v>1869143</v>
      </c>
      <c r="AC21" s="1769">
        <v>2451986</v>
      </c>
      <c r="AD21" s="1769">
        <v>1583325</v>
      </c>
      <c r="AE21" s="1769">
        <v>104859</v>
      </c>
      <c r="AF21" s="1769">
        <v>1268140</v>
      </c>
      <c r="AG21" s="1769">
        <v>559475</v>
      </c>
      <c r="AH21" s="1769">
        <v>3277940</v>
      </c>
      <c r="AI21" s="1769">
        <v>549234</v>
      </c>
      <c r="AJ21" s="1769">
        <v>1915756</v>
      </c>
      <c r="AK21" s="1769">
        <v>13635</v>
      </c>
      <c r="AL21" s="1769">
        <v>1690757</v>
      </c>
      <c r="AM21" s="1769" t="s">
        <v>1789</v>
      </c>
      <c r="AN21" s="1794" t="s">
        <v>1789</v>
      </c>
    </row>
    <row r="22" spans="2:40" s="1745" customFormat="1" ht="12.75" customHeight="1">
      <c r="B22" s="1766" t="s">
        <v>1720</v>
      </c>
      <c r="C22" s="1767">
        <v>14474879</v>
      </c>
      <c r="D22" s="1769">
        <v>14033421</v>
      </c>
      <c r="E22" s="1769">
        <v>441458</v>
      </c>
      <c r="F22" s="1769">
        <v>8975</v>
      </c>
      <c r="G22" s="1769">
        <v>432483</v>
      </c>
      <c r="H22" s="1769">
        <v>4325719</v>
      </c>
      <c r="I22" s="1769">
        <v>328580</v>
      </c>
      <c r="J22" s="1769">
        <v>113826</v>
      </c>
      <c r="K22" s="1769" t="s">
        <v>1789</v>
      </c>
      <c r="L22" s="1769">
        <v>6413</v>
      </c>
      <c r="M22" s="1769">
        <v>96284</v>
      </c>
      <c r="N22" s="1769">
        <v>4113984</v>
      </c>
      <c r="O22" s="1769">
        <v>7724</v>
      </c>
      <c r="P22" s="1769">
        <v>83769</v>
      </c>
      <c r="Q22" s="1769">
        <v>308684</v>
      </c>
      <c r="R22" s="1769">
        <v>1100157</v>
      </c>
      <c r="S22" s="1769" t="s">
        <v>1789</v>
      </c>
      <c r="T22" s="1779">
        <v>619177</v>
      </c>
      <c r="U22" s="1769">
        <v>119813</v>
      </c>
      <c r="V22" s="1769">
        <v>21235</v>
      </c>
      <c r="W22" s="1769">
        <v>441761</v>
      </c>
      <c r="X22" s="1769">
        <v>218130</v>
      </c>
      <c r="Y22" s="1769">
        <v>385023</v>
      </c>
      <c r="Z22" s="1769">
        <v>2184600</v>
      </c>
      <c r="AA22" s="1769">
        <v>213760</v>
      </c>
      <c r="AB22" s="1769">
        <v>1485596</v>
      </c>
      <c r="AC22" s="1769">
        <v>1907279</v>
      </c>
      <c r="AD22" s="1769">
        <v>1059909</v>
      </c>
      <c r="AE22" s="1769">
        <v>45227</v>
      </c>
      <c r="AF22" s="1769">
        <v>985530</v>
      </c>
      <c r="AG22" s="1769">
        <v>814813</v>
      </c>
      <c r="AH22" s="1769">
        <v>3008846</v>
      </c>
      <c r="AI22" s="1769">
        <v>502648</v>
      </c>
      <c r="AJ22" s="1769">
        <v>1981533</v>
      </c>
      <c r="AK22" s="1769">
        <v>68355</v>
      </c>
      <c r="AL22" s="1769">
        <v>1959925</v>
      </c>
      <c r="AM22" s="1769" t="s">
        <v>1789</v>
      </c>
      <c r="AN22" s="1794" t="s">
        <v>1789</v>
      </c>
    </row>
    <row r="23" spans="2:40" s="1745" customFormat="1" ht="12.75" customHeight="1">
      <c r="B23" s="1766" t="s">
        <v>1721</v>
      </c>
      <c r="C23" s="1767">
        <v>15312342</v>
      </c>
      <c r="D23" s="1769">
        <v>14913133</v>
      </c>
      <c r="E23" s="1769">
        <v>399209</v>
      </c>
      <c r="F23" s="1769">
        <v>9904</v>
      </c>
      <c r="G23" s="1769">
        <v>389305</v>
      </c>
      <c r="H23" s="1769">
        <v>3576185</v>
      </c>
      <c r="I23" s="1769">
        <v>288477</v>
      </c>
      <c r="J23" s="1769">
        <v>92391</v>
      </c>
      <c r="K23" s="1769">
        <v>14982</v>
      </c>
      <c r="L23" s="1769">
        <v>39015</v>
      </c>
      <c r="M23" s="1769">
        <v>92958</v>
      </c>
      <c r="N23" s="1769">
        <v>4307149</v>
      </c>
      <c r="O23" s="1769">
        <v>7908</v>
      </c>
      <c r="P23" s="1769">
        <v>81474</v>
      </c>
      <c r="Q23" s="1769">
        <v>221345</v>
      </c>
      <c r="R23" s="1769">
        <v>1104620</v>
      </c>
      <c r="S23" s="1769" t="s">
        <v>1789</v>
      </c>
      <c r="T23" s="1779">
        <v>765888</v>
      </c>
      <c r="U23" s="1769">
        <v>92556</v>
      </c>
      <c r="V23" s="1769">
        <v>29691</v>
      </c>
      <c r="W23" s="1769">
        <v>533280</v>
      </c>
      <c r="X23" s="1769">
        <v>301311</v>
      </c>
      <c r="Y23" s="1769">
        <v>1105412</v>
      </c>
      <c r="Z23" s="1769">
        <v>2657700</v>
      </c>
      <c r="AA23" s="1769">
        <v>228031</v>
      </c>
      <c r="AB23" s="1769">
        <v>1562253</v>
      </c>
      <c r="AC23" s="1769">
        <v>2305040</v>
      </c>
      <c r="AD23" s="1769">
        <v>1252721</v>
      </c>
      <c r="AE23" s="1769">
        <v>60998</v>
      </c>
      <c r="AF23" s="1769">
        <v>1026881</v>
      </c>
      <c r="AG23" s="1769">
        <v>1200230</v>
      </c>
      <c r="AH23" s="1769">
        <v>1875679</v>
      </c>
      <c r="AI23" s="1769">
        <v>588104</v>
      </c>
      <c r="AJ23" s="1769">
        <v>3005688</v>
      </c>
      <c r="AK23" s="1769">
        <v>119263</v>
      </c>
      <c r="AL23" s="1769">
        <v>1688245</v>
      </c>
      <c r="AM23" s="1769" t="s">
        <v>1789</v>
      </c>
      <c r="AN23" s="1794" t="s">
        <v>1789</v>
      </c>
    </row>
    <row r="24" spans="2:40" s="1745" customFormat="1" ht="13.5" customHeight="1">
      <c r="B24" s="1766" t="s">
        <v>1722</v>
      </c>
      <c r="C24" s="1767">
        <v>12040828</v>
      </c>
      <c r="D24" s="1769">
        <v>11669295</v>
      </c>
      <c r="E24" s="1769">
        <v>371533</v>
      </c>
      <c r="F24" s="1769">
        <v>4847</v>
      </c>
      <c r="G24" s="1769">
        <v>366686</v>
      </c>
      <c r="H24" s="1769">
        <v>2506945</v>
      </c>
      <c r="I24" s="1769">
        <v>250771</v>
      </c>
      <c r="J24" s="1769">
        <v>67676</v>
      </c>
      <c r="K24" s="1769" t="s">
        <v>1789</v>
      </c>
      <c r="L24" s="1769">
        <v>1300</v>
      </c>
      <c r="M24" s="1769">
        <v>85327</v>
      </c>
      <c r="N24" s="1769">
        <v>4219918</v>
      </c>
      <c r="O24" s="1769">
        <v>5496</v>
      </c>
      <c r="P24" s="1769">
        <v>64365</v>
      </c>
      <c r="Q24" s="1769">
        <v>397453</v>
      </c>
      <c r="R24" s="1769">
        <v>724110</v>
      </c>
      <c r="S24" s="1769">
        <v>1364</v>
      </c>
      <c r="T24" s="1759">
        <v>624192</v>
      </c>
      <c r="U24" s="1769">
        <v>76742</v>
      </c>
      <c r="V24" s="1769">
        <v>5573</v>
      </c>
      <c r="W24" s="1769">
        <v>484120</v>
      </c>
      <c r="X24" s="1769">
        <v>276176</v>
      </c>
      <c r="Y24" s="1769">
        <v>191900</v>
      </c>
      <c r="Z24" s="1769">
        <v>2057400</v>
      </c>
      <c r="AA24" s="1769">
        <v>208727</v>
      </c>
      <c r="AB24" s="1769">
        <v>1992252</v>
      </c>
      <c r="AC24" s="1769">
        <v>1967960</v>
      </c>
      <c r="AD24" s="1769">
        <v>841584</v>
      </c>
      <c r="AE24" s="1769">
        <v>62902</v>
      </c>
      <c r="AF24" s="1769">
        <v>1112796</v>
      </c>
      <c r="AG24" s="1769">
        <v>386035</v>
      </c>
      <c r="AH24" s="1769">
        <v>1631525</v>
      </c>
      <c r="AI24" s="1769">
        <v>365461</v>
      </c>
      <c r="AJ24" s="1769">
        <v>1739851</v>
      </c>
      <c r="AK24" s="1769">
        <v>67657</v>
      </c>
      <c r="AL24" s="1769">
        <v>1260454</v>
      </c>
      <c r="AM24" s="1769">
        <v>32091</v>
      </c>
      <c r="AN24" s="1794" t="s">
        <v>1789</v>
      </c>
    </row>
    <row r="25" spans="2:40" s="1745" customFormat="1" ht="13.5" customHeight="1">
      <c r="B25" s="1766"/>
      <c r="C25" s="1767"/>
      <c r="D25" s="1769"/>
      <c r="E25" s="1769"/>
      <c r="F25" s="1769"/>
      <c r="G25" s="1769"/>
      <c r="H25" s="1769"/>
      <c r="I25" s="1769"/>
      <c r="J25" s="1769"/>
      <c r="K25" s="1769"/>
      <c r="L25" s="1769"/>
      <c r="M25" s="1769"/>
      <c r="N25" s="1769"/>
      <c r="O25" s="1769"/>
      <c r="P25" s="1769"/>
      <c r="Q25" s="1769"/>
      <c r="R25" s="1759"/>
      <c r="S25" s="1769"/>
      <c r="T25" s="1769"/>
      <c r="U25" s="1769"/>
      <c r="V25" s="1769"/>
      <c r="W25" s="1769"/>
      <c r="X25" s="1769"/>
      <c r="Y25" s="1769"/>
      <c r="Z25" s="1769"/>
      <c r="AA25" s="1769"/>
      <c r="AB25" s="1769"/>
      <c r="AC25" s="1769"/>
      <c r="AD25" s="1769"/>
      <c r="AE25" s="1769"/>
      <c r="AF25" s="1769"/>
      <c r="AG25" s="1769"/>
      <c r="AH25" s="1769"/>
      <c r="AI25" s="1769"/>
      <c r="AJ25" s="1769"/>
      <c r="AK25" s="1769"/>
      <c r="AL25" s="1769"/>
      <c r="AM25" s="1769"/>
      <c r="AN25" s="1794"/>
    </row>
    <row r="26" spans="2:40" s="1745" customFormat="1" ht="12.75" customHeight="1">
      <c r="B26" s="1766" t="s">
        <v>1723</v>
      </c>
      <c r="C26" s="1767">
        <v>13740627</v>
      </c>
      <c r="D26" s="1769">
        <v>13644656</v>
      </c>
      <c r="E26" s="1769">
        <v>95971</v>
      </c>
      <c r="F26" s="1769">
        <v>269</v>
      </c>
      <c r="G26" s="1769">
        <v>95702</v>
      </c>
      <c r="H26" s="1769">
        <v>3332622</v>
      </c>
      <c r="I26" s="1769">
        <v>329245</v>
      </c>
      <c r="J26" s="1769">
        <v>87756</v>
      </c>
      <c r="K26" s="1769" t="s">
        <v>1789</v>
      </c>
      <c r="L26" s="1769">
        <v>3060</v>
      </c>
      <c r="M26" s="1769">
        <v>121055</v>
      </c>
      <c r="N26" s="1769">
        <v>4175911</v>
      </c>
      <c r="O26" s="1769">
        <v>7189</v>
      </c>
      <c r="P26" s="1769">
        <v>85411</v>
      </c>
      <c r="Q26" s="1769">
        <v>214439</v>
      </c>
      <c r="R26" s="1759">
        <v>1098727</v>
      </c>
      <c r="S26" s="1769" t="s">
        <v>1789</v>
      </c>
      <c r="T26" s="1769">
        <v>479719</v>
      </c>
      <c r="U26" s="1769">
        <v>36895</v>
      </c>
      <c r="V26" s="1769">
        <v>17065</v>
      </c>
      <c r="W26" s="1769">
        <v>203419</v>
      </c>
      <c r="X26" s="1769">
        <v>293268</v>
      </c>
      <c r="Y26" s="1769">
        <v>2070446</v>
      </c>
      <c r="Z26" s="1769">
        <v>1184400</v>
      </c>
      <c r="AA26" s="1769">
        <v>212981</v>
      </c>
      <c r="AB26" s="1769">
        <v>1471769</v>
      </c>
      <c r="AC26" s="1769">
        <v>1906099</v>
      </c>
      <c r="AD26" s="1769">
        <v>1482324</v>
      </c>
      <c r="AE26" s="1769">
        <v>195628</v>
      </c>
      <c r="AF26" s="1769">
        <v>1013198</v>
      </c>
      <c r="AG26" s="1769">
        <v>473771</v>
      </c>
      <c r="AH26" s="1769">
        <v>3206696</v>
      </c>
      <c r="AI26" s="1769">
        <v>481002</v>
      </c>
      <c r="AJ26" s="1769">
        <v>1564090</v>
      </c>
      <c r="AK26" s="1769">
        <v>14513</v>
      </c>
      <c r="AL26" s="1769">
        <v>1608869</v>
      </c>
      <c r="AM26" s="1769">
        <v>13716</v>
      </c>
      <c r="AN26" s="1794" t="s">
        <v>1789</v>
      </c>
    </row>
    <row r="27" spans="2:40" s="1745" customFormat="1" ht="12.75" customHeight="1">
      <c r="B27" s="1766" t="s">
        <v>1724</v>
      </c>
      <c r="C27" s="1767">
        <v>18557809</v>
      </c>
      <c r="D27" s="1769">
        <v>18238131</v>
      </c>
      <c r="E27" s="1769">
        <v>319678</v>
      </c>
      <c r="F27" s="1769">
        <v>56</v>
      </c>
      <c r="G27" s="1769">
        <v>319622</v>
      </c>
      <c r="H27" s="1769">
        <v>7175678</v>
      </c>
      <c r="I27" s="1769">
        <v>457269</v>
      </c>
      <c r="J27" s="1769">
        <v>170238</v>
      </c>
      <c r="K27" s="1769">
        <v>24700</v>
      </c>
      <c r="L27" s="1769">
        <v>41634</v>
      </c>
      <c r="M27" s="1769">
        <v>132655</v>
      </c>
      <c r="N27" s="1769">
        <v>3630992</v>
      </c>
      <c r="O27" s="1769">
        <v>11314</v>
      </c>
      <c r="P27" s="1769">
        <v>88516</v>
      </c>
      <c r="Q27" s="1769">
        <v>242989</v>
      </c>
      <c r="R27" s="1759">
        <v>1434542</v>
      </c>
      <c r="S27" s="1769" t="s">
        <v>1789</v>
      </c>
      <c r="T27" s="1769">
        <v>1108655</v>
      </c>
      <c r="U27" s="1769">
        <v>111962</v>
      </c>
      <c r="V27" s="1769">
        <v>13833</v>
      </c>
      <c r="W27" s="1769">
        <v>738470</v>
      </c>
      <c r="X27" s="1769">
        <v>416869</v>
      </c>
      <c r="Y27" s="1769">
        <v>431193</v>
      </c>
      <c r="Z27" s="1769">
        <v>2326300</v>
      </c>
      <c r="AA27" s="1769">
        <v>249892</v>
      </c>
      <c r="AB27" s="1769">
        <v>2473000</v>
      </c>
      <c r="AC27" s="1769">
        <v>3039898</v>
      </c>
      <c r="AD27" s="1769">
        <v>1144982</v>
      </c>
      <c r="AE27" s="1769">
        <v>20080</v>
      </c>
      <c r="AF27" s="1769">
        <v>1592859</v>
      </c>
      <c r="AG27" s="1769">
        <v>269728</v>
      </c>
      <c r="AH27" s="1769">
        <v>2740185</v>
      </c>
      <c r="AI27" s="1769">
        <v>553350</v>
      </c>
      <c r="AJ27" s="1769">
        <v>3474848</v>
      </c>
      <c r="AK27" s="1769" t="s">
        <v>1789</v>
      </c>
      <c r="AL27" s="1769">
        <v>2679309</v>
      </c>
      <c r="AM27" s="1769" t="s">
        <v>1789</v>
      </c>
      <c r="AN27" s="1794" t="s">
        <v>1789</v>
      </c>
    </row>
    <row r="28" spans="2:40" s="1745" customFormat="1" ht="12.75" customHeight="1">
      <c r="B28" s="1766" t="s">
        <v>1725</v>
      </c>
      <c r="C28" s="1767">
        <v>17299576</v>
      </c>
      <c r="D28" s="1769">
        <v>17042639</v>
      </c>
      <c r="E28" s="1769">
        <v>256937</v>
      </c>
      <c r="F28" s="1769">
        <v>9822</v>
      </c>
      <c r="G28" s="1769">
        <v>247115</v>
      </c>
      <c r="H28" s="1769">
        <v>4980136</v>
      </c>
      <c r="I28" s="1769">
        <v>420609</v>
      </c>
      <c r="J28" s="1769">
        <v>110488</v>
      </c>
      <c r="K28" s="1769">
        <v>3070</v>
      </c>
      <c r="L28" s="1769">
        <v>6418</v>
      </c>
      <c r="M28" s="1769">
        <v>109092</v>
      </c>
      <c r="N28" s="1769">
        <v>5260893</v>
      </c>
      <c r="O28" s="1769">
        <v>9341</v>
      </c>
      <c r="P28" s="1769">
        <v>91335</v>
      </c>
      <c r="Q28" s="1769">
        <v>236123</v>
      </c>
      <c r="R28" s="1759">
        <v>2296168</v>
      </c>
      <c r="S28" s="1769">
        <v>47085</v>
      </c>
      <c r="T28" s="1769">
        <v>767776</v>
      </c>
      <c r="U28" s="1769">
        <v>88558</v>
      </c>
      <c r="V28" s="1769">
        <v>7682</v>
      </c>
      <c r="W28" s="1769">
        <v>598742</v>
      </c>
      <c r="X28" s="1769">
        <v>206439</v>
      </c>
      <c r="Y28" s="1769">
        <v>405821</v>
      </c>
      <c r="Z28" s="1769">
        <v>1653800</v>
      </c>
      <c r="AA28" s="1769">
        <v>216724</v>
      </c>
      <c r="AB28" s="1769">
        <v>1747294</v>
      </c>
      <c r="AC28" s="1769">
        <v>2015858</v>
      </c>
      <c r="AD28" s="1769">
        <v>2622249</v>
      </c>
      <c r="AE28" s="1769">
        <v>13110</v>
      </c>
      <c r="AF28" s="1769">
        <v>874932</v>
      </c>
      <c r="AG28" s="1769">
        <v>208557</v>
      </c>
      <c r="AH28" s="1769">
        <v>2944523</v>
      </c>
      <c r="AI28" s="1769">
        <v>538233</v>
      </c>
      <c r="AJ28" s="1769">
        <v>3786367</v>
      </c>
      <c r="AK28" s="1769">
        <v>26758</v>
      </c>
      <c r="AL28" s="1769">
        <v>2048034</v>
      </c>
      <c r="AM28" s="1769" t="s">
        <v>1789</v>
      </c>
      <c r="AN28" s="1794" t="s">
        <v>1789</v>
      </c>
    </row>
    <row r="29" spans="2:40" s="1745" customFormat="1" ht="12.75" customHeight="1">
      <c r="B29" s="1766" t="s">
        <v>1726</v>
      </c>
      <c r="C29" s="1767">
        <v>12400953</v>
      </c>
      <c r="D29" s="1769">
        <v>11939455</v>
      </c>
      <c r="E29" s="1769">
        <v>461498</v>
      </c>
      <c r="F29" s="1769">
        <v>41803</v>
      </c>
      <c r="G29" s="1769">
        <v>419695</v>
      </c>
      <c r="H29" s="1769">
        <v>1647539</v>
      </c>
      <c r="I29" s="1769">
        <v>230427</v>
      </c>
      <c r="J29" s="1769">
        <v>38674</v>
      </c>
      <c r="K29" s="1769" t="s">
        <v>1789</v>
      </c>
      <c r="L29" s="1769">
        <v>2030</v>
      </c>
      <c r="M29" s="1769">
        <v>100608</v>
      </c>
      <c r="N29" s="1769">
        <v>5038525</v>
      </c>
      <c r="O29" s="1769">
        <v>4314</v>
      </c>
      <c r="P29" s="1769">
        <v>506501</v>
      </c>
      <c r="Q29" s="1769">
        <v>219924</v>
      </c>
      <c r="R29" s="1759">
        <v>1208412</v>
      </c>
      <c r="S29" s="1769" t="s">
        <v>1789</v>
      </c>
      <c r="T29" s="1769">
        <v>533132</v>
      </c>
      <c r="U29" s="1769">
        <v>160557</v>
      </c>
      <c r="V29" s="1769">
        <v>6220</v>
      </c>
      <c r="W29" s="1769">
        <v>740141</v>
      </c>
      <c r="X29" s="1769">
        <v>580689</v>
      </c>
      <c r="Y29" s="1769">
        <v>311260</v>
      </c>
      <c r="Z29" s="1769">
        <v>1072000</v>
      </c>
      <c r="AA29" s="1769">
        <v>175132</v>
      </c>
      <c r="AB29" s="1769">
        <v>1771463</v>
      </c>
      <c r="AC29" s="1769">
        <v>2043300</v>
      </c>
      <c r="AD29" s="1769">
        <v>515535</v>
      </c>
      <c r="AE29" s="1769">
        <v>19512</v>
      </c>
      <c r="AF29" s="1769">
        <v>2792158</v>
      </c>
      <c r="AG29" s="1769">
        <v>182573</v>
      </c>
      <c r="AH29" s="1769">
        <v>1163196</v>
      </c>
      <c r="AI29" s="1769">
        <v>403050</v>
      </c>
      <c r="AJ29" s="1769">
        <v>1421136</v>
      </c>
      <c r="AK29" s="1769">
        <v>247245</v>
      </c>
      <c r="AL29" s="1769">
        <v>1205155</v>
      </c>
      <c r="AM29" s="1769" t="s">
        <v>1789</v>
      </c>
      <c r="AN29" s="1794" t="s">
        <v>1789</v>
      </c>
    </row>
    <row r="30" spans="2:40" s="1745" customFormat="1" ht="12.75" customHeight="1">
      <c r="B30" s="1766" t="s">
        <v>1727</v>
      </c>
      <c r="C30" s="1767">
        <v>13793102</v>
      </c>
      <c r="D30" s="1769">
        <v>13440675</v>
      </c>
      <c r="E30" s="1769">
        <v>352427</v>
      </c>
      <c r="F30" s="1769">
        <v>151</v>
      </c>
      <c r="G30" s="1769">
        <v>352276</v>
      </c>
      <c r="H30" s="1769">
        <v>3352195</v>
      </c>
      <c r="I30" s="1769">
        <v>310091</v>
      </c>
      <c r="J30" s="1769">
        <v>90180</v>
      </c>
      <c r="K30" s="1769" t="s">
        <v>1789</v>
      </c>
      <c r="L30" s="1769">
        <v>10660</v>
      </c>
      <c r="M30" s="1769">
        <v>109748</v>
      </c>
      <c r="N30" s="1769">
        <v>4383142</v>
      </c>
      <c r="O30" s="1769">
        <v>7719</v>
      </c>
      <c r="P30" s="1769">
        <v>147234</v>
      </c>
      <c r="Q30" s="1769">
        <v>184335</v>
      </c>
      <c r="R30" s="1759">
        <v>1188142</v>
      </c>
      <c r="S30" s="1769" t="s">
        <v>1789</v>
      </c>
      <c r="T30" s="1769">
        <v>532381</v>
      </c>
      <c r="U30" s="1769">
        <v>61194</v>
      </c>
      <c r="V30" s="1769">
        <v>177024</v>
      </c>
      <c r="W30" s="1769">
        <v>468195</v>
      </c>
      <c r="X30" s="1769">
        <v>502629</v>
      </c>
      <c r="Y30" s="1769">
        <v>331223</v>
      </c>
      <c r="Z30" s="1769">
        <v>1937010</v>
      </c>
      <c r="AA30" s="1769">
        <v>228313</v>
      </c>
      <c r="AB30" s="1769">
        <v>1403568</v>
      </c>
      <c r="AC30" s="1769">
        <v>2391773</v>
      </c>
      <c r="AD30" s="1769">
        <v>1369543</v>
      </c>
      <c r="AE30" s="1769">
        <v>221619</v>
      </c>
      <c r="AF30" s="1769">
        <v>560747</v>
      </c>
      <c r="AG30" s="1769">
        <v>706733</v>
      </c>
      <c r="AH30" s="1769">
        <v>2650619</v>
      </c>
      <c r="AI30" s="1769">
        <v>418766</v>
      </c>
      <c r="AJ30" s="1769">
        <v>1528040</v>
      </c>
      <c r="AK30" s="1769">
        <v>126389</v>
      </c>
      <c r="AL30" s="1769">
        <v>1834565</v>
      </c>
      <c r="AM30" s="1769" t="s">
        <v>1789</v>
      </c>
      <c r="AN30" s="1794" t="s">
        <v>1789</v>
      </c>
    </row>
    <row r="31" spans="2:40" s="1745" customFormat="1" ht="12.75" customHeight="1">
      <c r="B31" s="1766"/>
      <c r="C31" s="1767"/>
      <c r="D31" s="1769"/>
      <c r="E31" s="1769"/>
      <c r="F31" s="1769"/>
      <c r="G31" s="1769"/>
      <c r="H31" s="1769"/>
      <c r="I31" s="1769"/>
      <c r="J31" s="1769"/>
      <c r="K31" s="1769"/>
      <c r="L31" s="1769"/>
      <c r="M31" s="1769"/>
      <c r="N31" s="1769"/>
      <c r="O31" s="1769"/>
      <c r="P31" s="1769"/>
      <c r="Q31" s="1769"/>
      <c r="R31" s="1759"/>
      <c r="S31" s="1769"/>
      <c r="T31" s="1769"/>
      <c r="U31" s="1769"/>
      <c r="V31" s="1769"/>
      <c r="W31" s="1769"/>
      <c r="X31" s="1769"/>
      <c r="Y31" s="1769"/>
      <c r="Z31" s="1769"/>
      <c r="AA31" s="1769"/>
      <c r="AB31" s="1769"/>
      <c r="AC31" s="1769"/>
      <c r="AD31" s="1769"/>
      <c r="AE31" s="1769"/>
      <c r="AF31" s="1769"/>
      <c r="AG31" s="1769"/>
      <c r="AH31" s="1769"/>
      <c r="AI31" s="1769"/>
      <c r="AJ31" s="1769"/>
      <c r="AK31" s="1769"/>
      <c r="AL31" s="1769"/>
      <c r="AM31" s="1769"/>
      <c r="AN31" s="1794"/>
    </row>
    <row r="32" spans="2:40" s="1745" customFormat="1" ht="12.75" customHeight="1">
      <c r="B32" s="1766" t="s">
        <v>1728</v>
      </c>
      <c r="C32" s="1767">
        <v>5211583</v>
      </c>
      <c r="D32" s="1769">
        <v>5075841</v>
      </c>
      <c r="E32" s="1769">
        <v>135742</v>
      </c>
      <c r="F32" s="1769">
        <v>73443</v>
      </c>
      <c r="G32" s="1769">
        <v>62299</v>
      </c>
      <c r="H32" s="1769">
        <v>958425</v>
      </c>
      <c r="I32" s="1769">
        <v>119840</v>
      </c>
      <c r="J32" s="1769">
        <v>34491</v>
      </c>
      <c r="K32" s="1769">
        <v>14815</v>
      </c>
      <c r="L32" s="1769" t="s">
        <v>1789</v>
      </c>
      <c r="M32" s="1769">
        <v>46577</v>
      </c>
      <c r="N32" s="1769">
        <v>2149933</v>
      </c>
      <c r="O32" s="1769">
        <v>2370</v>
      </c>
      <c r="P32" s="1769">
        <v>25530</v>
      </c>
      <c r="Q32" s="1769">
        <v>105968</v>
      </c>
      <c r="R32" s="1759">
        <v>339157</v>
      </c>
      <c r="S32" s="1769" t="s">
        <v>1789</v>
      </c>
      <c r="T32" s="1769">
        <v>297721</v>
      </c>
      <c r="U32" s="1769">
        <v>71030</v>
      </c>
      <c r="V32" s="1769">
        <v>9339</v>
      </c>
      <c r="W32" s="1769">
        <v>69267</v>
      </c>
      <c r="X32" s="1769">
        <v>150374</v>
      </c>
      <c r="Y32" s="1769">
        <v>131046</v>
      </c>
      <c r="Z32" s="1769">
        <v>685700</v>
      </c>
      <c r="AA32" s="1769">
        <v>110272</v>
      </c>
      <c r="AB32" s="1769">
        <v>931981</v>
      </c>
      <c r="AC32" s="1769">
        <v>796336</v>
      </c>
      <c r="AD32" s="1769">
        <v>387046</v>
      </c>
      <c r="AE32" s="1769">
        <v>781</v>
      </c>
      <c r="AF32" s="1769">
        <v>499321</v>
      </c>
      <c r="AG32" s="1769">
        <v>73087</v>
      </c>
      <c r="AH32" s="1769">
        <v>583019</v>
      </c>
      <c r="AI32" s="1769">
        <v>82192</v>
      </c>
      <c r="AJ32" s="1769">
        <v>1069923</v>
      </c>
      <c r="AK32" s="1769">
        <v>48771</v>
      </c>
      <c r="AL32" s="1769">
        <v>493112</v>
      </c>
      <c r="AM32" s="1769" t="s">
        <v>1789</v>
      </c>
      <c r="AN32" s="1794" t="s">
        <v>1789</v>
      </c>
    </row>
    <row r="33" spans="2:40" s="1745" customFormat="1" ht="12.75" customHeight="1">
      <c r="B33" s="1766" t="s">
        <v>1729</v>
      </c>
      <c r="C33" s="1767">
        <v>4416319</v>
      </c>
      <c r="D33" s="1769">
        <v>4239943</v>
      </c>
      <c r="E33" s="1769">
        <v>176376</v>
      </c>
      <c r="F33" s="1769" t="s">
        <v>1789</v>
      </c>
      <c r="G33" s="1769">
        <v>176376</v>
      </c>
      <c r="H33" s="1769">
        <v>813860</v>
      </c>
      <c r="I33" s="1769">
        <v>86838</v>
      </c>
      <c r="J33" s="1769">
        <v>28269</v>
      </c>
      <c r="K33" s="1769" t="s">
        <v>1789</v>
      </c>
      <c r="L33" s="1769" t="s">
        <v>1789</v>
      </c>
      <c r="M33" s="1769">
        <v>33614</v>
      </c>
      <c r="N33" s="1769">
        <v>1607946</v>
      </c>
      <c r="O33" s="1769">
        <v>1436</v>
      </c>
      <c r="P33" s="1769">
        <v>22135</v>
      </c>
      <c r="Q33" s="1769">
        <v>56475</v>
      </c>
      <c r="R33" s="1759">
        <v>178419</v>
      </c>
      <c r="S33" s="1769" t="s">
        <v>1789</v>
      </c>
      <c r="T33" s="1769">
        <v>218764</v>
      </c>
      <c r="U33" s="1769">
        <v>44320</v>
      </c>
      <c r="V33" s="1769">
        <v>19852</v>
      </c>
      <c r="W33" s="1769">
        <v>325875</v>
      </c>
      <c r="X33" s="1769">
        <v>146286</v>
      </c>
      <c r="Y33" s="1769">
        <v>51330</v>
      </c>
      <c r="Z33" s="1769">
        <v>780900</v>
      </c>
      <c r="AA33" s="1769">
        <v>98423</v>
      </c>
      <c r="AB33" s="1769">
        <v>1542093</v>
      </c>
      <c r="AC33" s="1769">
        <v>709080</v>
      </c>
      <c r="AD33" s="1769">
        <v>266801</v>
      </c>
      <c r="AE33" s="1769">
        <v>32317</v>
      </c>
      <c r="AF33" s="1769">
        <v>351663</v>
      </c>
      <c r="AG33" s="1769">
        <v>27191</v>
      </c>
      <c r="AH33" s="1769">
        <v>421151</v>
      </c>
      <c r="AI33" s="1769">
        <v>60118</v>
      </c>
      <c r="AJ33" s="1769">
        <v>388959</v>
      </c>
      <c r="AK33" s="1769">
        <v>14539</v>
      </c>
      <c r="AL33" s="1769">
        <v>327608</v>
      </c>
      <c r="AM33" s="1769" t="s">
        <v>1789</v>
      </c>
      <c r="AN33" s="1794" t="s">
        <v>1789</v>
      </c>
    </row>
    <row r="34" spans="2:40" s="1745" customFormat="1" ht="12.75" customHeight="1">
      <c r="B34" s="1766" t="s">
        <v>1730</v>
      </c>
      <c r="C34" s="1767">
        <v>8159235</v>
      </c>
      <c r="D34" s="1769">
        <v>8056167</v>
      </c>
      <c r="E34" s="1769">
        <v>103068</v>
      </c>
      <c r="F34" s="1769" t="s">
        <v>1789</v>
      </c>
      <c r="G34" s="1769">
        <v>103068</v>
      </c>
      <c r="H34" s="1769">
        <v>1901777</v>
      </c>
      <c r="I34" s="1769">
        <v>165396</v>
      </c>
      <c r="J34" s="1769">
        <v>52893</v>
      </c>
      <c r="K34" s="1769">
        <v>5944</v>
      </c>
      <c r="L34" s="1769">
        <v>724</v>
      </c>
      <c r="M34" s="1769">
        <v>51885</v>
      </c>
      <c r="N34" s="1769">
        <v>2593529</v>
      </c>
      <c r="O34" s="1769">
        <v>2528</v>
      </c>
      <c r="P34" s="1769">
        <v>115058</v>
      </c>
      <c r="Q34" s="1769">
        <v>114922</v>
      </c>
      <c r="R34" s="1759">
        <v>493629</v>
      </c>
      <c r="S34" s="1769" t="s">
        <v>1789</v>
      </c>
      <c r="T34" s="1769">
        <v>338660</v>
      </c>
      <c r="U34" s="1769">
        <v>48049</v>
      </c>
      <c r="V34" s="1769">
        <v>1600</v>
      </c>
      <c r="W34" s="1769">
        <v>117725</v>
      </c>
      <c r="X34" s="1769">
        <v>44417</v>
      </c>
      <c r="Y34" s="1769">
        <v>122399</v>
      </c>
      <c r="Z34" s="1769">
        <v>1988100</v>
      </c>
      <c r="AA34" s="1769">
        <v>138734</v>
      </c>
      <c r="AB34" s="1769">
        <v>757615</v>
      </c>
      <c r="AC34" s="1769">
        <v>960265</v>
      </c>
      <c r="AD34" s="1769">
        <v>496545</v>
      </c>
      <c r="AE34" s="1769">
        <v>17089</v>
      </c>
      <c r="AF34" s="1769">
        <v>454526</v>
      </c>
      <c r="AG34" s="1769">
        <v>539365</v>
      </c>
      <c r="AH34" s="1769">
        <v>1048886</v>
      </c>
      <c r="AI34" s="1769">
        <v>301824</v>
      </c>
      <c r="AJ34" s="1769">
        <v>2618840</v>
      </c>
      <c r="AK34" s="1769">
        <v>8927</v>
      </c>
      <c r="AL34" s="1769">
        <v>713245</v>
      </c>
      <c r="AM34" s="1769">
        <v>306</v>
      </c>
      <c r="AN34" s="1794" t="s">
        <v>1789</v>
      </c>
    </row>
    <row r="35" spans="2:40" s="1745" customFormat="1" ht="12.75" customHeight="1">
      <c r="B35" s="1766" t="s">
        <v>1731</v>
      </c>
      <c r="C35" s="1767">
        <v>5906236</v>
      </c>
      <c r="D35" s="1769">
        <v>5747971</v>
      </c>
      <c r="E35" s="1769">
        <v>158265</v>
      </c>
      <c r="F35" s="1769">
        <v>237</v>
      </c>
      <c r="G35" s="1769">
        <v>158028</v>
      </c>
      <c r="H35" s="1769">
        <v>1200827</v>
      </c>
      <c r="I35" s="1769">
        <v>103933</v>
      </c>
      <c r="J35" s="1769">
        <v>17349</v>
      </c>
      <c r="K35" s="1769" t="s">
        <v>1789</v>
      </c>
      <c r="L35" s="1769">
        <v>723</v>
      </c>
      <c r="M35" s="1769">
        <v>52330</v>
      </c>
      <c r="N35" s="1769">
        <v>2357242</v>
      </c>
      <c r="O35" s="1769">
        <v>1807</v>
      </c>
      <c r="P35" s="1769">
        <v>23637</v>
      </c>
      <c r="Q35" s="1769">
        <v>109749</v>
      </c>
      <c r="R35" s="1759">
        <v>592992</v>
      </c>
      <c r="S35" s="1769" t="s">
        <v>1789</v>
      </c>
      <c r="T35" s="1769">
        <v>365335</v>
      </c>
      <c r="U35" s="1769">
        <v>160067</v>
      </c>
      <c r="V35" s="1769">
        <v>5265</v>
      </c>
      <c r="W35" s="1769">
        <v>5896</v>
      </c>
      <c r="X35" s="1769">
        <v>62315</v>
      </c>
      <c r="Y35" s="1769">
        <v>137269</v>
      </c>
      <c r="Z35" s="1769">
        <v>709500</v>
      </c>
      <c r="AA35" s="1769">
        <v>95620</v>
      </c>
      <c r="AB35" s="1769">
        <v>824663</v>
      </c>
      <c r="AC35" s="1769">
        <v>705879</v>
      </c>
      <c r="AD35" s="1769">
        <v>566955</v>
      </c>
      <c r="AE35" s="1769">
        <v>6916</v>
      </c>
      <c r="AF35" s="1769">
        <v>614424</v>
      </c>
      <c r="AG35" s="1769">
        <v>130532</v>
      </c>
      <c r="AH35" s="1769">
        <v>639219</v>
      </c>
      <c r="AI35" s="1769">
        <v>191061</v>
      </c>
      <c r="AJ35" s="1769">
        <v>1107747</v>
      </c>
      <c r="AK35" s="1769">
        <v>118205</v>
      </c>
      <c r="AL35" s="1769">
        <v>746750</v>
      </c>
      <c r="AM35" s="1769" t="s">
        <v>1789</v>
      </c>
      <c r="AN35" s="1794" t="s">
        <v>1789</v>
      </c>
    </row>
    <row r="36" spans="2:40" s="1745" customFormat="1" ht="12.75" customHeight="1">
      <c r="B36" s="1766" t="s">
        <v>1732</v>
      </c>
      <c r="C36" s="1767">
        <v>6210826</v>
      </c>
      <c r="D36" s="1769">
        <v>6031614</v>
      </c>
      <c r="E36" s="1769">
        <v>179212</v>
      </c>
      <c r="F36" s="1769">
        <v>33708</v>
      </c>
      <c r="G36" s="1769">
        <v>145504</v>
      </c>
      <c r="H36" s="1769">
        <v>634655</v>
      </c>
      <c r="I36" s="1769">
        <v>98343</v>
      </c>
      <c r="J36" s="1769">
        <v>16377</v>
      </c>
      <c r="K36" s="1769" t="s">
        <v>1789</v>
      </c>
      <c r="L36" s="1769" t="s">
        <v>1789</v>
      </c>
      <c r="M36" s="1769">
        <v>43824</v>
      </c>
      <c r="N36" s="1769">
        <v>2715521</v>
      </c>
      <c r="O36" s="1769">
        <v>1465</v>
      </c>
      <c r="P36" s="1769">
        <v>38081</v>
      </c>
      <c r="Q36" s="1769">
        <v>253404</v>
      </c>
      <c r="R36" s="1759">
        <v>268935</v>
      </c>
      <c r="S36" s="1769" t="s">
        <v>1789</v>
      </c>
      <c r="T36" s="1769">
        <v>581237</v>
      </c>
      <c r="U36" s="1769">
        <v>64811</v>
      </c>
      <c r="V36" s="1769">
        <v>95266</v>
      </c>
      <c r="W36" s="1769">
        <v>269684</v>
      </c>
      <c r="X36" s="1769">
        <v>75242</v>
      </c>
      <c r="Y36" s="1769">
        <v>301281</v>
      </c>
      <c r="Z36" s="1769">
        <v>752700</v>
      </c>
      <c r="AA36" s="1769">
        <v>116202</v>
      </c>
      <c r="AB36" s="1769">
        <v>738019</v>
      </c>
      <c r="AC36" s="1769">
        <v>805542</v>
      </c>
      <c r="AD36" s="1769">
        <v>557225</v>
      </c>
      <c r="AE36" s="1769">
        <v>4335</v>
      </c>
      <c r="AF36" s="1769">
        <v>633578</v>
      </c>
      <c r="AG36" s="1769">
        <v>461578</v>
      </c>
      <c r="AH36" s="1769">
        <v>680857</v>
      </c>
      <c r="AI36" s="1769">
        <v>219821</v>
      </c>
      <c r="AJ36" s="1769">
        <v>669260</v>
      </c>
      <c r="AK36" s="1769">
        <v>266658</v>
      </c>
      <c r="AL36" s="1769">
        <v>878539</v>
      </c>
      <c r="AM36" s="1769" t="s">
        <v>1789</v>
      </c>
      <c r="AN36" s="1794" t="s">
        <v>1789</v>
      </c>
    </row>
    <row r="37" spans="2:40" s="1745" customFormat="1" ht="12.75" customHeight="1">
      <c r="B37" s="1766" t="s">
        <v>1733</v>
      </c>
      <c r="C37" s="1767">
        <v>5864898</v>
      </c>
      <c r="D37" s="1769">
        <v>5754499</v>
      </c>
      <c r="E37" s="1769">
        <v>110399</v>
      </c>
      <c r="F37" s="1769">
        <v>27827</v>
      </c>
      <c r="G37" s="1769">
        <v>82572</v>
      </c>
      <c r="H37" s="1769">
        <v>732884</v>
      </c>
      <c r="I37" s="1769">
        <v>101397</v>
      </c>
      <c r="J37" s="1769">
        <v>21404</v>
      </c>
      <c r="K37" s="1769" t="s">
        <v>1789</v>
      </c>
      <c r="L37" s="1769" t="s">
        <v>1789</v>
      </c>
      <c r="M37" s="1769">
        <v>43418</v>
      </c>
      <c r="N37" s="1769">
        <v>2581774</v>
      </c>
      <c r="O37" s="1769">
        <v>1395</v>
      </c>
      <c r="P37" s="1769">
        <v>20578</v>
      </c>
      <c r="Q37" s="1769">
        <v>55915</v>
      </c>
      <c r="R37" s="1759">
        <v>394872</v>
      </c>
      <c r="S37" s="1769" t="s">
        <v>1789</v>
      </c>
      <c r="T37" s="1769">
        <v>509063</v>
      </c>
      <c r="U37" s="1769">
        <v>38088</v>
      </c>
      <c r="V37" s="1769">
        <v>1155</v>
      </c>
      <c r="W37" s="1769">
        <v>320854</v>
      </c>
      <c r="X37" s="1769">
        <v>91898</v>
      </c>
      <c r="Y37" s="1769">
        <v>123403</v>
      </c>
      <c r="Z37" s="1769">
        <v>826800</v>
      </c>
      <c r="AA37" s="1769">
        <v>128555</v>
      </c>
      <c r="AB37" s="1769">
        <v>991402</v>
      </c>
      <c r="AC37" s="1769">
        <v>660853</v>
      </c>
      <c r="AD37" s="1769">
        <v>410713</v>
      </c>
      <c r="AE37" s="1769">
        <v>7296</v>
      </c>
      <c r="AF37" s="1769">
        <v>874270</v>
      </c>
      <c r="AG37" s="1769">
        <v>161878</v>
      </c>
      <c r="AH37" s="1769">
        <v>1060480</v>
      </c>
      <c r="AI37" s="1769">
        <v>234952</v>
      </c>
      <c r="AJ37" s="1769">
        <v>524660</v>
      </c>
      <c r="AK37" s="1769">
        <v>110896</v>
      </c>
      <c r="AL37" s="1769">
        <v>588544</v>
      </c>
      <c r="AM37" s="1769" t="s">
        <v>1789</v>
      </c>
      <c r="AN37" s="1794" t="s">
        <v>1789</v>
      </c>
    </row>
    <row r="38" spans="2:40" s="1745" customFormat="1" ht="12.75" customHeight="1">
      <c r="B38" s="1766" t="s">
        <v>1734</v>
      </c>
      <c r="C38" s="1767">
        <v>5993670</v>
      </c>
      <c r="D38" s="1769">
        <v>5841417</v>
      </c>
      <c r="E38" s="1769">
        <v>152253</v>
      </c>
      <c r="F38" s="1769">
        <v>19211</v>
      </c>
      <c r="G38" s="1769">
        <v>133042</v>
      </c>
      <c r="H38" s="1769">
        <v>671065</v>
      </c>
      <c r="I38" s="1769">
        <v>88093</v>
      </c>
      <c r="J38" s="1769">
        <v>19494</v>
      </c>
      <c r="K38" s="1769" t="s">
        <v>1789</v>
      </c>
      <c r="L38" s="1769" t="s">
        <v>1789</v>
      </c>
      <c r="M38" s="1769">
        <v>36468</v>
      </c>
      <c r="N38" s="1769">
        <v>2246747</v>
      </c>
      <c r="O38" s="1769">
        <v>1079</v>
      </c>
      <c r="P38" s="1769">
        <v>128886</v>
      </c>
      <c r="Q38" s="1769">
        <v>86711</v>
      </c>
      <c r="R38" s="1759">
        <v>716440</v>
      </c>
      <c r="S38" s="1769" t="s">
        <v>1789</v>
      </c>
      <c r="T38" s="1769">
        <v>627879</v>
      </c>
      <c r="U38" s="1769">
        <v>39244</v>
      </c>
      <c r="V38" s="1769">
        <v>2472</v>
      </c>
      <c r="W38" s="1769">
        <v>35556</v>
      </c>
      <c r="X38" s="1769">
        <v>147155</v>
      </c>
      <c r="Y38" s="1769">
        <v>224081</v>
      </c>
      <c r="Z38" s="1769">
        <v>922300</v>
      </c>
      <c r="AA38" s="1769">
        <v>99338</v>
      </c>
      <c r="AB38" s="1769">
        <v>1088463</v>
      </c>
      <c r="AC38" s="1769">
        <v>709004</v>
      </c>
      <c r="AD38" s="1769">
        <v>225730</v>
      </c>
      <c r="AE38" s="1769">
        <v>3082</v>
      </c>
      <c r="AF38" s="1769">
        <v>833129</v>
      </c>
      <c r="AG38" s="1769">
        <v>35455</v>
      </c>
      <c r="AH38" s="1769">
        <v>1184634</v>
      </c>
      <c r="AI38" s="1769">
        <v>178590</v>
      </c>
      <c r="AJ38" s="1769">
        <v>555734</v>
      </c>
      <c r="AK38" s="1769">
        <v>15835</v>
      </c>
      <c r="AL38" s="1769">
        <v>912423</v>
      </c>
      <c r="AM38" s="1769" t="s">
        <v>1789</v>
      </c>
      <c r="AN38" s="1794" t="s">
        <v>1789</v>
      </c>
    </row>
    <row r="39" spans="2:40" s="1745" customFormat="1" ht="12.75" customHeight="1">
      <c r="B39" s="1766"/>
      <c r="C39" s="1767"/>
      <c r="D39" s="1769"/>
      <c r="E39" s="1769"/>
      <c r="F39" s="1769"/>
      <c r="G39" s="1769"/>
      <c r="H39" s="1769"/>
      <c r="I39" s="1769"/>
      <c r="J39" s="1769"/>
      <c r="K39" s="1769"/>
      <c r="L39" s="1769"/>
      <c r="M39" s="1769"/>
      <c r="N39" s="1769"/>
      <c r="O39" s="1769"/>
      <c r="P39" s="1769"/>
      <c r="Q39" s="1769"/>
      <c r="R39" s="1759"/>
      <c r="S39" s="1769"/>
      <c r="T39" s="1769"/>
      <c r="U39" s="1769"/>
      <c r="V39" s="1769"/>
      <c r="W39" s="1769"/>
      <c r="X39" s="1769"/>
      <c r="Y39" s="1769"/>
      <c r="Z39" s="1769"/>
      <c r="AA39" s="1769"/>
      <c r="AB39" s="1769"/>
      <c r="AC39" s="1769"/>
      <c r="AD39" s="1769"/>
      <c r="AE39" s="1769"/>
      <c r="AF39" s="1769"/>
      <c r="AG39" s="1769"/>
      <c r="AH39" s="1769"/>
      <c r="AI39" s="1769"/>
      <c r="AJ39" s="1769"/>
      <c r="AK39" s="1769"/>
      <c r="AL39" s="1769"/>
      <c r="AM39" s="1769"/>
      <c r="AN39" s="1794"/>
    </row>
    <row r="40" spans="2:40" s="1745" customFormat="1" ht="12.75" customHeight="1">
      <c r="B40" s="1766" t="s">
        <v>1735</v>
      </c>
      <c r="C40" s="1767">
        <v>4127783</v>
      </c>
      <c r="D40" s="1769">
        <v>4020560</v>
      </c>
      <c r="E40" s="1769">
        <v>107223</v>
      </c>
      <c r="F40" s="1769">
        <v>55</v>
      </c>
      <c r="G40" s="1769">
        <v>107168</v>
      </c>
      <c r="H40" s="1769">
        <v>457535</v>
      </c>
      <c r="I40" s="1769">
        <v>86291</v>
      </c>
      <c r="J40" s="1769">
        <v>12171</v>
      </c>
      <c r="K40" s="1769" t="s">
        <v>1789</v>
      </c>
      <c r="L40" s="1769" t="s">
        <v>1789</v>
      </c>
      <c r="M40" s="1769">
        <v>40171</v>
      </c>
      <c r="N40" s="1769">
        <v>2176706</v>
      </c>
      <c r="O40" s="1769">
        <v>1362</v>
      </c>
      <c r="P40" s="1769">
        <v>20931</v>
      </c>
      <c r="Q40" s="1769">
        <v>100828</v>
      </c>
      <c r="R40" s="1759">
        <v>253498</v>
      </c>
      <c r="S40" s="1769" t="s">
        <v>1789</v>
      </c>
      <c r="T40" s="1769">
        <v>177854</v>
      </c>
      <c r="U40" s="1769">
        <v>19960</v>
      </c>
      <c r="V40" s="1769">
        <v>2181</v>
      </c>
      <c r="W40" s="1769">
        <v>168683</v>
      </c>
      <c r="X40" s="1769">
        <v>128897</v>
      </c>
      <c r="Y40" s="1769">
        <v>85115</v>
      </c>
      <c r="Z40" s="1769">
        <v>395600</v>
      </c>
      <c r="AA40" s="1769">
        <v>85500</v>
      </c>
      <c r="AB40" s="1769">
        <v>836786</v>
      </c>
      <c r="AC40" s="1769">
        <v>511977</v>
      </c>
      <c r="AD40" s="1769">
        <v>494210</v>
      </c>
      <c r="AE40" s="1769">
        <v>4012</v>
      </c>
      <c r="AF40" s="1769">
        <v>373866</v>
      </c>
      <c r="AG40" s="1769">
        <v>191646</v>
      </c>
      <c r="AH40" s="1769">
        <v>386300</v>
      </c>
      <c r="AI40" s="1769">
        <v>130959</v>
      </c>
      <c r="AJ40" s="1769">
        <v>480656</v>
      </c>
      <c r="AK40" s="1769">
        <v>13081</v>
      </c>
      <c r="AL40" s="1769">
        <v>511567</v>
      </c>
      <c r="AM40" s="1769" t="s">
        <v>1789</v>
      </c>
      <c r="AN40" s="1794" t="s">
        <v>1789</v>
      </c>
    </row>
    <row r="41" spans="2:40" s="1745" customFormat="1" ht="12.75" customHeight="1">
      <c r="B41" s="1766" t="s">
        <v>1736</v>
      </c>
      <c r="C41" s="1767">
        <v>6872037</v>
      </c>
      <c r="D41" s="1769">
        <v>6716824</v>
      </c>
      <c r="E41" s="1769">
        <v>155213</v>
      </c>
      <c r="F41" s="1769">
        <v>750</v>
      </c>
      <c r="G41" s="1769">
        <v>154463</v>
      </c>
      <c r="H41" s="1769">
        <v>888189</v>
      </c>
      <c r="I41" s="1769">
        <v>108847</v>
      </c>
      <c r="J41" s="1769">
        <v>21505</v>
      </c>
      <c r="K41" s="1769" t="s">
        <v>1789</v>
      </c>
      <c r="L41" s="1769">
        <v>5306</v>
      </c>
      <c r="M41" s="1769">
        <v>42223</v>
      </c>
      <c r="N41" s="1769">
        <v>2868878</v>
      </c>
      <c r="O41" s="1769">
        <v>1678</v>
      </c>
      <c r="P41" s="1769">
        <v>96395</v>
      </c>
      <c r="Q41" s="1769">
        <v>146559</v>
      </c>
      <c r="R41" s="1759">
        <v>403971</v>
      </c>
      <c r="S41" s="1769" t="s">
        <v>1789</v>
      </c>
      <c r="T41" s="1769">
        <v>354896</v>
      </c>
      <c r="U41" s="1769">
        <v>155586</v>
      </c>
      <c r="V41" s="1769">
        <v>8830</v>
      </c>
      <c r="W41" s="1769">
        <v>345700</v>
      </c>
      <c r="X41" s="1769">
        <v>138100</v>
      </c>
      <c r="Y41" s="1769">
        <v>193374</v>
      </c>
      <c r="Z41" s="1769">
        <v>1092000</v>
      </c>
      <c r="AA41" s="1769">
        <v>96101</v>
      </c>
      <c r="AB41" s="1769">
        <v>845322</v>
      </c>
      <c r="AC41" s="1769">
        <v>1856293</v>
      </c>
      <c r="AD41" s="1769">
        <v>477873</v>
      </c>
      <c r="AE41" s="1769">
        <v>4017</v>
      </c>
      <c r="AF41" s="1769">
        <v>1074501</v>
      </c>
      <c r="AG41" s="1769">
        <v>114323</v>
      </c>
      <c r="AH41" s="1769">
        <v>716116</v>
      </c>
      <c r="AI41" s="1769">
        <v>212832</v>
      </c>
      <c r="AJ41" s="1769">
        <v>660436</v>
      </c>
      <c r="AK41" s="1769">
        <v>32871</v>
      </c>
      <c r="AL41" s="1769">
        <v>626139</v>
      </c>
      <c r="AM41" s="1769" t="s">
        <v>1789</v>
      </c>
      <c r="AN41" s="1794" t="s">
        <v>1789</v>
      </c>
    </row>
    <row r="42" spans="2:40" s="1745" customFormat="1" ht="12.75" customHeight="1">
      <c r="B42" s="1766" t="s">
        <v>1737</v>
      </c>
      <c r="C42" s="1767">
        <v>4477868</v>
      </c>
      <c r="D42" s="1769">
        <v>4364651</v>
      </c>
      <c r="E42" s="1769">
        <v>113217</v>
      </c>
      <c r="F42" s="1769">
        <v>209</v>
      </c>
      <c r="G42" s="1769">
        <v>113008</v>
      </c>
      <c r="H42" s="1769">
        <v>440916</v>
      </c>
      <c r="I42" s="1769">
        <v>66589</v>
      </c>
      <c r="J42" s="1769">
        <v>13656</v>
      </c>
      <c r="K42" s="1769" t="s">
        <v>1789</v>
      </c>
      <c r="L42" s="1769" t="s">
        <v>1789</v>
      </c>
      <c r="M42" s="1769">
        <v>28154</v>
      </c>
      <c r="N42" s="1769">
        <v>2059669</v>
      </c>
      <c r="O42" s="1769">
        <v>1133</v>
      </c>
      <c r="P42" s="1769">
        <v>42556</v>
      </c>
      <c r="Q42" s="1769">
        <v>100506</v>
      </c>
      <c r="R42" s="1759">
        <v>354312</v>
      </c>
      <c r="S42" s="1769" t="s">
        <v>1789</v>
      </c>
      <c r="T42" s="1769">
        <v>339959</v>
      </c>
      <c r="U42" s="1769">
        <v>27851</v>
      </c>
      <c r="V42" s="1769">
        <v>6435</v>
      </c>
      <c r="W42" s="1769">
        <v>175837</v>
      </c>
      <c r="X42" s="1769">
        <v>84516</v>
      </c>
      <c r="Y42" s="1769">
        <v>105379</v>
      </c>
      <c r="Z42" s="1769">
        <v>630400</v>
      </c>
      <c r="AA42" s="1769">
        <v>92963</v>
      </c>
      <c r="AB42" s="1769">
        <v>516602</v>
      </c>
      <c r="AC42" s="1769">
        <v>853347</v>
      </c>
      <c r="AD42" s="1769">
        <v>164339</v>
      </c>
      <c r="AE42" s="1769">
        <v>18611</v>
      </c>
      <c r="AF42" s="1769">
        <v>894483</v>
      </c>
      <c r="AG42" s="1769">
        <v>95199</v>
      </c>
      <c r="AH42" s="1769">
        <v>468719</v>
      </c>
      <c r="AI42" s="1769">
        <v>154351</v>
      </c>
      <c r="AJ42" s="1769">
        <v>394256</v>
      </c>
      <c r="AK42" s="1769">
        <v>120110</v>
      </c>
      <c r="AL42" s="1769">
        <v>591671</v>
      </c>
      <c r="AM42" s="1769" t="s">
        <v>1789</v>
      </c>
      <c r="AN42" s="1794" t="s">
        <v>1789</v>
      </c>
    </row>
    <row r="43" spans="2:40" s="1745" customFormat="1" ht="12.75" customHeight="1">
      <c r="B43" s="1766" t="s">
        <v>1738</v>
      </c>
      <c r="C43" s="1767">
        <v>6946135</v>
      </c>
      <c r="D43" s="1769">
        <v>6854539</v>
      </c>
      <c r="E43" s="1769">
        <v>91596</v>
      </c>
      <c r="F43" s="1769">
        <v>3536</v>
      </c>
      <c r="G43" s="1769">
        <v>88060</v>
      </c>
      <c r="H43" s="1769">
        <v>708938</v>
      </c>
      <c r="I43" s="1769">
        <v>117002</v>
      </c>
      <c r="J43" s="1769">
        <v>21104</v>
      </c>
      <c r="K43" s="1769" t="s">
        <v>1789</v>
      </c>
      <c r="L43" s="1769" t="s">
        <v>1789</v>
      </c>
      <c r="M43" s="1769">
        <v>50521</v>
      </c>
      <c r="N43" s="1769">
        <v>3110358</v>
      </c>
      <c r="O43" s="1769">
        <v>1563</v>
      </c>
      <c r="P43" s="1769">
        <v>26006</v>
      </c>
      <c r="Q43" s="1769">
        <v>101136</v>
      </c>
      <c r="R43" s="1759">
        <v>800635</v>
      </c>
      <c r="S43" s="1769" t="s">
        <v>1789</v>
      </c>
      <c r="T43" s="1769">
        <v>471341</v>
      </c>
      <c r="U43" s="1769">
        <v>56139</v>
      </c>
      <c r="V43" s="1769">
        <v>1800</v>
      </c>
      <c r="W43" s="1769">
        <v>212135</v>
      </c>
      <c r="X43" s="1769">
        <v>134201</v>
      </c>
      <c r="Y43" s="1769">
        <v>86056</v>
      </c>
      <c r="Z43" s="1769">
        <v>1047200</v>
      </c>
      <c r="AA43" s="1769">
        <v>109293</v>
      </c>
      <c r="AB43" s="1769">
        <v>1070370</v>
      </c>
      <c r="AC43" s="1769">
        <v>766069</v>
      </c>
      <c r="AD43" s="1769">
        <v>440889</v>
      </c>
      <c r="AE43" s="1769">
        <v>14119</v>
      </c>
      <c r="AF43" s="1769">
        <v>730612</v>
      </c>
      <c r="AG43" s="1769">
        <v>84208</v>
      </c>
      <c r="AH43" s="1769">
        <v>755211</v>
      </c>
      <c r="AI43" s="1769">
        <v>226261</v>
      </c>
      <c r="AJ43" s="1769">
        <v>1571407</v>
      </c>
      <c r="AK43" s="1769">
        <v>60183</v>
      </c>
      <c r="AL43" s="1769">
        <v>609919</v>
      </c>
      <c r="AM43" s="1769">
        <v>415998</v>
      </c>
      <c r="AN43" s="1794" t="s">
        <v>1789</v>
      </c>
    </row>
    <row r="44" spans="2:40" s="1745" customFormat="1" ht="12.75" customHeight="1">
      <c r="B44" s="1766" t="s">
        <v>1739</v>
      </c>
      <c r="C44" s="1767">
        <v>3921002</v>
      </c>
      <c r="D44" s="1769">
        <v>3855610</v>
      </c>
      <c r="E44" s="1769">
        <v>65392</v>
      </c>
      <c r="F44" s="1769">
        <v>381</v>
      </c>
      <c r="G44" s="1769">
        <v>65011</v>
      </c>
      <c r="H44" s="1769">
        <v>353078</v>
      </c>
      <c r="I44" s="1769">
        <v>51087</v>
      </c>
      <c r="J44" s="1769">
        <v>7619</v>
      </c>
      <c r="K44" s="1769" t="s">
        <v>1789</v>
      </c>
      <c r="L44" s="1769">
        <v>119</v>
      </c>
      <c r="M44" s="1769">
        <v>24481</v>
      </c>
      <c r="N44" s="1769">
        <v>1899897</v>
      </c>
      <c r="O44" s="1769">
        <v>705</v>
      </c>
      <c r="P44" s="1769">
        <v>19767</v>
      </c>
      <c r="Q44" s="1769">
        <v>230597</v>
      </c>
      <c r="R44" s="1759">
        <v>134996</v>
      </c>
      <c r="S44" s="1769" t="s">
        <v>1789</v>
      </c>
      <c r="T44" s="1769">
        <v>219350</v>
      </c>
      <c r="U44" s="1769">
        <v>39616</v>
      </c>
      <c r="V44" s="1769">
        <v>1353</v>
      </c>
      <c r="W44" s="1769">
        <v>161889</v>
      </c>
      <c r="X44" s="1769">
        <v>31826</v>
      </c>
      <c r="Y44" s="1769">
        <v>46822</v>
      </c>
      <c r="Z44" s="1769">
        <v>697800</v>
      </c>
      <c r="AA44" s="1769">
        <v>83295</v>
      </c>
      <c r="AB44" s="1769">
        <v>596664</v>
      </c>
      <c r="AC44" s="1769">
        <v>516668</v>
      </c>
      <c r="AD44" s="1769">
        <v>359173</v>
      </c>
      <c r="AE44" s="1769">
        <v>1675</v>
      </c>
      <c r="AF44" s="1769">
        <v>370540</v>
      </c>
      <c r="AG44" s="1769">
        <v>515200</v>
      </c>
      <c r="AH44" s="1769">
        <v>516142</v>
      </c>
      <c r="AI44" s="1769">
        <v>117866</v>
      </c>
      <c r="AJ44" s="1769">
        <v>384773</v>
      </c>
      <c r="AK44" s="1769">
        <v>32617</v>
      </c>
      <c r="AL44" s="1769">
        <v>360997</v>
      </c>
      <c r="AM44" s="1769" t="s">
        <v>1789</v>
      </c>
      <c r="AN44" s="1794" t="s">
        <v>1789</v>
      </c>
    </row>
    <row r="45" spans="2:40" s="1745" customFormat="1" ht="12.75" customHeight="1">
      <c r="B45" s="1766" t="s">
        <v>1740</v>
      </c>
      <c r="C45" s="1767">
        <v>3608108</v>
      </c>
      <c r="D45" s="1769">
        <v>3393288</v>
      </c>
      <c r="E45" s="1769">
        <v>214820</v>
      </c>
      <c r="F45" s="1769">
        <v>80</v>
      </c>
      <c r="G45" s="1769">
        <v>214740</v>
      </c>
      <c r="H45" s="1769">
        <v>355651</v>
      </c>
      <c r="I45" s="1769">
        <v>61173</v>
      </c>
      <c r="J45" s="1769">
        <v>9432</v>
      </c>
      <c r="K45" s="1769" t="s">
        <v>1789</v>
      </c>
      <c r="L45" s="1769">
        <v>299</v>
      </c>
      <c r="M45" s="1769">
        <v>29128</v>
      </c>
      <c r="N45" s="1769">
        <v>1998180</v>
      </c>
      <c r="O45" s="1769">
        <v>1095</v>
      </c>
      <c r="P45" s="1769">
        <v>88388</v>
      </c>
      <c r="Q45" s="1769">
        <v>52634</v>
      </c>
      <c r="R45" s="1759">
        <v>207559</v>
      </c>
      <c r="S45" s="1769" t="s">
        <v>1789</v>
      </c>
      <c r="T45" s="1769">
        <v>239032</v>
      </c>
      <c r="U45" s="1769">
        <v>19480</v>
      </c>
      <c r="V45" s="1769">
        <v>1226</v>
      </c>
      <c r="W45" s="1769">
        <v>14891</v>
      </c>
      <c r="X45" s="1769">
        <v>201609</v>
      </c>
      <c r="Y45" s="1769">
        <v>53631</v>
      </c>
      <c r="Z45" s="1769">
        <v>274700</v>
      </c>
      <c r="AA45" s="1769">
        <v>85006</v>
      </c>
      <c r="AB45" s="1769">
        <v>609656</v>
      </c>
      <c r="AC45" s="1769">
        <v>439033</v>
      </c>
      <c r="AD45" s="1769">
        <v>148309</v>
      </c>
      <c r="AE45" s="1769">
        <v>8600</v>
      </c>
      <c r="AF45" s="1769">
        <v>615217</v>
      </c>
      <c r="AG45" s="1769">
        <v>34488</v>
      </c>
      <c r="AH45" s="1769">
        <v>415239</v>
      </c>
      <c r="AI45" s="1769">
        <v>131933</v>
      </c>
      <c r="AJ45" s="1769">
        <v>392044</v>
      </c>
      <c r="AK45" s="1769">
        <v>104929</v>
      </c>
      <c r="AL45" s="1769">
        <v>408834</v>
      </c>
      <c r="AM45" s="1769" t="s">
        <v>1789</v>
      </c>
      <c r="AN45" s="1794" t="s">
        <v>1789</v>
      </c>
    </row>
    <row r="46" spans="2:40" s="1745" customFormat="1" ht="12.75" customHeight="1">
      <c r="B46" s="1766" t="s">
        <v>1741</v>
      </c>
      <c r="C46" s="1767">
        <v>4588454</v>
      </c>
      <c r="D46" s="1769">
        <v>4461787</v>
      </c>
      <c r="E46" s="1769">
        <v>126667</v>
      </c>
      <c r="F46" s="1769">
        <v>8245</v>
      </c>
      <c r="G46" s="1769">
        <v>118422</v>
      </c>
      <c r="H46" s="1769">
        <v>385426</v>
      </c>
      <c r="I46" s="1769">
        <v>65549</v>
      </c>
      <c r="J46" s="1769">
        <v>9196</v>
      </c>
      <c r="K46" s="1769" t="s">
        <v>1789</v>
      </c>
      <c r="L46" s="1769">
        <v>155</v>
      </c>
      <c r="M46" s="1769">
        <v>27217</v>
      </c>
      <c r="N46" s="1769">
        <v>2177788</v>
      </c>
      <c r="O46" s="1769">
        <v>1100</v>
      </c>
      <c r="P46" s="1769">
        <v>37847</v>
      </c>
      <c r="Q46" s="1769">
        <v>64389</v>
      </c>
      <c r="R46" s="1759">
        <v>202341</v>
      </c>
      <c r="S46" s="1769" t="s">
        <v>1789</v>
      </c>
      <c r="T46" s="1769">
        <v>280500</v>
      </c>
      <c r="U46" s="1769">
        <v>45647</v>
      </c>
      <c r="V46" s="1769">
        <v>3841</v>
      </c>
      <c r="W46" s="1769">
        <v>224644</v>
      </c>
      <c r="X46" s="1769">
        <v>100171</v>
      </c>
      <c r="Y46" s="1769">
        <v>223043</v>
      </c>
      <c r="Z46" s="1769">
        <v>739600</v>
      </c>
      <c r="AA46" s="1769">
        <v>82697</v>
      </c>
      <c r="AB46" s="1769">
        <v>1230898</v>
      </c>
      <c r="AC46" s="1769">
        <v>602120</v>
      </c>
      <c r="AD46" s="1769">
        <v>334829</v>
      </c>
      <c r="AE46" s="1769">
        <v>8301</v>
      </c>
      <c r="AF46" s="1769">
        <v>492382</v>
      </c>
      <c r="AG46" s="1769">
        <v>134776</v>
      </c>
      <c r="AH46" s="1769">
        <v>458139</v>
      </c>
      <c r="AI46" s="1769">
        <v>139468</v>
      </c>
      <c r="AJ46" s="1769">
        <v>430656</v>
      </c>
      <c r="AK46" s="1769">
        <v>51482</v>
      </c>
      <c r="AL46" s="1769">
        <v>496039</v>
      </c>
      <c r="AM46" s="1769" t="s">
        <v>1789</v>
      </c>
      <c r="AN46" s="1794" t="s">
        <v>1789</v>
      </c>
    </row>
    <row r="47" spans="2:40" s="1745" customFormat="1" ht="12.75" customHeight="1">
      <c r="B47" s="1766"/>
      <c r="C47" s="1767"/>
      <c r="D47" s="1769"/>
      <c r="E47" s="1769"/>
      <c r="F47" s="1769"/>
      <c r="G47" s="1769"/>
      <c r="H47" s="1769"/>
      <c r="I47" s="1769"/>
      <c r="J47" s="1769"/>
      <c r="K47" s="1769"/>
      <c r="L47" s="1769"/>
      <c r="M47" s="1769"/>
      <c r="N47" s="1769"/>
      <c r="O47" s="1769"/>
      <c r="P47" s="1769"/>
      <c r="Q47" s="1769"/>
      <c r="R47" s="1759"/>
      <c r="S47" s="1769"/>
      <c r="T47" s="1769"/>
      <c r="U47" s="1769"/>
      <c r="V47" s="1769"/>
      <c r="W47" s="1769"/>
      <c r="X47" s="1769"/>
      <c r="Y47" s="1769"/>
      <c r="Z47" s="1769"/>
      <c r="AA47" s="1769"/>
      <c r="AB47" s="1769"/>
      <c r="AC47" s="1769"/>
      <c r="AD47" s="1769"/>
      <c r="AE47" s="1769"/>
      <c r="AF47" s="1769"/>
      <c r="AG47" s="1769"/>
      <c r="AH47" s="1769"/>
      <c r="AI47" s="1769"/>
      <c r="AJ47" s="1769"/>
      <c r="AK47" s="1769"/>
      <c r="AL47" s="1769"/>
      <c r="AM47" s="1769"/>
      <c r="AN47" s="1794"/>
    </row>
    <row r="48" spans="2:40" s="1745" customFormat="1" ht="12.75" customHeight="1">
      <c r="B48" s="1766" t="s">
        <v>1742</v>
      </c>
      <c r="C48" s="1767">
        <v>11578970</v>
      </c>
      <c r="D48" s="1769">
        <v>11260435</v>
      </c>
      <c r="E48" s="1769">
        <v>318535</v>
      </c>
      <c r="F48" s="1769">
        <v>5140</v>
      </c>
      <c r="G48" s="1769">
        <v>313395</v>
      </c>
      <c r="H48" s="1769">
        <v>2119952</v>
      </c>
      <c r="I48" s="1769">
        <v>314513</v>
      </c>
      <c r="J48" s="1769">
        <v>56614</v>
      </c>
      <c r="K48" s="1769" t="s">
        <v>1789</v>
      </c>
      <c r="L48" s="1769">
        <v>576</v>
      </c>
      <c r="M48" s="1769">
        <v>152205</v>
      </c>
      <c r="N48" s="1769">
        <v>4059580</v>
      </c>
      <c r="O48" s="1769">
        <v>5070</v>
      </c>
      <c r="P48" s="1769">
        <v>108001</v>
      </c>
      <c r="Q48" s="1769">
        <v>208745</v>
      </c>
      <c r="R48" s="1759">
        <v>905288</v>
      </c>
      <c r="S48" s="1769" t="s">
        <v>1789</v>
      </c>
      <c r="T48" s="1769">
        <v>563227</v>
      </c>
      <c r="U48" s="1769">
        <v>100318</v>
      </c>
      <c r="V48" s="1769">
        <v>22560</v>
      </c>
      <c r="W48" s="1769">
        <v>340618</v>
      </c>
      <c r="X48" s="1769">
        <v>271617</v>
      </c>
      <c r="Y48" s="1769">
        <v>202386</v>
      </c>
      <c r="Z48" s="1769">
        <v>2147700</v>
      </c>
      <c r="AA48" s="1769">
        <v>150602</v>
      </c>
      <c r="AB48" s="1769">
        <v>1159869</v>
      </c>
      <c r="AC48" s="1769">
        <v>1477534</v>
      </c>
      <c r="AD48" s="1769">
        <v>767316</v>
      </c>
      <c r="AE48" s="1769">
        <v>45975</v>
      </c>
      <c r="AF48" s="1769">
        <v>786894</v>
      </c>
      <c r="AG48" s="1769">
        <v>302291</v>
      </c>
      <c r="AH48" s="1769">
        <v>2558681</v>
      </c>
      <c r="AI48" s="1769">
        <v>333527</v>
      </c>
      <c r="AJ48" s="1769">
        <v>2483590</v>
      </c>
      <c r="AK48" s="1769">
        <v>11911</v>
      </c>
      <c r="AL48" s="1769">
        <v>1182245</v>
      </c>
      <c r="AM48" s="1769" t="s">
        <v>1789</v>
      </c>
      <c r="AN48" s="1794" t="s">
        <v>1789</v>
      </c>
    </row>
    <row r="49" spans="2:40" s="1745" customFormat="1" ht="12.75" customHeight="1">
      <c r="B49" s="1766" t="s">
        <v>1743</v>
      </c>
      <c r="C49" s="1767">
        <v>10592809</v>
      </c>
      <c r="D49" s="1769">
        <v>10376585</v>
      </c>
      <c r="E49" s="1769">
        <v>216224</v>
      </c>
      <c r="F49" s="1769">
        <v>18429</v>
      </c>
      <c r="G49" s="1769">
        <v>197795</v>
      </c>
      <c r="H49" s="1769">
        <v>1232647</v>
      </c>
      <c r="I49" s="1769">
        <v>233748</v>
      </c>
      <c r="J49" s="1769">
        <v>34927</v>
      </c>
      <c r="K49" s="1769">
        <v>42543</v>
      </c>
      <c r="L49" s="1769">
        <v>274</v>
      </c>
      <c r="M49" s="1769">
        <v>117214</v>
      </c>
      <c r="N49" s="1769">
        <v>3950687</v>
      </c>
      <c r="O49" s="1769">
        <v>4473</v>
      </c>
      <c r="P49" s="1769">
        <v>106416</v>
      </c>
      <c r="Q49" s="1769">
        <v>183852</v>
      </c>
      <c r="R49" s="1759">
        <v>763797</v>
      </c>
      <c r="S49" s="1769" t="s">
        <v>1789</v>
      </c>
      <c r="T49" s="1769">
        <v>541148</v>
      </c>
      <c r="U49" s="1769">
        <v>99522</v>
      </c>
      <c r="V49" s="1769">
        <v>5009</v>
      </c>
      <c r="W49" s="1769">
        <v>87331</v>
      </c>
      <c r="X49" s="1769">
        <v>183127</v>
      </c>
      <c r="Y49" s="1769">
        <v>162394</v>
      </c>
      <c r="Z49" s="1769">
        <v>2843700</v>
      </c>
      <c r="AA49" s="1769">
        <v>129883</v>
      </c>
      <c r="AB49" s="1769">
        <v>1177905</v>
      </c>
      <c r="AC49" s="1769">
        <v>1125900</v>
      </c>
      <c r="AD49" s="1769">
        <v>618944</v>
      </c>
      <c r="AE49" s="1769">
        <v>24010</v>
      </c>
      <c r="AF49" s="1769">
        <v>900333</v>
      </c>
      <c r="AG49" s="1769">
        <v>244764</v>
      </c>
      <c r="AH49" s="1769">
        <v>1092305</v>
      </c>
      <c r="AI49" s="1769">
        <v>342679</v>
      </c>
      <c r="AJ49" s="1769">
        <v>3541869</v>
      </c>
      <c r="AK49" s="1769">
        <v>30837</v>
      </c>
      <c r="AL49" s="1769">
        <v>1147156</v>
      </c>
      <c r="AM49" s="1769" t="s">
        <v>1789</v>
      </c>
      <c r="AN49" s="1794" t="s">
        <v>1789</v>
      </c>
    </row>
    <row r="50" spans="2:40" s="1745" customFormat="1" ht="12.75" customHeight="1">
      <c r="B50" s="1766" t="s">
        <v>1744</v>
      </c>
      <c r="C50" s="1767">
        <v>7796189</v>
      </c>
      <c r="D50" s="1769">
        <v>7461478</v>
      </c>
      <c r="E50" s="1769">
        <v>334711</v>
      </c>
      <c r="F50" s="1769">
        <v>38414</v>
      </c>
      <c r="G50" s="1769">
        <v>296297</v>
      </c>
      <c r="H50" s="1769">
        <v>1115691</v>
      </c>
      <c r="I50" s="1769">
        <v>134730</v>
      </c>
      <c r="J50" s="1769">
        <v>26202</v>
      </c>
      <c r="K50" s="1769" t="s">
        <v>1789</v>
      </c>
      <c r="L50" s="1769" t="s">
        <v>1789</v>
      </c>
      <c r="M50" s="1769">
        <v>60518</v>
      </c>
      <c r="N50" s="1769">
        <v>3160437</v>
      </c>
      <c r="O50" s="1769">
        <v>2619</v>
      </c>
      <c r="P50" s="1769">
        <v>135062</v>
      </c>
      <c r="Q50" s="1769">
        <v>120034</v>
      </c>
      <c r="R50" s="1759">
        <v>518526</v>
      </c>
      <c r="S50" s="1769" t="s">
        <v>1789</v>
      </c>
      <c r="T50" s="1769">
        <v>636453</v>
      </c>
      <c r="U50" s="1769">
        <v>85160</v>
      </c>
      <c r="V50" s="1769" t="s">
        <v>1789</v>
      </c>
      <c r="W50" s="1769">
        <v>273855</v>
      </c>
      <c r="X50" s="1769">
        <v>177214</v>
      </c>
      <c r="Y50" s="1769">
        <v>302888</v>
      </c>
      <c r="Z50" s="1769">
        <v>1046800</v>
      </c>
      <c r="AA50" s="1769">
        <v>103996</v>
      </c>
      <c r="AB50" s="1769">
        <v>694257</v>
      </c>
      <c r="AC50" s="1769">
        <v>1054832</v>
      </c>
      <c r="AD50" s="1769">
        <v>579462</v>
      </c>
      <c r="AE50" s="1769">
        <v>9726</v>
      </c>
      <c r="AF50" s="1769">
        <v>1288421</v>
      </c>
      <c r="AG50" s="1769">
        <v>530951</v>
      </c>
      <c r="AH50" s="1769">
        <v>947328</v>
      </c>
      <c r="AI50" s="1769">
        <v>180082</v>
      </c>
      <c r="AJ50" s="1769">
        <v>1094244</v>
      </c>
      <c r="AK50" s="1769">
        <v>31013</v>
      </c>
      <c r="AL50" s="1769">
        <v>872548</v>
      </c>
      <c r="AM50" s="1769">
        <v>74618</v>
      </c>
      <c r="AN50" s="1794" t="s">
        <v>1789</v>
      </c>
    </row>
    <row r="51" spans="2:40" s="1745" customFormat="1" ht="12.75" customHeight="1">
      <c r="B51" s="1766" t="s">
        <v>1745</v>
      </c>
      <c r="C51" s="1767">
        <v>9226245</v>
      </c>
      <c r="D51" s="1769">
        <v>8851813</v>
      </c>
      <c r="E51" s="1769">
        <v>374432</v>
      </c>
      <c r="F51" s="1769">
        <v>61184</v>
      </c>
      <c r="G51" s="1769">
        <v>313248</v>
      </c>
      <c r="H51" s="1769">
        <v>1154394</v>
      </c>
      <c r="I51" s="1769">
        <v>197206</v>
      </c>
      <c r="J51" s="1769">
        <v>34373</v>
      </c>
      <c r="K51" s="1769" t="s">
        <v>1789</v>
      </c>
      <c r="L51" s="1769">
        <v>453</v>
      </c>
      <c r="M51" s="1769">
        <v>95657</v>
      </c>
      <c r="N51" s="1769">
        <v>3648058</v>
      </c>
      <c r="O51" s="1769">
        <v>3675</v>
      </c>
      <c r="P51" s="1769">
        <v>83602</v>
      </c>
      <c r="Q51" s="1769">
        <v>200205</v>
      </c>
      <c r="R51" s="1759">
        <v>992255</v>
      </c>
      <c r="S51" s="1769" t="s">
        <v>1789</v>
      </c>
      <c r="T51" s="1769">
        <v>494353</v>
      </c>
      <c r="U51" s="1769">
        <v>44509</v>
      </c>
      <c r="V51" s="1769">
        <v>9750</v>
      </c>
      <c r="W51" s="1769">
        <v>193360</v>
      </c>
      <c r="X51" s="1769">
        <v>388438</v>
      </c>
      <c r="Y51" s="1769">
        <v>356557</v>
      </c>
      <c r="Z51" s="1769">
        <v>1329400</v>
      </c>
      <c r="AA51" s="1769">
        <v>101773</v>
      </c>
      <c r="AB51" s="1769">
        <v>827397</v>
      </c>
      <c r="AC51" s="1769">
        <v>1583791</v>
      </c>
      <c r="AD51" s="1769">
        <v>643204</v>
      </c>
      <c r="AE51" s="1769">
        <v>27153</v>
      </c>
      <c r="AF51" s="1769">
        <v>666646</v>
      </c>
      <c r="AG51" s="1769">
        <v>279442</v>
      </c>
      <c r="AH51" s="1769">
        <v>1228916</v>
      </c>
      <c r="AI51" s="1769">
        <v>335565</v>
      </c>
      <c r="AJ51" s="1769">
        <v>1785628</v>
      </c>
      <c r="AK51" s="1769">
        <v>248072</v>
      </c>
      <c r="AL51" s="1769">
        <v>1124226</v>
      </c>
      <c r="AM51" s="1769" t="s">
        <v>1789</v>
      </c>
      <c r="AN51" s="1794" t="s">
        <v>1789</v>
      </c>
    </row>
    <row r="52" spans="2:40" s="1745" customFormat="1" ht="12.75" customHeight="1">
      <c r="B52" s="1766" t="s">
        <v>1746</v>
      </c>
      <c r="C52" s="1767">
        <v>6507674</v>
      </c>
      <c r="D52" s="1769">
        <v>6348288</v>
      </c>
      <c r="E52" s="1769">
        <v>159386</v>
      </c>
      <c r="F52" s="1769">
        <v>3379</v>
      </c>
      <c r="G52" s="1769">
        <v>156007</v>
      </c>
      <c r="H52" s="1769">
        <v>649609</v>
      </c>
      <c r="I52" s="1769">
        <v>119332</v>
      </c>
      <c r="J52" s="1769">
        <v>15698</v>
      </c>
      <c r="K52" s="1769" t="s">
        <v>1789</v>
      </c>
      <c r="L52" s="1769">
        <v>324</v>
      </c>
      <c r="M52" s="1769">
        <v>61758</v>
      </c>
      <c r="N52" s="1769">
        <v>2905858</v>
      </c>
      <c r="O52" s="1769">
        <v>1871</v>
      </c>
      <c r="P52" s="1769">
        <v>27965</v>
      </c>
      <c r="Q52" s="1769">
        <v>158954</v>
      </c>
      <c r="R52" s="1759">
        <v>477916</v>
      </c>
      <c r="S52" s="1769" t="s">
        <v>1789</v>
      </c>
      <c r="T52" s="1769">
        <v>592131</v>
      </c>
      <c r="U52" s="1769">
        <v>24380</v>
      </c>
      <c r="V52" s="1769" t="s">
        <v>1789</v>
      </c>
      <c r="W52" s="1769">
        <v>9245</v>
      </c>
      <c r="X52" s="1769">
        <v>117603</v>
      </c>
      <c r="Y52" s="1769">
        <v>213830</v>
      </c>
      <c r="Z52" s="1769">
        <v>1131200</v>
      </c>
      <c r="AA52" s="1769">
        <v>104121</v>
      </c>
      <c r="AB52" s="1769">
        <v>704352</v>
      </c>
      <c r="AC52" s="1769">
        <v>736448</v>
      </c>
      <c r="AD52" s="1769">
        <v>652334</v>
      </c>
      <c r="AE52" s="1769">
        <v>33853</v>
      </c>
      <c r="AF52" s="1769">
        <v>894955</v>
      </c>
      <c r="AG52" s="1769">
        <v>143440</v>
      </c>
      <c r="AH52" s="1769">
        <v>842329</v>
      </c>
      <c r="AI52" s="1769">
        <v>189678</v>
      </c>
      <c r="AJ52" s="1769">
        <v>1193114</v>
      </c>
      <c r="AK52" s="1769">
        <v>20151</v>
      </c>
      <c r="AL52" s="1769">
        <v>833513</v>
      </c>
      <c r="AM52" s="1769" t="s">
        <v>1789</v>
      </c>
      <c r="AN52" s="1794" t="s">
        <v>1789</v>
      </c>
    </row>
    <row r="53" spans="2:40" s="1745" customFormat="1" ht="12.75" customHeight="1">
      <c r="B53" s="1766"/>
      <c r="C53" s="1767"/>
      <c r="D53" s="1769"/>
      <c r="E53" s="1769"/>
      <c r="F53" s="1769"/>
      <c r="G53" s="1769"/>
      <c r="H53" s="1769"/>
      <c r="I53" s="1769"/>
      <c r="J53" s="1769"/>
      <c r="K53" s="1769"/>
      <c r="L53" s="1769"/>
      <c r="M53" s="1769"/>
      <c r="N53" s="1769"/>
      <c r="O53" s="1769"/>
      <c r="P53" s="1769"/>
      <c r="Q53" s="1769"/>
      <c r="R53" s="1759"/>
      <c r="S53" s="1769"/>
      <c r="T53" s="1769"/>
      <c r="U53" s="1769"/>
      <c r="V53" s="1769"/>
      <c r="W53" s="1769"/>
      <c r="X53" s="1769"/>
      <c r="Y53" s="1769"/>
      <c r="Z53" s="1769"/>
      <c r="AA53" s="1769"/>
      <c r="AB53" s="1769"/>
      <c r="AC53" s="1769"/>
      <c r="AD53" s="1769"/>
      <c r="AE53" s="1769"/>
      <c r="AF53" s="1769"/>
      <c r="AG53" s="1769"/>
      <c r="AH53" s="1769"/>
      <c r="AI53" s="1769"/>
      <c r="AJ53" s="1769"/>
      <c r="AK53" s="1769"/>
      <c r="AL53" s="1769"/>
      <c r="AM53" s="1769"/>
      <c r="AN53" s="1794"/>
    </row>
    <row r="54" spans="2:40" s="1745" customFormat="1" ht="12.75" customHeight="1">
      <c r="B54" s="1766" t="s">
        <v>1769</v>
      </c>
      <c r="C54" s="1767">
        <v>4090826</v>
      </c>
      <c r="D54" s="1769">
        <v>4026144</v>
      </c>
      <c r="E54" s="1769">
        <v>64682</v>
      </c>
      <c r="F54" s="1769">
        <v>100</v>
      </c>
      <c r="G54" s="1769">
        <v>64582</v>
      </c>
      <c r="H54" s="1769">
        <v>478707</v>
      </c>
      <c r="I54" s="1769">
        <v>63145</v>
      </c>
      <c r="J54" s="1769">
        <v>14908</v>
      </c>
      <c r="K54" s="1769" t="s">
        <v>1789</v>
      </c>
      <c r="L54" s="1769" t="s">
        <v>1789</v>
      </c>
      <c r="M54" s="1769">
        <v>25012</v>
      </c>
      <c r="N54" s="1769">
        <v>1973711</v>
      </c>
      <c r="O54" s="1769">
        <v>1180</v>
      </c>
      <c r="P54" s="1769">
        <v>20519</v>
      </c>
      <c r="Q54" s="1769">
        <v>45167</v>
      </c>
      <c r="R54" s="1769">
        <v>237860</v>
      </c>
      <c r="S54" s="1769" t="s">
        <v>1789</v>
      </c>
      <c r="T54" s="1769">
        <v>242947</v>
      </c>
      <c r="U54" s="1769">
        <v>53714</v>
      </c>
      <c r="V54" s="1769">
        <v>7155</v>
      </c>
      <c r="W54" s="1769">
        <v>77639</v>
      </c>
      <c r="X54" s="1769">
        <v>253874</v>
      </c>
      <c r="Y54" s="1769">
        <v>100588</v>
      </c>
      <c r="Z54" s="1769">
        <v>494700</v>
      </c>
      <c r="AA54" s="1769">
        <v>93815</v>
      </c>
      <c r="AB54" s="1769">
        <v>1037753</v>
      </c>
      <c r="AC54" s="1769">
        <v>591440</v>
      </c>
      <c r="AD54" s="1769">
        <v>148557</v>
      </c>
      <c r="AE54" s="1769">
        <v>2628</v>
      </c>
      <c r="AF54" s="1769">
        <v>372286</v>
      </c>
      <c r="AG54" s="1769">
        <v>40318</v>
      </c>
      <c r="AH54" s="1769">
        <v>544548</v>
      </c>
      <c r="AI54" s="1769">
        <v>146158</v>
      </c>
      <c r="AJ54" s="1769">
        <v>565714</v>
      </c>
      <c r="AK54" s="1769">
        <v>100117</v>
      </c>
      <c r="AL54" s="1769">
        <v>369036</v>
      </c>
      <c r="AM54" s="1769">
        <v>13774</v>
      </c>
      <c r="AN54" s="1794" t="s">
        <v>1789</v>
      </c>
    </row>
    <row r="55" spans="2:40" s="1745" customFormat="1" ht="12.75" customHeight="1">
      <c r="B55" s="1766" t="s">
        <v>1747</v>
      </c>
      <c r="C55" s="1767">
        <v>6382046</v>
      </c>
      <c r="D55" s="1769">
        <v>6195084</v>
      </c>
      <c r="E55" s="1769">
        <v>186962</v>
      </c>
      <c r="F55" s="1769">
        <v>15380</v>
      </c>
      <c r="G55" s="1769">
        <v>171582</v>
      </c>
      <c r="H55" s="1769">
        <v>1535569</v>
      </c>
      <c r="I55" s="1769">
        <v>158758</v>
      </c>
      <c r="J55" s="1769">
        <v>39486</v>
      </c>
      <c r="K55" s="1769" t="s">
        <v>1789</v>
      </c>
      <c r="L55" s="1769" t="s">
        <v>1789</v>
      </c>
      <c r="M55" s="1769">
        <v>59378</v>
      </c>
      <c r="N55" s="1769">
        <v>2108657</v>
      </c>
      <c r="O55" s="1769">
        <v>3106</v>
      </c>
      <c r="P55" s="1769">
        <v>24407</v>
      </c>
      <c r="Q55" s="1769">
        <v>76112</v>
      </c>
      <c r="R55" s="1769">
        <v>367762</v>
      </c>
      <c r="S55" s="1769" t="s">
        <v>1789</v>
      </c>
      <c r="T55" s="1769">
        <v>589001</v>
      </c>
      <c r="U55" s="1769">
        <v>34524</v>
      </c>
      <c r="V55" s="1769">
        <v>4776</v>
      </c>
      <c r="W55" s="1769">
        <v>91040</v>
      </c>
      <c r="X55" s="1769">
        <v>253009</v>
      </c>
      <c r="Y55" s="1769">
        <v>257261</v>
      </c>
      <c r="Z55" s="1769">
        <v>779200</v>
      </c>
      <c r="AA55" s="1769">
        <v>119843</v>
      </c>
      <c r="AB55" s="1769">
        <v>753826</v>
      </c>
      <c r="AC55" s="1769">
        <v>755885</v>
      </c>
      <c r="AD55" s="1769">
        <v>302749</v>
      </c>
      <c r="AE55" s="1769">
        <v>9681</v>
      </c>
      <c r="AF55" s="1769">
        <v>920526</v>
      </c>
      <c r="AG55" s="1769">
        <v>114108</v>
      </c>
      <c r="AH55" s="1769">
        <v>1192510</v>
      </c>
      <c r="AI55" s="1769">
        <v>289822</v>
      </c>
      <c r="AJ55" s="1769">
        <v>1222753</v>
      </c>
      <c r="AK55" s="1769" t="s">
        <v>1789</v>
      </c>
      <c r="AL55" s="1769">
        <v>513381</v>
      </c>
      <c r="AM55" s="1769" t="s">
        <v>1789</v>
      </c>
      <c r="AN55" s="1794" t="s">
        <v>1789</v>
      </c>
    </row>
    <row r="56" spans="2:40" s="1745" customFormat="1" ht="12.75" customHeight="1">
      <c r="B56" s="1766" t="s">
        <v>1748</v>
      </c>
      <c r="C56" s="1767">
        <v>5070016</v>
      </c>
      <c r="D56" s="1769">
        <v>4976313</v>
      </c>
      <c r="E56" s="1769">
        <v>93703</v>
      </c>
      <c r="F56" s="1769">
        <v>30</v>
      </c>
      <c r="G56" s="1769">
        <v>93673</v>
      </c>
      <c r="H56" s="1769">
        <v>972889</v>
      </c>
      <c r="I56" s="1769">
        <v>111633</v>
      </c>
      <c r="J56" s="1769">
        <v>24751</v>
      </c>
      <c r="K56" s="1769" t="s">
        <v>1789</v>
      </c>
      <c r="L56" s="1769" t="s">
        <v>1789</v>
      </c>
      <c r="M56" s="1769">
        <v>46354</v>
      </c>
      <c r="N56" s="1769">
        <v>2026241</v>
      </c>
      <c r="O56" s="1769">
        <v>1902</v>
      </c>
      <c r="P56" s="1769">
        <v>10304</v>
      </c>
      <c r="Q56" s="1769">
        <v>49959</v>
      </c>
      <c r="R56" s="1769">
        <v>185599</v>
      </c>
      <c r="S56" s="1769" t="s">
        <v>1789</v>
      </c>
      <c r="T56" s="1769">
        <v>352694</v>
      </c>
      <c r="U56" s="1769">
        <v>66798</v>
      </c>
      <c r="V56" s="1769">
        <v>2419</v>
      </c>
      <c r="W56" s="1769">
        <v>369838</v>
      </c>
      <c r="X56" s="1769">
        <v>74698</v>
      </c>
      <c r="Y56" s="1769">
        <v>289537</v>
      </c>
      <c r="Z56" s="1769">
        <v>484400</v>
      </c>
      <c r="AA56" s="1769">
        <v>111955</v>
      </c>
      <c r="AB56" s="1769">
        <v>730763</v>
      </c>
      <c r="AC56" s="1769">
        <v>849338</v>
      </c>
      <c r="AD56" s="1769">
        <v>189330</v>
      </c>
      <c r="AE56" s="1769">
        <v>11841</v>
      </c>
      <c r="AF56" s="1769">
        <v>427065</v>
      </c>
      <c r="AG56" s="1769">
        <v>120142</v>
      </c>
      <c r="AH56" s="1769">
        <v>523533</v>
      </c>
      <c r="AI56" s="1769">
        <v>222301</v>
      </c>
      <c r="AJ56" s="1769">
        <v>1259945</v>
      </c>
      <c r="AK56" s="1769" t="s">
        <v>1789</v>
      </c>
      <c r="AL56" s="1769">
        <v>530100</v>
      </c>
      <c r="AM56" s="1769" t="s">
        <v>1789</v>
      </c>
      <c r="AN56" s="1794" t="s">
        <v>1789</v>
      </c>
    </row>
    <row r="57" spans="2:40" s="1745" customFormat="1" ht="12.75" customHeight="1">
      <c r="B57" s="1766" t="s">
        <v>1749</v>
      </c>
      <c r="C57" s="1767">
        <v>5152951</v>
      </c>
      <c r="D57" s="1769">
        <v>4954866</v>
      </c>
      <c r="E57" s="1769">
        <v>198085</v>
      </c>
      <c r="F57" s="1769">
        <v>16823</v>
      </c>
      <c r="G57" s="1769">
        <v>181262</v>
      </c>
      <c r="H57" s="1769">
        <v>598539</v>
      </c>
      <c r="I57" s="1769">
        <v>114829</v>
      </c>
      <c r="J57" s="1769">
        <v>15919</v>
      </c>
      <c r="K57" s="1769" t="s">
        <v>1789</v>
      </c>
      <c r="L57" s="1769" t="s">
        <v>1789</v>
      </c>
      <c r="M57" s="1769">
        <v>58718</v>
      </c>
      <c r="N57" s="1769">
        <v>2590133</v>
      </c>
      <c r="O57" s="1769">
        <v>2489</v>
      </c>
      <c r="P57" s="1769">
        <v>17151</v>
      </c>
      <c r="Q57" s="1769">
        <v>82663</v>
      </c>
      <c r="R57" s="1769">
        <v>296855</v>
      </c>
      <c r="S57" s="1769" t="s">
        <v>1789</v>
      </c>
      <c r="T57" s="1769">
        <v>238654</v>
      </c>
      <c r="U57" s="1769">
        <v>54086</v>
      </c>
      <c r="V57" s="1769">
        <v>35240</v>
      </c>
      <c r="W57" s="1769">
        <v>239490</v>
      </c>
      <c r="X57" s="1769">
        <v>264697</v>
      </c>
      <c r="Y57" s="1769">
        <v>71488</v>
      </c>
      <c r="Z57" s="1769">
        <v>472000</v>
      </c>
      <c r="AA57" s="1769">
        <v>115534</v>
      </c>
      <c r="AB57" s="1769">
        <v>677101</v>
      </c>
      <c r="AC57" s="1769">
        <v>661639</v>
      </c>
      <c r="AD57" s="1769">
        <v>184045</v>
      </c>
      <c r="AE57" s="1769">
        <v>9858</v>
      </c>
      <c r="AF57" s="1769">
        <v>701574</v>
      </c>
      <c r="AG57" s="1769">
        <v>258329</v>
      </c>
      <c r="AH57" s="1769">
        <v>536893</v>
      </c>
      <c r="AI57" s="1769">
        <v>174086</v>
      </c>
      <c r="AJ57" s="1769">
        <v>881769</v>
      </c>
      <c r="AK57" s="1769">
        <v>26727</v>
      </c>
      <c r="AL57" s="1769">
        <v>727311</v>
      </c>
      <c r="AM57" s="1769" t="s">
        <v>1789</v>
      </c>
      <c r="AN57" s="1794" t="s">
        <v>1789</v>
      </c>
    </row>
    <row r="58" spans="2:40" s="1745" customFormat="1" ht="12.75" customHeight="1">
      <c r="B58" s="1766" t="s">
        <v>1750</v>
      </c>
      <c r="C58" s="1767">
        <v>4969748</v>
      </c>
      <c r="D58" s="1769">
        <v>4817990</v>
      </c>
      <c r="E58" s="1769">
        <v>151758</v>
      </c>
      <c r="F58" s="1769">
        <v>2557</v>
      </c>
      <c r="G58" s="1769">
        <v>149201</v>
      </c>
      <c r="H58" s="1769">
        <v>576917</v>
      </c>
      <c r="I58" s="1769">
        <v>87009</v>
      </c>
      <c r="J58" s="1769">
        <v>14988</v>
      </c>
      <c r="K58" s="1769" t="s">
        <v>1789</v>
      </c>
      <c r="L58" s="1769" t="s">
        <v>1789</v>
      </c>
      <c r="M58" s="1769">
        <v>40071</v>
      </c>
      <c r="N58" s="1769">
        <v>1963075</v>
      </c>
      <c r="O58" s="1769">
        <v>1918</v>
      </c>
      <c r="P58" s="1769">
        <v>12481</v>
      </c>
      <c r="Q58" s="1769">
        <v>180144</v>
      </c>
      <c r="R58" s="1769">
        <v>457562</v>
      </c>
      <c r="S58" s="1769" t="s">
        <v>1789</v>
      </c>
      <c r="T58" s="1769">
        <v>524516</v>
      </c>
      <c r="U58" s="1769">
        <v>47332</v>
      </c>
      <c r="V58" s="1769">
        <v>1000</v>
      </c>
      <c r="W58" s="1769">
        <v>58806</v>
      </c>
      <c r="X58" s="1769">
        <v>147274</v>
      </c>
      <c r="Y58" s="1769">
        <v>105155</v>
      </c>
      <c r="Z58" s="1769">
        <v>751500</v>
      </c>
      <c r="AA58" s="1769">
        <v>94448</v>
      </c>
      <c r="AB58" s="1769">
        <v>727615</v>
      </c>
      <c r="AC58" s="1769">
        <v>675318</v>
      </c>
      <c r="AD58" s="1769">
        <v>140555</v>
      </c>
      <c r="AE58" s="1769">
        <v>8755</v>
      </c>
      <c r="AF58" s="1769">
        <v>773765</v>
      </c>
      <c r="AG58" s="1769">
        <v>237356</v>
      </c>
      <c r="AH58" s="1769">
        <v>390768</v>
      </c>
      <c r="AI58" s="1769">
        <v>133798</v>
      </c>
      <c r="AJ58" s="1769">
        <v>1185560</v>
      </c>
      <c r="AK58" s="1769">
        <v>15029</v>
      </c>
      <c r="AL58" s="1769">
        <v>435023</v>
      </c>
      <c r="AM58" s="1769" t="s">
        <v>1789</v>
      </c>
      <c r="AN58" s="1794" t="s">
        <v>1789</v>
      </c>
    </row>
    <row r="59" spans="2:40" s="1745" customFormat="1" ht="12.75" customHeight="1">
      <c r="B59" s="1766" t="s">
        <v>1751</v>
      </c>
      <c r="C59" s="1767">
        <v>3696668</v>
      </c>
      <c r="D59" s="1769">
        <v>3574149</v>
      </c>
      <c r="E59" s="1769">
        <v>122519</v>
      </c>
      <c r="F59" s="1769">
        <v>291</v>
      </c>
      <c r="G59" s="1769">
        <v>122228</v>
      </c>
      <c r="H59" s="1769">
        <v>589898</v>
      </c>
      <c r="I59" s="1769">
        <v>86226</v>
      </c>
      <c r="J59" s="1769">
        <v>15428</v>
      </c>
      <c r="K59" s="1769" t="s">
        <v>1789</v>
      </c>
      <c r="L59" s="1769" t="s">
        <v>1789</v>
      </c>
      <c r="M59" s="1769">
        <v>37172</v>
      </c>
      <c r="N59" s="1769">
        <v>1514460</v>
      </c>
      <c r="O59" s="1769">
        <v>1370</v>
      </c>
      <c r="P59" s="1769">
        <v>11450</v>
      </c>
      <c r="Q59" s="1769">
        <v>151576</v>
      </c>
      <c r="R59" s="1769">
        <v>147765</v>
      </c>
      <c r="S59" s="1769" t="s">
        <v>1789</v>
      </c>
      <c r="T59" s="1769">
        <v>261737</v>
      </c>
      <c r="U59" s="1769">
        <v>46787</v>
      </c>
      <c r="V59" s="1769">
        <v>13826</v>
      </c>
      <c r="W59" s="1769">
        <v>202611</v>
      </c>
      <c r="X59" s="1769">
        <v>149057</v>
      </c>
      <c r="Y59" s="1769">
        <v>77905</v>
      </c>
      <c r="Z59" s="1769">
        <v>389400</v>
      </c>
      <c r="AA59" s="1769">
        <v>98274</v>
      </c>
      <c r="AB59" s="1769">
        <v>667460</v>
      </c>
      <c r="AC59" s="1769">
        <v>673617</v>
      </c>
      <c r="AD59" s="1769">
        <v>125630</v>
      </c>
      <c r="AE59" s="1769">
        <v>7660</v>
      </c>
      <c r="AF59" s="1769">
        <v>358822</v>
      </c>
      <c r="AG59" s="1769">
        <v>194839</v>
      </c>
      <c r="AH59" s="1769">
        <v>261019</v>
      </c>
      <c r="AI59" s="1769">
        <v>188564</v>
      </c>
      <c r="AJ59" s="1769">
        <v>674754</v>
      </c>
      <c r="AK59" s="1769" t="s">
        <v>1789</v>
      </c>
      <c r="AL59" s="1769">
        <v>323510</v>
      </c>
      <c r="AM59" s="1769" t="s">
        <v>1789</v>
      </c>
      <c r="AN59" s="1794" t="s">
        <v>1789</v>
      </c>
    </row>
    <row r="60" spans="2:40" s="1745" customFormat="1" ht="12.75" customHeight="1">
      <c r="B60" s="1766" t="s">
        <v>1752</v>
      </c>
      <c r="C60" s="1767">
        <v>5653677</v>
      </c>
      <c r="D60" s="1769">
        <v>5540866</v>
      </c>
      <c r="E60" s="1769">
        <v>112811</v>
      </c>
      <c r="F60" s="1769">
        <v>8091</v>
      </c>
      <c r="G60" s="1769">
        <v>104720</v>
      </c>
      <c r="H60" s="1769">
        <v>511352</v>
      </c>
      <c r="I60" s="1769">
        <v>75502</v>
      </c>
      <c r="J60" s="1769">
        <v>10624</v>
      </c>
      <c r="K60" s="1769" t="s">
        <v>1789</v>
      </c>
      <c r="L60" s="1769" t="s">
        <v>1789</v>
      </c>
      <c r="M60" s="1769">
        <v>37625</v>
      </c>
      <c r="N60" s="1769">
        <v>2366735</v>
      </c>
      <c r="O60" s="1769">
        <v>1391</v>
      </c>
      <c r="P60" s="1769">
        <v>17670</v>
      </c>
      <c r="Q60" s="1769">
        <v>73683</v>
      </c>
      <c r="R60" s="1769">
        <v>267835</v>
      </c>
      <c r="S60" s="1769" t="s">
        <v>1789</v>
      </c>
      <c r="T60" s="1769">
        <v>589060</v>
      </c>
      <c r="U60" s="1769">
        <v>81885</v>
      </c>
      <c r="V60" s="1769">
        <v>400</v>
      </c>
      <c r="W60" s="1769">
        <v>337986</v>
      </c>
      <c r="X60" s="1769">
        <v>43765</v>
      </c>
      <c r="Y60" s="1769">
        <v>65726</v>
      </c>
      <c r="Z60" s="1769">
        <v>1172438</v>
      </c>
      <c r="AA60" s="1769">
        <v>79198</v>
      </c>
      <c r="AB60" s="1769">
        <v>609696</v>
      </c>
      <c r="AC60" s="1769">
        <v>713636</v>
      </c>
      <c r="AD60" s="1769">
        <v>670405</v>
      </c>
      <c r="AE60" s="1769">
        <v>2030</v>
      </c>
      <c r="AF60" s="1769">
        <v>880601</v>
      </c>
      <c r="AG60" s="1769">
        <v>180122</v>
      </c>
      <c r="AH60" s="1769">
        <v>644786</v>
      </c>
      <c r="AI60" s="1769">
        <v>138158</v>
      </c>
      <c r="AJ60" s="1769">
        <v>942974</v>
      </c>
      <c r="AK60" s="1769">
        <v>78677</v>
      </c>
      <c r="AL60" s="1769">
        <v>600583</v>
      </c>
      <c r="AM60" s="1769" t="s">
        <v>1789</v>
      </c>
      <c r="AN60" s="1794" t="s">
        <v>1789</v>
      </c>
    </row>
    <row r="61" spans="2:40" s="1745" customFormat="1" ht="12.75" customHeight="1">
      <c r="B61" s="1766" t="s">
        <v>1753</v>
      </c>
      <c r="C61" s="1767">
        <v>6527043</v>
      </c>
      <c r="D61" s="1769">
        <v>6409695</v>
      </c>
      <c r="E61" s="1769">
        <v>117348</v>
      </c>
      <c r="F61" s="1769">
        <v>13513</v>
      </c>
      <c r="G61" s="1769">
        <v>103835</v>
      </c>
      <c r="H61" s="1769">
        <v>953432</v>
      </c>
      <c r="I61" s="1769">
        <v>101067</v>
      </c>
      <c r="J61" s="1769">
        <v>24433</v>
      </c>
      <c r="K61" s="1769" t="s">
        <v>1789</v>
      </c>
      <c r="L61" s="1769">
        <v>18531</v>
      </c>
      <c r="M61" s="1769">
        <v>34246</v>
      </c>
      <c r="N61" s="1769">
        <v>2719045</v>
      </c>
      <c r="O61" s="1769">
        <v>1463</v>
      </c>
      <c r="P61" s="1769">
        <v>110594</v>
      </c>
      <c r="Q61" s="1769">
        <v>49192</v>
      </c>
      <c r="R61" s="1769">
        <v>331542</v>
      </c>
      <c r="S61" s="1769" t="s">
        <v>1789</v>
      </c>
      <c r="T61" s="1769">
        <v>507468</v>
      </c>
      <c r="U61" s="1769">
        <v>59722</v>
      </c>
      <c r="V61" s="1769">
        <v>30039</v>
      </c>
      <c r="W61" s="1769">
        <v>419407</v>
      </c>
      <c r="X61" s="1769">
        <v>33329</v>
      </c>
      <c r="Y61" s="1769">
        <v>83933</v>
      </c>
      <c r="Z61" s="1769">
        <v>1049600</v>
      </c>
      <c r="AA61" s="1769">
        <v>117864</v>
      </c>
      <c r="AB61" s="1769">
        <v>1315067</v>
      </c>
      <c r="AC61" s="1769">
        <v>938087</v>
      </c>
      <c r="AD61" s="1769">
        <v>257521</v>
      </c>
      <c r="AE61" s="1769">
        <v>18655</v>
      </c>
      <c r="AF61" s="1769">
        <v>735230</v>
      </c>
      <c r="AG61" s="1769">
        <v>186466</v>
      </c>
      <c r="AH61" s="1769">
        <v>768536</v>
      </c>
      <c r="AI61" s="1769">
        <v>218444</v>
      </c>
      <c r="AJ61" s="1769">
        <v>969157</v>
      </c>
      <c r="AK61" s="1769">
        <v>137638</v>
      </c>
      <c r="AL61" s="1769">
        <v>742431</v>
      </c>
      <c r="AM61" s="1769">
        <v>4599</v>
      </c>
      <c r="AN61" s="1794" t="s">
        <v>1789</v>
      </c>
    </row>
    <row r="62" spans="2:40" s="1745" customFormat="1" ht="12.75" customHeight="1">
      <c r="B62" s="1766" t="s">
        <v>1754</v>
      </c>
      <c r="C62" s="1767">
        <v>6449734</v>
      </c>
      <c r="D62" s="1769">
        <v>6294309</v>
      </c>
      <c r="E62" s="1769">
        <v>155425</v>
      </c>
      <c r="F62" s="1769">
        <v>11152</v>
      </c>
      <c r="G62" s="1769">
        <v>144273</v>
      </c>
      <c r="H62" s="1769">
        <v>1352788</v>
      </c>
      <c r="I62" s="1769">
        <v>159805</v>
      </c>
      <c r="J62" s="1769">
        <v>36926</v>
      </c>
      <c r="K62" s="1769" t="s">
        <v>1789</v>
      </c>
      <c r="L62" s="1769">
        <v>305</v>
      </c>
      <c r="M62" s="1769">
        <v>64406</v>
      </c>
      <c r="N62" s="1769">
        <v>2827758</v>
      </c>
      <c r="O62" s="1769">
        <v>2836</v>
      </c>
      <c r="P62" s="1769">
        <v>25579</v>
      </c>
      <c r="Q62" s="1769">
        <v>116239</v>
      </c>
      <c r="R62" s="1769">
        <v>323552</v>
      </c>
      <c r="S62" s="1769" t="s">
        <v>1789</v>
      </c>
      <c r="T62" s="1769">
        <v>466646</v>
      </c>
      <c r="U62" s="1769">
        <v>53207</v>
      </c>
      <c r="V62" s="1769">
        <v>3814</v>
      </c>
      <c r="W62" s="1769">
        <v>166448</v>
      </c>
      <c r="X62" s="1769">
        <v>137369</v>
      </c>
      <c r="Y62" s="1769">
        <v>77656</v>
      </c>
      <c r="Z62" s="1769">
        <v>634400</v>
      </c>
      <c r="AA62" s="1769">
        <v>118714</v>
      </c>
      <c r="AB62" s="1769">
        <v>1048744</v>
      </c>
      <c r="AC62" s="1769">
        <v>976192</v>
      </c>
      <c r="AD62" s="1769">
        <v>405853</v>
      </c>
      <c r="AE62" s="1769">
        <v>709</v>
      </c>
      <c r="AF62" s="1769">
        <v>894937</v>
      </c>
      <c r="AG62" s="1769">
        <v>227311</v>
      </c>
      <c r="AH62" s="1769">
        <v>605897</v>
      </c>
      <c r="AI62" s="1769">
        <v>332741</v>
      </c>
      <c r="AJ62" s="1769">
        <v>1158202</v>
      </c>
      <c r="AK62" s="1769" t="s">
        <v>1789</v>
      </c>
      <c r="AL62" s="1769">
        <v>525009</v>
      </c>
      <c r="AM62" s="1769" t="s">
        <v>1789</v>
      </c>
      <c r="AN62" s="1794" t="s">
        <v>1789</v>
      </c>
    </row>
    <row r="63" spans="2:40" s="1745" customFormat="1" ht="12.75" customHeight="1">
      <c r="B63" s="1766" t="s">
        <v>1755</v>
      </c>
      <c r="C63" s="1767">
        <v>4836169</v>
      </c>
      <c r="D63" s="1769">
        <v>4710006</v>
      </c>
      <c r="E63" s="1769">
        <v>126163</v>
      </c>
      <c r="F63" s="1769">
        <v>213</v>
      </c>
      <c r="G63" s="1769">
        <v>125950</v>
      </c>
      <c r="H63" s="1769">
        <v>572376</v>
      </c>
      <c r="I63" s="1769">
        <v>83337</v>
      </c>
      <c r="J63" s="1769">
        <v>16586</v>
      </c>
      <c r="K63" s="1769">
        <v>963</v>
      </c>
      <c r="L63" s="1769" t="s">
        <v>1789</v>
      </c>
      <c r="M63" s="1769">
        <v>38009</v>
      </c>
      <c r="N63" s="1769">
        <v>2233118</v>
      </c>
      <c r="O63" s="1769">
        <v>1116</v>
      </c>
      <c r="P63" s="1769">
        <v>15237</v>
      </c>
      <c r="Q63" s="1769">
        <v>122407</v>
      </c>
      <c r="R63" s="1769">
        <v>345802</v>
      </c>
      <c r="S63" s="1769" t="s">
        <v>1789</v>
      </c>
      <c r="T63" s="1769">
        <v>238161</v>
      </c>
      <c r="U63" s="1769">
        <v>56797</v>
      </c>
      <c r="V63" s="1769" t="s">
        <v>1789</v>
      </c>
      <c r="W63" s="1769">
        <v>138966</v>
      </c>
      <c r="X63" s="1769">
        <v>82908</v>
      </c>
      <c r="Y63" s="1769">
        <v>146086</v>
      </c>
      <c r="Z63" s="1769">
        <v>744300</v>
      </c>
      <c r="AA63" s="1769">
        <v>94633</v>
      </c>
      <c r="AB63" s="1769">
        <v>682532</v>
      </c>
      <c r="AC63" s="1769">
        <v>685236</v>
      </c>
      <c r="AD63" s="1769">
        <v>502863</v>
      </c>
      <c r="AE63" s="1769">
        <v>4855</v>
      </c>
      <c r="AF63" s="1769">
        <v>700617</v>
      </c>
      <c r="AG63" s="1769">
        <v>258213</v>
      </c>
      <c r="AH63" s="1769">
        <v>287861</v>
      </c>
      <c r="AI63" s="1769">
        <v>169157</v>
      </c>
      <c r="AJ63" s="1769">
        <v>759186</v>
      </c>
      <c r="AK63" s="1769">
        <v>34699</v>
      </c>
      <c r="AL63" s="1769">
        <v>530154</v>
      </c>
      <c r="AM63" s="1769" t="s">
        <v>1789</v>
      </c>
      <c r="AN63" s="1794" t="s">
        <v>1789</v>
      </c>
    </row>
    <row r="64" spans="2:40" s="1745" customFormat="1" ht="12.75" customHeight="1">
      <c r="B64" s="1766" t="s">
        <v>1756</v>
      </c>
      <c r="C64" s="1767">
        <v>3800169</v>
      </c>
      <c r="D64" s="1769">
        <v>3721508</v>
      </c>
      <c r="E64" s="1769">
        <v>78661</v>
      </c>
      <c r="F64" s="1769" t="s">
        <v>1789</v>
      </c>
      <c r="G64" s="1769">
        <v>78661</v>
      </c>
      <c r="H64" s="1769">
        <v>329568</v>
      </c>
      <c r="I64" s="1769">
        <v>48481</v>
      </c>
      <c r="J64" s="1769">
        <v>11023</v>
      </c>
      <c r="K64" s="1769" t="s">
        <v>1789</v>
      </c>
      <c r="L64" s="1769" t="s">
        <v>1789</v>
      </c>
      <c r="M64" s="1769">
        <v>17898</v>
      </c>
      <c r="N64" s="1769">
        <v>1530952</v>
      </c>
      <c r="O64" s="1769">
        <v>734</v>
      </c>
      <c r="P64" s="1769">
        <v>23974</v>
      </c>
      <c r="Q64" s="1769">
        <v>65029</v>
      </c>
      <c r="R64" s="1769">
        <v>220429</v>
      </c>
      <c r="S64" s="1769" t="s">
        <v>1789</v>
      </c>
      <c r="T64" s="1769">
        <v>488090</v>
      </c>
      <c r="U64" s="1769">
        <v>29261</v>
      </c>
      <c r="V64" s="1769">
        <v>700</v>
      </c>
      <c r="W64" s="1769">
        <v>267515</v>
      </c>
      <c r="X64" s="1769">
        <v>77053</v>
      </c>
      <c r="Y64" s="1769">
        <v>94262</v>
      </c>
      <c r="Z64" s="1769">
        <v>595200</v>
      </c>
      <c r="AA64" s="1769">
        <v>87429</v>
      </c>
      <c r="AB64" s="1769">
        <v>571050</v>
      </c>
      <c r="AC64" s="1769">
        <v>912610</v>
      </c>
      <c r="AD64" s="1769">
        <v>93691</v>
      </c>
      <c r="AE64" s="1769">
        <v>5765</v>
      </c>
      <c r="AF64" s="1769">
        <v>601077</v>
      </c>
      <c r="AG64" s="1769">
        <v>174449</v>
      </c>
      <c r="AH64" s="1769">
        <v>479667</v>
      </c>
      <c r="AI64" s="1769">
        <v>134075</v>
      </c>
      <c r="AJ64" s="1769">
        <v>329479</v>
      </c>
      <c r="AK64" s="1769">
        <v>30686</v>
      </c>
      <c r="AL64" s="1769">
        <v>301530</v>
      </c>
      <c r="AM64" s="1769" t="s">
        <v>1789</v>
      </c>
      <c r="AN64" s="1794" t="s">
        <v>1789</v>
      </c>
    </row>
    <row r="65" spans="2:40" s="1745" customFormat="1" ht="12.75" customHeight="1">
      <c r="B65" s="1780" t="s">
        <v>1757</v>
      </c>
      <c r="C65" s="1781">
        <v>4325639</v>
      </c>
      <c r="D65" s="1782">
        <v>4144516</v>
      </c>
      <c r="E65" s="1782">
        <v>181123</v>
      </c>
      <c r="F65" s="1782">
        <v>16906</v>
      </c>
      <c r="G65" s="1782">
        <v>164217</v>
      </c>
      <c r="H65" s="1782">
        <v>558340</v>
      </c>
      <c r="I65" s="1782">
        <v>69757</v>
      </c>
      <c r="J65" s="1782">
        <v>14620</v>
      </c>
      <c r="K65" s="1782">
        <v>8003</v>
      </c>
      <c r="L65" s="1782" t="s">
        <v>1789</v>
      </c>
      <c r="M65" s="1782">
        <v>30206</v>
      </c>
      <c r="N65" s="1782">
        <v>1879953</v>
      </c>
      <c r="O65" s="1782">
        <v>1227</v>
      </c>
      <c r="P65" s="1782">
        <v>15531</v>
      </c>
      <c r="Q65" s="1782">
        <v>61702</v>
      </c>
      <c r="R65" s="1782">
        <v>227019</v>
      </c>
      <c r="S65" s="1782" t="s">
        <v>1789</v>
      </c>
      <c r="T65" s="1782">
        <v>357953</v>
      </c>
      <c r="U65" s="1782">
        <v>40535</v>
      </c>
      <c r="V65" s="1782">
        <v>3500</v>
      </c>
      <c r="W65" s="1782">
        <v>267700</v>
      </c>
      <c r="X65" s="1782">
        <v>139045</v>
      </c>
      <c r="Y65" s="1782">
        <v>96848</v>
      </c>
      <c r="Z65" s="1782">
        <v>553700</v>
      </c>
      <c r="AA65" s="1782">
        <v>90530</v>
      </c>
      <c r="AB65" s="1782">
        <v>793023</v>
      </c>
      <c r="AC65" s="1782">
        <v>570603</v>
      </c>
      <c r="AD65" s="1782">
        <v>131355</v>
      </c>
      <c r="AE65" s="1782">
        <v>5525</v>
      </c>
      <c r="AF65" s="1782">
        <v>707137</v>
      </c>
      <c r="AG65" s="1782">
        <v>87648</v>
      </c>
      <c r="AH65" s="1782">
        <v>542108</v>
      </c>
      <c r="AI65" s="1782">
        <v>159553</v>
      </c>
      <c r="AJ65" s="1782">
        <v>516320</v>
      </c>
      <c r="AK65" s="1782">
        <v>40983</v>
      </c>
      <c r="AL65" s="1782">
        <v>492595</v>
      </c>
      <c r="AM65" s="1782">
        <v>7136</v>
      </c>
      <c r="AN65" s="1796" t="s">
        <v>1789</v>
      </c>
    </row>
    <row r="66" spans="2:18" ht="11.25">
      <c r="B66" s="1743" t="s">
        <v>2198</v>
      </c>
      <c r="Q66" s="1744"/>
      <c r="R66" s="1744"/>
    </row>
    <row r="67" ht="11.25">
      <c r="R67" s="1744"/>
    </row>
    <row r="68" ht="11.25">
      <c r="R68" s="1744"/>
    </row>
    <row r="69" ht="11.25">
      <c r="R69" s="1744"/>
    </row>
    <row r="70" ht="11.25">
      <c r="R70" s="1744"/>
    </row>
  </sheetData>
  <mergeCells count="4">
    <mergeCell ref="AN5:AN7"/>
    <mergeCell ref="AF5:AF7"/>
    <mergeCell ref="AA4:AN4"/>
    <mergeCell ref="H4:Z4"/>
  </mergeCells>
  <printOptions/>
  <pageMargins left="0.75" right="0.75" top="1" bottom="1" header="0.512" footer="0.512"/>
  <pageSetup orientation="portrait" paperSize="8" r:id="rId1"/>
</worksheet>
</file>

<file path=xl/worksheets/sheet32.xml><?xml version="1.0" encoding="utf-8"?>
<worksheet xmlns="http://schemas.openxmlformats.org/spreadsheetml/2006/main" xmlns:r="http://schemas.openxmlformats.org/officeDocument/2006/relationships">
  <dimension ref="B2:Q73"/>
  <sheetViews>
    <sheetView workbookViewId="0" topLeftCell="A1">
      <selection activeCell="A1" sqref="A1"/>
    </sheetView>
  </sheetViews>
  <sheetFormatPr defaultColWidth="9.00390625" defaultRowHeight="13.5"/>
  <cols>
    <col min="1" max="1" width="3.00390625" style="1074" customWidth="1"/>
    <col min="2" max="7" width="1.625" style="1074" customWidth="1"/>
    <col min="8" max="8" width="18.50390625" style="1074" customWidth="1"/>
    <col min="9" max="9" width="6.25390625" style="1074" customWidth="1"/>
    <col min="10" max="17" width="9.625" style="1074" customWidth="1"/>
    <col min="18" max="16384" width="9.00390625" style="1074" customWidth="1"/>
  </cols>
  <sheetData>
    <row r="2" ht="14.25">
      <c r="C2" s="1075" t="s">
        <v>1318</v>
      </c>
    </row>
    <row r="3" spans="3:17" ht="12.75" thickBot="1">
      <c r="C3" s="1076"/>
      <c r="D3" s="1076"/>
      <c r="E3" s="1076"/>
      <c r="F3" s="1076"/>
      <c r="G3" s="1076"/>
      <c r="H3" s="1076"/>
      <c r="Q3" s="1077" t="s">
        <v>431</v>
      </c>
    </row>
    <row r="4" spans="2:17" ht="12" customHeight="1" thickTop="1">
      <c r="B4" s="1604" t="s">
        <v>2199</v>
      </c>
      <c r="C4" s="1605"/>
      <c r="D4" s="1605"/>
      <c r="E4" s="1605"/>
      <c r="F4" s="1605"/>
      <c r="G4" s="1605"/>
      <c r="H4" s="1605"/>
      <c r="I4" s="1606"/>
      <c r="J4" s="1078" t="s">
        <v>1715</v>
      </c>
      <c r="K4" s="1078" t="s">
        <v>2200</v>
      </c>
      <c r="L4" s="1078" t="s">
        <v>2201</v>
      </c>
      <c r="M4" s="1078" t="s">
        <v>2202</v>
      </c>
      <c r="N4" s="1078" t="s">
        <v>2203</v>
      </c>
      <c r="O4" s="1078" t="s">
        <v>2204</v>
      </c>
      <c r="P4" s="1078" t="s">
        <v>2205</v>
      </c>
      <c r="Q4" s="1078" t="s">
        <v>2206</v>
      </c>
    </row>
    <row r="5" spans="2:17" ht="12" customHeight="1">
      <c r="B5" s="1595" t="s">
        <v>432</v>
      </c>
      <c r="C5" s="1596"/>
      <c r="D5" s="1596"/>
      <c r="E5" s="1596"/>
      <c r="F5" s="1596"/>
      <c r="G5" s="1596"/>
      <c r="H5" s="1596"/>
      <c r="I5" s="1079" t="s">
        <v>433</v>
      </c>
      <c r="J5" s="1080">
        <v>63</v>
      </c>
      <c r="K5" s="1080">
        <v>60</v>
      </c>
      <c r="L5" s="1080">
        <v>67</v>
      </c>
      <c r="M5" s="1080">
        <v>66</v>
      </c>
      <c r="N5" s="1080">
        <v>59</v>
      </c>
      <c r="O5" s="1080">
        <v>66</v>
      </c>
      <c r="P5" s="1080">
        <v>528</v>
      </c>
      <c r="Q5" s="109">
        <v>5062</v>
      </c>
    </row>
    <row r="6" spans="2:17" ht="12" customHeight="1">
      <c r="B6" s="1597" t="s">
        <v>2207</v>
      </c>
      <c r="C6" s="1598"/>
      <c r="D6" s="1598"/>
      <c r="E6" s="1598"/>
      <c r="F6" s="1598"/>
      <c r="G6" s="1598"/>
      <c r="H6" s="1598"/>
      <c r="I6" s="1082" t="s">
        <v>2208</v>
      </c>
      <c r="J6" s="1083">
        <v>3.69</v>
      </c>
      <c r="K6" s="1084">
        <v>3.34</v>
      </c>
      <c r="L6" s="1085">
        <v>3.65</v>
      </c>
      <c r="M6" s="1083">
        <v>3.44</v>
      </c>
      <c r="N6" s="1083">
        <v>3.5</v>
      </c>
      <c r="O6" s="1083">
        <v>3.66</v>
      </c>
      <c r="P6" s="1084">
        <v>3.66</v>
      </c>
      <c r="Q6" s="1083">
        <v>3.63</v>
      </c>
    </row>
    <row r="7" spans="2:17" ht="12" customHeight="1">
      <c r="B7" s="1597" t="s">
        <v>2209</v>
      </c>
      <c r="C7" s="1598"/>
      <c r="D7" s="1598"/>
      <c r="E7" s="1598"/>
      <c r="F7" s="1598"/>
      <c r="G7" s="1598"/>
      <c r="H7" s="1598"/>
      <c r="I7" s="1082" t="s">
        <v>2208</v>
      </c>
      <c r="J7" s="1084">
        <v>1.78</v>
      </c>
      <c r="K7" s="1083">
        <v>1.6</v>
      </c>
      <c r="L7" s="1084">
        <v>1.55</v>
      </c>
      <c r="M7" s="1083">
        <v>1.47</v>
      </c>
      <c r="N7" s="1083">
        <v>1.48</v>
      </c>
      <c r="O7" s="1083">
        <v>1.65</v>
      </c>
      <c r="P7" s="1083">
        <v>1.69</v>
      </c>
      <c r="Q7" s="1084">
        <v>1.67</v>
      </c>
    </row>
    <row r="8" spans="2:17" ht="12" customHeight="1">
      <c r="B8" s="1599" t="s">
        <v>2210</v>
      </c>
      <c r="C8" s="1600"/>
      <c r="D8" s="1600"/>
      <c r="E8" s="1600"/>
      <c r="F8" s="1600"/>
      <c r="G8" s="1600"/>
      <c r="H8" s="1600"/>
      <c r="I8" s="1086" t="s">
        <v>2211</v>
      </c>
      <c r="J8" s="1087">
        <v>44.6</v>
      </c>
      <c r="K8" s="1087">
        <v>46.9</v>
      </c>
      <c r="L8" s="1088">
        <v>45</v>
      </c>
      <c r="M8" s="1087">
        <v>48.1</v>
      </c>
      <c r="N8" s="1087">
        <v>43.5</v>
      </c>
      <c r="O8" s="1089">
        <v>44.9</v>
      </c>
      <c r="P8" s="1087">
        <v>45.5</v>
      </c>
      <c r="Q8" s="1090">
        <v>45.1</v>
      </c>
    </row>
    <row r="9" spans="2:17" ht="12" customHeight="1">
      <c r="B9" s="1607" t="s">
        <v>2212</v>
      </c>
      <c r="C9" s="1594"/>
      <c r="D9" s="1594"/>
      <c r="E9" s="1594"/>
      <c r="F9" s="1594"/>
      <c r="G9" s="1594"/>
      <c r="H9" s="1594"/>
      <c r="I9" s="1093"/>
      <c r="J9" s="1094">
        <f>SUM(J10,J24,J31)</f>
        <v>1095885</v>
      </c>
      <c r="K9" s="1094">
        <f>SUM(K10,K24,K31)</f>
        <v>924661</v>
      </c>
      <c r="L9" s="1094">
        <v>991718</v>
      </c>
      <c r="M9" s="1094">
        <f>SUM(M10,M24,M31)</f>
        <v>1034129</v>
      </c>
      <c r="N9" s="1094">
        <f>SUM(N10,N24,N31)</f>
        <v>1014141</v>
      </c>
      <c r="O9" s="1094">
        <f>SUM(O10,O24,O31)</f>
        <v>1047923</v>
      </c>
      <c r="P9" s="1094">
        <f>SUM(P10,P24,P31)</f>
        <v>949263</v>
      </c>
      <c r="Q9" s="1094">
        <v>1044382</v>
      </c>
    </row>
    <row r="10" spans="2:17" s="1095" customFormat="1" ht="12" customHeight="1">
      <c r="B10" s="1091"/>
      <c r="C10" s="1594" t="s">
        <v>2213</v>
      </c>
      <c r="D10" s="1594"/>
      <c r="E10" s="1594"/>
      <c r="F10" s="1594"/>
      <c r="G10" s="1594"/>
      <c r="H10" s="1594"/>
      <c r="I10" s="1096"/>
      <c r="J10" s="1097">
        <v>662076</v>
      </c>
      <c r="K10" s="1097">
        <v>550678</v>
      </c>
      <c r="L10" s="1097">
        <v>546661</v>
      </c>
      <c r="M10" s="1097">
        <v>513644</v>
      </c>
      <c r="N10" s="1097">
        <v>586677</v>
      </c>
      <c r="O10" s="1097">
        <v>592819</v>
      </c>
      <c r="P10" s="1097">
        <v>542767</v>
      </c>
      <c r="Q10" s="1097">
        <v>567174</v>
      </c>
    </row>
    <row r="11" spans="2:17" s="1095" customFormat="1" ht="12" customHeight="1">
      <c r="B11" s="1098"/>
      <c r="C11" s="1099"/>
      <c r="D11" s="1099"/>
      <c r="E11" s="1594" t="s">
        <v>2214</v>
      </c>
      <c r="F11" s="1594"/>
      <c r="G11" s="1594"/>
      <c r="H11" s="1594"/>
      <c r="I11" s="1096"/>
      <c r="J11" s="1097">
        <v>605371</v>
      </c>
      <c r="K11" s="1097">
        <v>540654</v>
      </c>
      <c r="L11" s="1097">
        <v>539338</v>
      </c>
      <c r="M11" s="1097">
        <v>505303</v>
      </c>
      <c r="N11" s="1097">
        <v>576088</v>
      </c>
      <c r="O11" s="1097">
        <v>579559</v>
      </c>
      <c r="P11" s="1097">
        <v>529466</v>
      </c>
      <c r="Q11" s="1097">
        <v>554228</v>
      </c>
    </row>
    <row r="12" spans="2:17" s="1095" customFormat="1" ht="12" customHeight="1">
      <c r="B12" s="1098"/>
      <c r="C12" s="1099"/>
      <c r="D12" s="1099"/>
      <c r="E12" s="1099"/>
      <c r="F12" s="1594" t="s">
        <v>2215</v>
      </c>
      <c r="G12" s="1594"/>
      <c r="H12" s="1594"/>
      <c r="I12" s="1096"/>
      <c r="J12" s="1094">
        <v>562980</v>
      </c>
      <c r="K12" s="1094">
        <f>SUM(K13,K17)</f>
        <v>505225</v>
      </c>
      <c r="L12" s="1094">
        <f>SUM(L13,L17)</f>
        <v>520252</v>
      </c>
      <c r="M12" s="1094">
        <v>475344</v>
      </c>
      <c r="N12" s="1094">
        <v>557536</v>
      </c>
      <c r="O12" s="1094">
        <f>SUM(O13,O17)</f>
        <v>554334</v>
      </c>
      <c r="P12" s="1094">
        <f>SUM(P13,P17)</f>
        <v>500665</v>
      </c>
      <c r="Q12" s="1094">
        <f>SUM(Q13,Q17)</f>
        <v>532442</v>
      </c>
    </row>
    <row r="13" spans="2:17" ht="12" customHeight="1">
      <c r="B13" s="1100"/>
      <c r="C13" s="1101"/>
      <c r="D13" s="1101"/>
      <c r="E13" s="1101"/>
      <c r="F13" s="1101"/>
      <c r="G13" s="1598" t="s">
        <v>2216</v>
      </c>
      <c r="H13" s="1601"/>
      <c r="I13" s="1103"/>
      <c r="J13" s="1104">
        <f>SUM(J14:J16)</f>
        <v>448814</v>
      </c>
      <c r="K13" s="1104">
        <f>SUM(K14:K16)</f>
        <v>430246</v>
      </c>
      <c r="L13" s="1104">
        <f>SUM(L14:L16)</f>
        <v>461058</v>
      </c>
      <c r="M13" s="1104">
        <v>450242</v>
      </c>
      <c r="N13" s="1104">
        <f>SUM(N14:N16)</f>
        <v>472607</v>
      </c>
      <c r="O13" s="1104">
        <f>SUM(O14:O16)</f>
        <v>496991</v>
      </c>
      <c r="P13" s="1104">
        <v>426959</v>
      </c>
      <c r="Q13" s="1104">
        <v>468000</v>
      </c>
    </row>
    <row r="14" spans="2:17" ht="12" customHeight="1">
      <c r="B14" s="1100"/>
      <c r="C14" s="1101"/>
      <c r="D14" s="1101"/>
      <c r="E14" s="1101"/>
      <c r="F14" s="1101"/>
      <c r="G14" s="1101"/>
      <c r="H14" s="1081" t="s">
        <v>434</v>
      </c>
      <c r="I14" s="1103"/>
      <c r="J14" s="1105">
        <v>344075</v>
      </c>
      <c r="K14" s="1105">
        <v>344058</v>
      </c>
      <c r="L14" s="1105">
        <v>357804</v>
      </c>
      <c r="M14" s="1105">
        <v>356512</v>
      </c>
      <c r="N14" s="1105">
        <v>356766</v>
      </c>
      <c r="O14" s="1105">
        <v>373696</v>
      </c>
      <c r="P14" s="1105">
        <v>335134</v>
      </c>
      <c r="Q14" s="1105">
        <v>369944</v>
      </c>
    </row>
    <row r="15" spans="2:17" ht="12" customHeight="1">
      <c r="B15" s="1100"/>
      <c r="C15" s="1101"/>
      <c r="D15" s="1101"/>
      <c r="E15" s="1101"/>
      <c r="F15" s="1101"/>
      <c r="G15" s="1101"/>
      <c r="H15" s="1081" t="s">
        <v>435</v>
      </c>
      <c r="I15" s="1103"/>
      <c r="J15" s="1105">
        <v>5020</v>
      </c>
      <c r="K15" s="1105">
        <v>7824</v>
      </c>
      <c r="L15" s="1105">
        <v>6952</v>
      </c>
      <c r="M15" s="1105">
        <v>4723</v>
      </c>
      <c r="N15" s="1105">
        <v>5938</v>
      </c>
      <c r="O15" s="1105">
        <v>4084</v>
      </c>
      <c r="P15" s="1105">
        <v>5017</v>
      </c>
      <c r="Q15" s="1105">
        <v>4559</v>
      </c>
    </row>
    <row r="16" spans="2:17" ht="12" customHeight="1">
      <c r="B16" s="1100"/>
      <c r="C16" s="1101"/>
      <c r="D16" s="1101"/>
      <c r="E16" s="1101"/>
      <c r="F16" s="1101"/>
      <c r="G16" s="1101"/>
      <c r="H16" s="1081" t="s">
        <v>2217</v>
      </c>
      <c r="I16" s="1103"/>
      <c r="J16" s="1105">
        <v>99719</v>
      </c>
      <c r="K16" s="1105">
        <v>78364</v>
      </c>
      <c r="L16" s="1105">
        <v>96302</v>
      </c>
      <c r="M16" s="1105">
        <v>89008</v>
      </c>
      <c r="N16" s="1105">
        <v>109903</v>
      </c>
      <c r="O16" s="1105">
        <v>119211</v>
      </c>
      <c r="P16" s="1105">
        <v>86809</v>
      </c>
      <c r="Q16" s="1105">
        <v>93498</v>
      </c>
    </row>
    <row r="17" spans="2:17" ht="12" customHeight="1">
      <c r="B17" s="1100"/>
      <c r="C17" s="1076"/>
      <c r="D17" s="1076"/>
      <c r="E17" s="1076"/>
      <c r="F17" s="1076"/>
      <c r="G17" s="1598" t="s">
        <v>436</v>
      </c>
      <c r="H17" s="1598"/>
      <c r="I17" s="1103"/>
      <c r="J17" s="1105">
        <v>114167</v>
      </c>
      <c r="K17" s="1105">
        <v>74979</v>
      </c>
      <c r="L17" s="1105">
        <v>59194</v>
      </c>
      <c r="M17" s="1105">
        <v>25101</v>
      </c>
      <c r="N17" s="1105">
        <v>84930</v>
      </c>
      <c r="O17" s="1105">
        <v>57343</v>
      </c>
      <c r="P17" s="1105">
        <v>73706</v>
      </c>
      <c r="Q17" s="1105">
        <v>64442</v>
      </c>
    </row>
    <row r="18" spans="2:17" s="1095" customFormat="1" ht="12" customHeight="1">
      <c r="B18" s="1098"/>
      <c r="C18" s="1106"/>
      <c r="D18" s="1106"/>
      <c r="E18" s="1106"/>
      <c r="F18" s="1594" t="s">
        <v>437</v>
      </c>
      <c r="G18" s="1594"/>
      <c r="H18" s="1594"/>
      <c r="I18" s="1096"/>
      <c r="J18" s="1097">
        <v>8189</v>
      </c>
      <c r="K18" s="1097">
        <v>3845</v>
      </c>
      <c r="L18" s="1097">
        <v>1895</v>
      </c>
      <c r="M18" s="1097">
        <v>4710</v>
      </c>
      <c r="N18" s="1097">
        <v>2742</v>
      </c>
      <c r="O18" s="1097">
        <v>3948</v>
      </c>
      <c r="P18" s="1097">
        <v>6358</v>
      </c>
      <c r="Q18" s="1097">
        <v>5075</v>
      </c>
    </row>
    <row r="19" spans="2:17" s="1095" customFormat="1" ht="12" customHeight="1">
      <c r="B19" s="1098"/>
      <c r="C19" s="1106"/>
      <c r="D19" s="1106"/>
      <c r="E19" s="1106"/>
      <c r="F19" s="1594" t="s">
        <v>438</v>
      </c>
      <c r="G19" s="1594"/>
      <c r="H19" s="1594"/>
      <c r="I19" s="1096"/>
      <c r="J19" s="1094">
        <f aca="true" t="shared" si="0" ref="J19:Q19">SUM(J20:J22)</f>
        <v>34202</v>
      </c>
      <c r="K19" s="1094">
        <f t="shared" si="0"/>
        <v>31584</v>
      </c>
      <c r="L19" s="1094">
        <f t="shared" si="0"/>
        <v>17192</v>
      </c>
      <c r="M19" s="1094">
        <f t="shared" si="0"/>
        <v>25250</v>
      </c>
      <c r="N19" s="1094">
        <f t="shared" si="0"/>
        <v>15810</v>
      </c>
      <c r="O19" s="1094">
        <f t="shared" si="0"/>
        <v>21278</v>
      </c>
      <c r="P19" s="1094">
        <f t="shared" si="0"/>
        <v>22443</v>
      </c>
      <c r="Q19" s="1094">
        <f t="shared" si="0"/>
        <v>16711</v>
      </c>
    </row>
    <row r="20" spans="2:17" ht="12" customHeight="1">
      <c r="B20" s="1100"/>
      <c r="C20" s="1076"/>
      <c r="D20" s="1076"/>
      <c r="E20" s="1076"/>
      <c r="F20" s="1076"/>
      <c r="G20" s="1598" t="s">
        <v>439</v>
      </c>
      <c r="H20" s="1601"/>
      <c r="I20" s="1103"/>
      <c r="J20" s="1105">
        <v>2035</v>
      </c>
      <c r="K20" s="1105">
        <v>3413</v>
      </c>
      <c r="L20" s="1105">
        <v>491</v>
      </c>
      <c r="M20" s="1105">
        <v>281</v>
      </c>
      <c r="N20" s="1105">
        <v>1853</v>
      </c>
      <c r="O20" s="1105">
        <v>804</v>
      </c>
      <c r="P20" s="1105">
        <v>760</v>
      </c>
      <c r="Q20" s="1105">
        <v>1152</v>
      </c>
    </row>
    <row r="21" spans="2:17" ht="12" customHeight="1">
      <c r="B21" s="1100"/>
      <c r="C21" s="1076"/>
      <c r="D21" s="1076"/>
      <c r="E21" s="1076"/>
      <c r="F21" s="1076"/>
      <c r="G21" s="1598" t="s">
        <v>440</v>
      </c>
      <c r="H21" s="1601"/>
      <c r="I21" s="1103"/>
      <c r="J21" s="1105">
        <v>28179</v>
      </c>
      <c r="K21" s="1105">
        <v>27827</v>
      </c>
      <c r="L21" s="1105">
        <v>16457</v>
      </c>
      <c r="M21" s="1105">
        <v>24340</v>
      </c>
      <c r="N21" s="1105">
        <v>13933</v>
      </c>
      <c r="O21" s="1105">
        <v>20474</v>
      </c>
      <c r="P21" s="1105">
        <v>21028</v>
      </c>
      <c r="Q21" s="1105">
        <v>15036</v>
      </c>
    </row>
    <row r="22" spans="2:17" ht="12" customHeight="1">
      <c r="B22" s="1100"/>
      <c r="C22" s="1076"/>
      <c r="D22" s="1076"/>
      <c r="E22" s="1076"/>
      <c r="F22" s="1076"/>
      <c r="G22" s="1598" t="s">
        <v>441</v>
      </c>
      <c r="H22" s="1601"/>
      <c r="I22" s="1103"/>
      <c r="J22" s="1105">
        <v>3988</v>
      </c>
      <c r="K22" s="1105">
        <v>344</v>
      </c>
      <c r="L22" s="1105">
        <v>244</v>
      </c>
      <c r="M22" s="1105">
        <v>629</v>
      </c>
      <c r="N22" s="1105">
        <v>24</v>
      </c>
      <c r="O22" s="1105">
        <v>0</v>
      </c>
      <c r="P22" s="1105">
        <v>655</v>
      </c>
      <c r="Q22" s="1105">
        <v>523</v>
      </c>
    </row>
    <row r="23" spans="2:17" s="1095" customFormat="1" ht="12" customHeight="1">
      <c r="B23" s="1098"/>
      <c r="C23" s="1106"/>
      <c r="D23" s="1092"/>
      <c r="E23" s="1594" t="s">
        <v>442</v>
      </c>
      <c r="F23" s="1594"/>
      <c r="G23" s="1594"/>
      <c r="H23" s="1594"/>
      <c r="I23" s="1096"/>
      <c r="J23" s="1097">
        <v>56705</v>
      </c>
      <c r="K23" s="1097">
        <v>10024</v>
      </c>
      <c r="L23" s="1097">
        <v>7323</v>
      </c>
      <c r="M23" s="1097">
        <v>8341</v>
      </c>
      <c r="N23" s="1097">
        <v>10589</v>
      </c>
      <c r="O23" s="1097">
        <v>13259</v>
      </c>
      <c r="P23" s="1097">
        <v>13300</v>
      </c>
      <c r="Q23" s="1097">
        <v>12946</v>
      </c>
    </row>
    <row r="24" spans="2:17" s="1095" customFormat="1" ht="12" customHeight="1">
      <c r="B24" s="1098"/>
      <c r="C24" s="1106"/>
      <c r="D24" s="1594" t="s">
        <v>443</v>
      </c>
      <c r="E24" s="1594"/>
      <c r="F24" s="1594"/>
      <c r="G24" s="1594"/>
      <c r="H24" s="1594"/>
      <c r="I24" s="1096"/>
      <c r="J24" s="1097">
        <v>328090</v>
      </c>
      <c r="K24" s="1097">
        <v>276181</v>
      </c>
      <c r="L24" s="1097">
        <v>361129</v>
      </c>
      <c r="M24" s="1097">
        <v>416330</v>
      </c>
      <c r="N24" s="1097">
        <v>354262</v>
      </c>
      <c r="O24" s="1097">
        <v>364768</v>
      </c>
      <c r="P24" s="1097">
        <v>308240</v>
      </c>
      <c r="Q24" s="1097">
        <v>381259</v>
      </c>
    </row>
    <row r="25" spans="2:17" ht="12" customHeight="1">
      <c r="B25" s="1100"/>
      <c r="C25" s="1076"/>
      <c r="D25" s="1076"/>
      <c r="E25" s="1076"/>
      <c r="F25" s="1598" t="s">
        <v>444</v>
      </c>
      <c r="G25" s="1601"/>
      <c r="H25" s="1601"/>
      <c r="I25" s="1103"/>
      <c r="J25" s="1105">
        <v>315074</v>
      </c>
      <c r="K25" s="1105">
        <v>266049</v>
      </c>
      <c r="L25" s="1105">
        <v>330760</v>
      </c>
      <c r="M25" s="1105">
        <v>367805</v>
      </c>
      <c r="N25" s="1105">
        <v>330600</v>
      </c>
      <c r="O25" s="1105">
        <v>321945</v>
      </c>
      <c r="P25" s="1105">
        <v>275765</v>
      </c>
      <c r="Q25" s="1105">
        <v>337502</v>
      </c>
    </row>
    <row r="26" spans="2:17" ht="12" customHeight="1">
      <c r="B26" s="1100"/>
      <c r="C26" s="1076"/>
      <c r="D26" s="1076"/>
      <c r="E26" s="1076"/>
      <c r="F26" s="1598" t="s">
        <v>445</v>
      </c>
      <c r="G26" s="1601"/>
      <c r="H26" s="1601"/>
      <c r="I26" s="1103"/>
      <c r="J26" s="1105">
        <v>1364</v>
      </c>
      <c r="K26" s="1105">
        <v>2841</v>
      </c>
      <c r="L26" s="1105">
        <v>2053</v>
      </c>
      <c r="M26" s="1105">
        <v>3213</v>
      </c>
      <c r="N26" s="1105">
        <v>2974</v>
      </c>
      <c r="O26" s="1105">
        <v>2041</v>
      </c>
      <c r="P26" s="1105">
        <v>3660</v>
      </c>
      <c r="Q26" s="1105">
        <v>3576</v>
      </c>
    </row>
    <row r="27" spans="2:17" ht="12" customHeight="1">
      <c r="B27" s="1100"/>
      <c r="C27" s="1076"/>
      <c r="D27" s="1076"/>
      <c r="E27" s="1076"/>
      <c r="F27" s="1598" t="s">
        <v>446</v>
      </c>
      <c r="G27" s="1601"/>
      <c r="H27" s="1601"/>
      <c r="I27" s="1103"/>
      <c r="J27" s="1105">
        <v>0</v>
      </c>
      <c r="K27" s="1105">
        <v>0</v>
      </c>
      <c r="L27" s="1105">
        <v>10870</v>
      </c>
      <c r="M27" s="1105">
        <v>19900</v>
      </c>
      <c r="N27" s="1105">
        <v>0</v>
      </c>
      <c r="O27" s="1105">
        <v>22381</v>
      </c>
      <c r="P27" s="1105">
        <v>10775</v>
      </c>
      <c r="Q27" s="1105">
        <v>16349</v>
      </c>
    </row>
    <row r="28" spans="2:17" ht="12" customHeight="1">
      <c r="B28" s="1100"/>
      <c r="C28" s="1076"/>
      <c r="D28" s="1076"/>
      <c r="E28" s="1076"/>
      <c r="F28" s="1598" t="s">
        <v>447</v>
      </c>
      <c r="G28" s="1601"/>
      <c r="H28" s="1601"/>
      <c r="I28" s="1103"/>
      <c r="J28" s="1105">
        <v>1460</v>
      </c>
      <c r="K28" s="1105">
        <v>178</v>
      </c>
      <c r="L28" s="1105">
        <v>2296</v>
      </c>
      <c r="M28" s="1105">
        <v>2090</v>
      </c>
      <c r="N28" s="1105">
        <v>132</v>
      </c>
      <c r="O28" s="1105">
        <v>1716</v>
      </c>
      <c r="P28" s="1105">
        <v>1361</v>
      </c>
      <c r="Q28" s="1105">
        <v>1291</v>
      </c>
    </row>
    <row r="29" spans="2:17" ht="12" customHeight="1">
      <c r="B29" s="1100"/>
      <c r="C29" s="1076"/>
      <c r="D29" s="1076"/>
      <c r="E29" s="1076"/>
      <c r="F29" s="1598" t="s">
        <v>448</v>
      </c>
      <c r="G29" s="1601"/>
      <c r="H29" s="1601"/>
      <c r="I29" s="1103"/>
      <c r="J29" s="1105">
        <v>3713</v>
      </c>
      <c r="K29" s="1105">
        <v>3286</v>
      </c>
      <c r="L29" s="1105">
        <v>4095</v>
      </c>
      <c r="M29" s="1105">
        <v>6535</v>
      </c>
      <c r="N29" s="1105">
        <v>11772</v>
      </c>
      <c r="O29" s="1105">
        <v>4206</v>
      </c>
      <c r="P29" s="1105">
        <v>5022</v>
      </c>
      <c r="Q29" s="1105">
        <v>6256</v>
      </c>
    </row>
    <row r="30" spans="2:17" ht="12" customHeight="1">
      <c r="B30" s="1100"/>
      <c r="C30" s="1076"/>
      <c r="D30" s="1076"/>
      <c r="E30" s="1076"/>
      <c r="F30" s="1598" t="s">
        <v>449</v>
      </c>
      <c r="G30" s="1601"/>
      <c r="H30" s="1601"/>
      <c r="I30" s="1103"/>
      <c r="J30" s="1105">
        <v>6240</v>
      </c>
      <c r="K30" s="1105">
        <v>3769</v>
      </c>
      <c r="L30" s="1105">
        <v>9245</v>
      </c>
      <c r="M30" s="1105">
        <v>12859</v>
      </c>
      <c r="N30" s="1105">
        <v>8585</v>
      </c>
      <c r="O30" s="1105">
        <v>11814</v>
      </c>
      <c r="P30" s="1105">
        <v>8241</v>
      </c>
      <c r="Q30" s="1105">
        <v>11381</v>
      </c>
    </row>
    <row r="31" spans="2:17" s="1095" customFormat="1" ht="12" customHeight="1">
      <c r="B31" s="1098"/>
      <c r="C31" s="1106"/>
      <c r="D31" s="1594" t="s">
        <v>2128</v>
      </c>
      <c r="E31" s="1594"/>
      <c r="F31" s="1594"/>
      <c r="G31" s="1594"/>
      <c r="H31" s="1594"/>
      <c r="I31" s="1107"/>
      <c r="J31" s="1108">
        <v>105719</v>
      </c>
      <c r="K31" s="1108">
        <v>97802</v>
      </c>
      <c r="L31" s="1108">
        <v>83927</v>
      </c>
      <c r="M31" s="1108">
        <v>104155</v>
      </c>
      <c r="N31" s="1108">
        <v>73202</v>
      </c>
      <c r="O31" s="1108">
        <v>90336</v>
      </c>
      <c r="P31" s="1108">
        <v>98256</v>
      </c>
      <c r="Q31" s="1108">
        <v>95948</v>
      </c>
    </row>
    <row r="32" spans="2:17" ht="12" customHeight="1">
      <c r="B32" s="1608" t="s">
        <v>2218</v>
      </c>
      <c r="C32" s="1609"/>
      <c r="D32" s="1609"/>
      <c r="E32" s="1609"/>
      <c r="F32" s="1609"/>
      <c r="G32" s="1609"/>
      <c r="H32" s="1609"/>
      <c r="I32" s="1093"/>
      <c r="J32" s="1097">
        <v>1095885</v>
      </c>
      <c r="K32" s="1097">
        <v>924661</v>
      </c>
      <c r="L32" s="1097">
        <v>991718</v>
      </c>
      <c r="M32" s="1097">
        <v>1034129</v>
      </c>
      <c r="N32" s="1097">
        <v>1014141</v>
      </c>
      <c r="O32" s="1097">
        <v>1047923</v>
      </c>
      <c r="P32" s="1097">
        <v>949263</v>
      </c>
      <c r="Q32" s="1109">
        <v>1044382</v>
      </c>
    </row>
    <row r="33" spans="2:17" s="1095" customFormat="1" ht="12" customHeight="1">
      <c r="B33" s="1091"/>
      <c r="C33" s="1594" t="s">
        <v>2219</v>
      </c>
      <c r="D33" s="1594"/>
      <c r="E33" s="1594"/>
      <c r="F33" s="1594"/>
      <c r="G33" s="1594"/>
      <c r="H33" s="1594"/>
      <c r="I33" s="1096"/>
      <c r="J33" s="1097">
        <v>437251</v>
      </c>
      <c r="K33" s="1097">
        <v>413587</v>
      </c>
      <c r="L33" s="1097">
        <v>427030</v>
      </c>
      <c r="M33" s="1097">
        <v>439228</v>
      </c>
      <c r="N33" s="1097">
        <v>442516</v>
      </c>
      <c r="O33" s="1097">
        <v>449856</v>
      </c>
      <c r="P33" s="1097">
        <v>413584</v>
      </c>
      <c r="Q33" s="1097">
        <v>439112</v>
      </c>
    </row>
    <row r="34" spans="2:17" s="1095" customFormat="1" ht="12" customHeight="1">
      <c r="B34" s="1098"/>
      <c r="C34" s="1106"/>
      <c r="D34" s="1594" t="s">
        <v>450</v>
      </c>
      <c r="E34" s="1594"/>
      <c r="F34" s="1594"/>
      <c r="G34" s="1594"/>
      <c r="H34" s="1594"/>
      <c r="I34" s="1096"/>
      <c r="J34" s="1097">
        <v>343805</v>
      </c>
      <c r="K34" s="1097">
        <v>334247</v>
      </c>
      <c r="L34" s="1097">
        <v>343196</v>
      </c>
      <c r="M34" s="1097">
        <v>362075</v>
      </c>
      <c r="N34" s="1097">
        <v>356684</v>
      </c>
      <c r="O34" s="1097">
        <v>356425</v>
      </c>
      <c r="P34" s="1097">
        <v>333686</v>
      </c>
      <c r="Q34" s="1097">
        <v>353116</v>
      </c>
    </row>
    <row r="35" spans="2:17" s="1095" customFormat="1" ht="12" customHeight="1">
      <c r="B35" s="1098"/>
      <c r="C35" s="1106"/>
      <c r="D35" s="1106"/>
      <c r="E35" s="1594" t="s">
        <v>2220</v>
      </c>
      <c r="F35" s="1594"/>
      <c r="G35" s="1594"/>
      <c r="H35" s="1594"/>
      <c r="I35" s="1096"/>
      <c r="J35" s="1097">
        <v>79715</v>
      </c>
      <c r="K35" s="1097">
        <v>78897</v>
      </c>
      <c r="L35" s="1097">
        <v>77595</v>
      </c>
      <c r="M35" s="1097">
        <v>84596</v>
      </c>
      <c r="N35" s="1097">
        <v>76979</v>
      </c>
      <c r="O35" s="1097">
        <v>76237</v>
      </c>
      <c r="P35" s="1097">
        <v>78055</v>
      </c>
      <c r="Q35" s="1097">
        <v>81513</v>
      </c>
    </row>
    <row r="36" spans="2:17" ht="12" customHeight="1">
      <c r="B36" s="1100"/>
      <c r="C36" s="1076"/>
      <c r="D36" s="1076"/>
      <c r="E36" s="1076"/>
      <c r="F36" s="1598" t="s">
        <v>2221</v>
      </c>
      <c r="G36" s="1601"/>
      <c r="H36" s="1601"/>
      <c r="I36" s="1103"/>
      <c r="J36" s="1105">
        <v>8073</v>
      </c>
      <c r="K36" s="1105">
        <v>8820</v>
      </c>
      <c r="L36" s="1105">
        <v>8991</v>
      </c>
      <c r="M36" s="1105">
        <v>8511</v>
      </c>
      <c r="N36" s="1105">
        <v>7551</v>
      </c>
      <c r="O36" s="1105">
        <v>8392</v>
      </c>
      <c r="P36" s="1105">
        <v>8154</v>
      </c>
      <c r="Q36" s="1105">
        <v>9525</v>
      </c>
    </row>
    <row r="37" spans="2:17" ht="12" customHeight="1">
      <c r="B37" s="1100"/>
      <c r="C37" s="1076"/>
      <c r="D37" s="1076"/>
      <c r="E37" s="1076"/>
      <c r="F37" s="1081"/>
      <c r="G37" s="1102"/>
      <c r="H37" s="1081" t="s">
        <v>451</v>
      </c>
      <c r="I37" s="1103"/>
      <c r="J37" s="1105">
        <v>4162</v>
      </c>
      <c r="K37" s="1105">
        <v>4819</v>
      </c>
      <c r="L37" s="1105">
        <v>4657</v>
      </c>
      <c r="M37" s="1105">
        <v>4427</v>
      </c>
      <c r="N37" s="1105">
        <v>3616</v>
      </c>
      <c r="O37" s="1105">
        <v>4254</v>
      </c>
      <c r="P37" s="1105">
        <v>4267</v>
      </c>
      <c r="Q37" s="1105">
        <v>4981</v>
      </c>
    </row>
    <row r="38" spans="2:17" ht="12" customHeight="1">
      <c r="B38" s="1100"/>
      <c r="C38" s="1076"/>
      <c r="D38" s="1076"/>
      <c r="E38" s="1076"/>
      <c r="F38" s="1598" t="s">
        <v>2222</v>
      </c>
      <c r="G38" s="1601"/>
      <c r="H38" s="1601"/>
      <c r="I38" s="1103"/>
      <c r="J38" s="1105">
        <v>9655</v>
      </c>
      <c r="K38" s="1105">
        <v>11649</v>
      </c>
      <c r="L38" s="1105">
        <v>9647</v>
      </c>
      <c r="M38" s="1105">
        <v>10538</v>
      </c>
      <c r="N38" s="1105">
        <v>10468</v>
      </c>
      <c r="O38" s="1105">
        <v>8939</v>
      </c>
      <c r="P38" s="1105">
        <v>9981</v>
      </c>
      <c r="Q38" s="1105">
        <v>9434</v>
      </c>
    </row>
    <row r="39" spans="2:17" ht="12" customHeight="1">
      <c r="B39" s="1100"/>
      <c r="C39" s="1076"/>
      <c r="D39" s="1076"/>
      <c r="E39" s="1076"/>
      <c r="F39" s="1598" t="s">
        <v>2223</v>
      </c>
      <c r="G39" s="1601"/>
      <c r="H39" s="1601"/>
      <c r="I39" s="1103"/>
      <c r="J39" s="1105">
        <v>6104</v>
      </c>
      <c r="K39" s="1105">
        <v>6028</v>
      </c>
      <c r="L39" s="1105">
        <v>5995</v>
      </c>
      <c r="M39" s="1105">
        <v>6712</v>
      </c>
      <c r="N39" s="1105">
        <v>5681</v>
      </c>
      <c r="O39" s="1105">
        <v>6068</v>
      </c>
      <c r="P39" s="1105">
        <v>5716</v>
      </c>
      <c r="Q39" s="1105">
        <v>7326</v>
      </c>
    </row>
    <row r="40" spans="2:17" ht="12" customHeight="1">
      <c r="B40" s="1100"/>
      <c r="C40" s="1076"/>
      <c r="D40" s="1076"/>
      <c r="E40" s="1076"/>
      <c r="F40" s="1598" t="s">
        <v>2224</v>
      </c>
      <c r="G40" s="1601"/>
      <c r="H40" s="1601"/>
      <c r="I40" s="1103"/>
      <c r="J40" s="1105">
        <v>4291</v>
      </c>
      <c r="K40" s="1105">
        <v>3581</v>
      </c>
      <c r="L40" s="1105">
        <v>4167</v>
      </c>
      <c r="M40" s="1105">
        <v>4359</v>
      </c>
      <c r="N40" s="1105">
        <v>3473</v>
      </c>
      <c r="O40" s="1105">
        <v>4707</v>
      </c>
      <c r="P40" s="1105">
        <v>3952</v>
      </c>
      <c r="Q40" s="1105">
        <v>4002</v>
      </c>
    </row>
    <row r="41" spans="2:17" ht="12" customHeight="1">
      <c r="B41" s="1100"/>
      <c r="C41" s="1076"/>
      <c r="D41" s="1076"/>
      <c r="E41" s="1076"/>
      <c r="F41" s="1598" t="s">
        <v>452</v>
      </c>
      <c r="G41" s="1601"/>
      <c r="H41" s="1601"/>
      <c r="I41" s="1103"/>
      <c r="J41" s="1105">
        <v>10557</v>
      </c>
      <c r="K41" s="1105">
        <v>9858</v>
      </c>
      <c r="L41" s="1105">
        <v>10651</v>
      </c>
      <c r="M41" s="1105">
        <v>12482</v>
      </c>
      <c r="N41" s="1105">
        <v>10658</v>
      </c>
      <c r="O41" s="1105">
        <v>10671</v>
      </c>
      <c r="P41" s="1105">
        <v>10315</v>
      </c>
      <c r="Q41" s="1105">
        <v>9928</v>
      </c>
    </row>
    <row r="42" spans="2:17" ht="12" customHeight="1">
      <c r="B42" s="1100"/>
      <c r="C42" s="1076"/>
      <c r="D42" s="1076"/>
      <c r="E42" s="1076"/>
      <c r="F42" s="1598" t="s">
        <v>2225</v>
      </c>
      <c r="G42" s="1601"/>
      <c r="H42" s="1601"/>
      <c r="I42" s="1103"/>
      <c r="J42" s="1105">
        <v>3141</v>
      </c>
      <c r="K42" s="1105">
        <v>3360</v>
      </c>
      <c r="L42" s="1105">
        <v>3568</v>
      </c>
      <c r="M42" s="1105">
        <v>4365</v>
      </c>
      <c r="N42" s="1105">
        <v>3187</v>
      </c>
      <c r="O42" s="1105">
        <v>2821</v>
      </c>
      <c r="P42" s="1105">
        <v>3594</v>
      </c>
      <c r="Q42" s="1105">
        <v>3307</v>
      </c>
    </row>
    <row r="43" spans="2:17" ht="12" customHeight="1">
      <c r="B43" s="1100"/>
      <c r="C43" s="1076"/>
      <c r="D43" s="1076"/>
      <c r="E43" s="1076"/>
      <c r="F43" s="1598" t="s">
        <v>2226</v>
      </c>
      <c r="G43" s="1601"/>
      <c r="H43" s="1601"/>
      <c r="I43" s="1082"/>
      <c r="J43" s="1105">
        <v>3244</v>
      </c>
      <c r="K43" s="1105">
        <v>2944</v>
      </c>
      <c r="L43" s="115">
        <v>3408</v>
      </c>
      <c r="M43" s="1105">
        <v>3362</v>
      </c>
      <c r="N43" s="1105">
        <v>2949</v>
      </c>
      <c r="O43" s="1105">
        <v>3388</v>
      </c>
      <c r="P43" s="1105">
        <v>3176</v>
      </c>
      <c r="Q43" s="1105">
        <v>3265</v>
      </c>
    </row>
    <row r="44" spans="2:17" ht="12" customHeight="1">
      <c r="B44" s="1100"/>
      <c r="C44" s="1076"/>
      <c r="D44" s="1076"/>
      <c r="E44" s="1076"/>
      <c r="F44" s="1598" t="s">
        <v>2227</v>
      </c>
      <c r="G44" s="1601"/>
      <c r="H44" s="1601"/>
      <c r="I44" s="1103"/>
      <c r="J44" s="1105">
        <v>6621</v>
      </c>
      <c r="K44" s="1105">
        <v>5429</v>
      </c>
      <c r="L44" s="1105">
        <v>6405</v>
      </c>
      <c r="M44" s="1105">
        <v>6494</v>
      </c>
      <c r="N44" s="1105">
        <v>6001</v>
      </c>
      <c r="O44" s="1105">
        <v>5954</v>
      </c>
      <c r="P44" s="1105">
        <v>6250</v>
      </c>
      <c r="Q44" s="1105">
        <v>5989</v>
      </c>
    </row>
    <row r="45" spans="2:17" ht="12" customHeight="1">
      <c r="B45" s="1100"/>
      <c r="C45" s="1076"/>
      <c r="D45" s="1076"/>
      <c r="E45" s="1076"/>
      <c r="F45" s="1598" t="s">
        <v>2228</v>
      </c>
      <c r="G45" s="1601"/>
      <c r="H45" s="1601"/>
      <c r="I45" s="1103"/>
      <c r="J45" s="1105">
        <v>6663</v>
      </c>
      <c r="K45" s="1105">
        <v>7313</v>
      </c>
      <c r="L45" s="1105">
        <v>6475</v>
      </c>
      <c r="M45" s="1105">
        <v>6658</v>
      </c>
      <c r="N45" s="1105">
        <v>5816</v>
      </c>
      <c r="O45" s="1105">
        <v>6438</v>
      </c>
      <c r="P45" s="1105">
        <v>6622</v>
      </c>
      <c r="Q45" s="1105">
        <v>7349</v>
      </c>
    </row>
    <row r="46" spans="2:17" ht="12" customHeight="1">
      <c r="B46" s="1100"/>
      <c r="C46" s="1076"/>
      <c r="D46" s="1076"/>
      <c r="E46" s="1076"/>
      <c r="F46" s="1598" t="s">
        <v>2229</v>
      </c>
      <c r="G46" s="1601"/>
      <c r="H46" s="1601"/>
      <c r="I46" s="1103"/>
      <c r="J46" s="1105">
        <v>3043</v>
      </c>
      <c r="K46" s="1105">
        <v>4028</v>
      </c>
      <c r="L46" s="1105">
        <v>2999</v>
      </c>
      <c r="M46" s="1105">
        <v>3139</v>
      </c>
      <c r="N46" s="1105">
        <v>3215</v>
      </c>
      <c r="O46" s="1105">
        <v>3732</v>
      </c>
      <c r="P46" s="1105">
        <v>3464</v>
      </c>
      <c r="Q46" s="1105">
        <v>3313</v>
      </c>
    </row>
    <row r="47" spans="2:17" ht="12" customHeight="1">
      <c r="B47" s="1100"/>
      <c r="C47" s="1076"/>
      <c r="D47" s="1076"/>
      <c r="E47" s="1076"/>
      <c r="F47" s="1598" t="s">
        <v>2230</v>
      </c>
      <c r="G47" s="1601"/>
      <c r="H47" s="1601"/>
      <c r="I47" s="1103"/>
      <c r="J47" s="1105">
        <v>3926</v>
      </c>
      <c r="K47" s="1105">
        <v>4794</v>
      </c>
      <c r="L47" s="1105">
        <v>3884</v>
      </c>
      <c r="M47" s="1105">
        <v>4247</v>
      </c>
      <c r="N47" s="1105">
        <v>4688</v>
      </c>
      <c r="O47" s="1105">
        <v>3475</v>
      </c>
      <c r="P47" s="1105">
        <v>4330</v>
      </c>
      <c r="Q47" s="1105">
        <v>4110</v>
      </c>
    </row>
    <row r="48" spans="2:17" ht="12" customHeight="1">
      <c r="B48" s="1100"/>
      <c r="C48" s="1076"/>
      <c r="D48" s="1076"/>
      <c r="E48" s="1076"/>
      <c r="F48" s="1598" t="s">
        <v>2231</v>
      </c>
      <c r="G48" s="1601"/>
      <c r="H48" s="1601"/>
      <c r="I48" s="1103"/>
      <c r="J48" s="1105">
        <v>14398</v>
      </c>
      <c r="K48" s="1105">
        <v>11094</v>
      </c>
      <c r="L48" s="1105">
        <v>11404</v>
      </c>
      <c r="M48" s="1105">
        <v>13729</v>
      </c>
      <c r="N48" s="1105">
        <v>13291</v>
      </c>
      <c r="O48" s="1105">
        <v>11650</v>
      </c>
      <c r="P48" s="1105">
        <v>12501</v>
      </c>
      <c r="Q48" s="1105">
        <v>13964</v>
      </c>
    </row>
    <row r="49" spans="2:17" s="1095" customFormat="1" ht="12" customHeight="1">
      <c r="B49" s="1098"/>
      <c r="C49" s="1106"/>
      <c r="D49" s="1106"/>
      <c r="E49" s="1594" t="s">
        <v>2232</v>
      </c>
      <c r="F49" s="1594"/>
      <c r="G49" s="1594"/>
      <c r="H49" s="1594"/>
      <c r="I49" s="1096"/>
      <c r="J49" s="1097">
        <v>22902</v>
      </c>
      <c r="K49" s="1097">
        <v>12382</v>
      </c>
      <c r="L49" s="1097">
        <v>16970</v>
      </c>
      <c r="M49" s="1097">
        <v>23158</v>
      </c>
      <c r="N49" s="1097">
        <v>17355</v>
      </c>
      <c r="O49" s="1097">
        <v>22635</v>
      </c>
      <c r="P49" s="1097">
        <v>15420</v>
      </c>
      <c r="Q49" s="1097">
        <v>22446</v>
      </c>
    </row>
    <row r="50" spans="2:17" ht="12" customHeight="1">
      <c r="B50" s="1100"/>
      <c r="C50" s="1076"/>
      <c r="D50" s="1076"/>
      <c r="E50" s="1076"/>
      <c r="F50" s="1598" t="s">
        <v>453</v>
      </c>
      <c r="G50" s="1601"/>
      <c r="H50" s="1601"/>
      <c r="I50" s="1103"/>
      <c r="J50" s="1105">
        <v>17305</v>
      </c>
      <c r="K50" s="1105">
        <v>8860</v>
      </c>
      <c r="L50" s="1105">
        <v>13001</v>
      </c>
      <c r="M50" s="1105">
        <v>12463</v>
      </c>
      <c r="N50" s="1105">
        <v>13062</v>
      </c>
      <c r="O50" s="1105">
        <v>13853</v>
      </c>
      <c r="P50" s="1105">
        <v>10334</v>
      </c>
      <c r="Q50" s="1105">
        <v>15687</v>
      </c>
    </row>
    <row r="51" spans="2:17" s="1095" customFormat="1" ht="12" customHeight="1">
      <c r="B51" s="1098"/>
      <c r="C51" s="1106"/>
      <c r="D51" s="1106"/>
      <c r="E51" s="1594" t="s">
        <v>2233</v>
      </c>
      <c r="F51" s="1594"/>
      <c r="G51" s="1594"/>
      <c r="H51" s="1594"/>
      <c r="I51" s="1096"/>
      <c r="J51" s="1097">
        <v>23778</v>
      </c>
      <c r="K51" s="1097">
        <v>20758</v>
      </c>
      <c r="L51" s="1097">
        <v>19925</v>
      </c>
      <c r="M51" s="1097">
        <v>19677</v>
      </c>
      <c r="N51" s="1097">
        <v>20012</v>
      </c>
      <c r="O51" s="1097">
        <v>18931</v>
      </c>
      <c r="P51" s="1097">
        <v>19759</v>
      </c>
      <c r="Q51" s="1097">
        <v>19150</v>
      </c>
    </row>
    <row r="52" spans="2:17" ht="12" customHeight="1">
      <c r="B52" s="1100"/>
      <c r="C52" s="1076"/>
      <c r="D52" s="1076"/>
      <c r="E52" s="1076"/>
      <c r="F52" s="1598" t="s">
        <v>1308</v>
      </c>
      <c r="G52" s="1601"/>
      <c r="H52" s="1601"/>
      <c r="I52" s="1103"/>
      <c r="J52" s="1105">
        <v>8478</v>
      </c>
      <c r="K52" s="1105">
        <v>6949</v>
      </c>
      <c r="L52" s="1105">
        <v>7033</v>
      </c>
      <c r="M52" s="1105">
        <v>8098</v>
      </c>
      <c r="N52" s="1105">
        <v>7519</v>
      </c>
      <c r="O52" s="1105">
        <v>7714</v>
      </c>
      <c r="P52" s="1105">
        <v>7754</v>
      </c>
      <c r="Q52" s="1105">
        <v>8260</v>
      </c>
    </row>
    <row r="53" spans="2:17" s="1095" customFormat="1" ht="12" customHeight="1">
      <c r="B53" s="1098"/>
      <c r="C53" s="1106"/>
      <c r="D53" s="1106"/>
      <c r="E53" s="1594" t="s">
        <v>2234</v>
      </c>
      <c r="F53" s="1594"/>
      <c r="G53" s="1594"/>
      <c r="H53" s="1594"/>
      <c r="I53" s="1096"/>
      <c r="J53" s="1097">
        <v>11970</v>
      </c>
      <c r="K53" s="1097">
        <v>10858</v>
      </c>
      <c r="L53" s="1097">
        <v>12213</v>
      </c>
      <c r="M53" s="1097">
        <v>17747</v>
      </c>
      <c r="N53" s="1097">
        <v>12952</v>
      </c>
      <c r="O53" s="1097">
        <v>15683</v>
      </c>
      <c r="P53" s="1097">
        <v>13610</v>
      </c>
      <c r="Q53" s="1097">
        <v>13239</v>
      </c>
    </row>
    <row r="54" spans="2:17" s="1095" customFormat="1" ht="12" customHeight="1">
      <c r="B54" s="1098"/>
      <c r="C54" s="1106"/>
      <c r="D54" s="1106"/>
      <c r="E54" s="1594" t="s">
        <v>2235</v>
      </c>
      <c r="F54" s="1594"/>
      <c r="G54" s="1594"/>
      <c r="H54" s="1594"/>
      <c r="I54" s="1096"/>
      <c r="J54" s="1097">
        <v>20274</v>
      </c>
      <c r="K54" s="1097">
        <v>21048</v>
      </c>
      <c r="L54" s="1097">
        <v>24454</v>
      </c>
      <c r="M54" s="1097">
        <v>24458</v>
      </c>
      <c r="N54" s="1097">
        <v>23294</v>
      </c>
      <c r="O54" s="1097">
        <v>21065</v>
      </c>
      <c r="P54" s="1097">
        <v>20539</v>
      </c>
      <c r="Q54" s="1097">
        <v>21963</v>
      </c>
    </row>
    <row r="55" spans="2:17" s="1095" customFormat="1" ht="12" customHeight="1">
      <c r="B55" s="1098"/>
      <c r="C55" s="1106"/>
      <c r="D55" s="1106"/>
      <c r="E55" s="1594" t="s">
        <v>1309</v>
      </c>
      <c r="F55" s="1594"/>
      <c r="G55" s="1594"/>
      <c r="H55" s="1594"/>
      <c r="I55" s="1096"/>
      <c r="J55" s="1097">
        <v>8489</v>
      </c>
      <c r="K55" s="1097">
        <v>7651</v>
      </c>
      <c r="L55" s="1097">
        <v>11172</v>
      </c>
      <c r="M55" s="1097">
        <v>11311</v>
      </c>
      <c r="N55" s="1097">
        <v>8632</v>
      </c>
      <c r="O55" s="1097">
        <v>9065</v>
      </c>
      <c r="P55" s="1097">
        <v>9289</v>
      </c>
      <c r="Q55" s="1097">
        <v>9474</v>
      </c>
    </row>
    <row r="56" spans="2:17" s="1095" customFormat="1" ht="12" customHeight="1">
      <c r="B56" s="1098"/>
      <c r="C56" s="1106"/>
      <c r="D56" s="1106"/>
      <c r="E56" s="1594" t="s">
        <v>2236</v>
      </c>
      <c r="F56" s="1594"/>
      <c r="G56" s="1594"/>
      <c r="H56" s="1594"/>
      <c r="I56" s="1096"/>
      <c r="J56" s="1097">
        <v>30423</v>
      </c>
      <c r="K56" s="1097">
        <v>25368</v>
      </c>
      <c r="L56" s="1097">
        <v>30371</v>
      </c>
      <c r="M56" s="1097">
        <v>29875</v>
      </c>
      <c r="N56" s="1097">
        <v>34611</v>
      </c>
      <c r="O56" s="1097">
        <v>31412</v>
      </c>
      <c r="P56" s="1097">
        <v>30661</v>
      </c>
      <c r="Q56" s="1097">
        <v>37301</v>
      </c>
    </row>
    <row r="57" spans="2:17" s="1095" customFormat="1" ht="12" customHeight="1">
      <c r="B57" s="1098"/>
      <c r="C57" s="1106"/>
      <c r="D57" s="1106"/>
      <c r="E57" s="1594" t="s">
        <v>425</v>
      </c>
      <c r="F57" s="1594"/>
      <c r="G57" s="1594"/>
      <c r="H57" s="1594"/>
      <c r="I57" s="1096"/>
      <c r="J57" s="1097">
        <v>14652</v>
      </c>
      <c r="K57" s="1097">
        <v>15944</v>
      </c>
      <c r="L57" s="1097">
        <v>15791</v>
      </c>
      <c r="M57" s="1097">
        <v>18431</v>
      </c>
      <c r="N57" s="1097">
        <v>13701</v>
      </c>
      <c r="O57" s="1097">
        <v>15270</v>
      </c>
      <c r="P57" s="1097">
        <v>13428</v>
      </c>
      <c r="Q57" s="1097">
        <v>18988</v>
      </c>
    </row>
    <row r="58" spans="2:17" s="1095" customFormat="1" ht="12" customHeight="1">
      <c r="B58" s="1098"/>
      <c r="C58" s="1106"/>
      <c r="D58" s="1106"/>
      <c r="E58" s="1594" t="s">
        <v>426</v>
      </c>
      <c r="F58" s="1594"/>
      <c r="G58" s="1594"/>
      <c r="H58" s="1594"/>
      <c r="I58" s="1096"/>
      <c r="J58" s="1097">
        <v>33571</v>
      </c>
      <c r="K58" s="1097">
        <v>26180</v>
      </c>
      <c r="L58" s="1097">
        <v>31759</v>
      </c>
      <c r="M58" s="1097">
        <v>35361</v>
      </c>
      <c r="N58" s="1097">
        <v>34887</v>
      </c>
      <c r="O58" s="1097">
        <v>35345</v>
      </c>
      <c r="P58" s="1097">
        <v>31312</v>
      </c>
      <c r="Q58" s="1097">
        <v>34549</v>
      </c>
    </row>
    <row r="59" spans="2:17" s="1095" customFormat="1" ht="12" customHeight="1">
      <c r="B59" s="1098"/>
      <c r="C59" s="1106"/>
      <c r="D59" s="1106"/>
      <c r="E59" s="1594" t="s">
        <v>427</v>
      </c>
      <c r="F59" s="1594"/>
      <c r="G59" s="1594"/>
      <c r="H59" s="1594"/>
      <c r="I59" s="1096"/>
      <c r="J59" s="1097">
        <v>98032</v>
      </c>
      <c r="K59" s="1097">
        <v>115161</v>
      </c>
      <c r="L59" s="1097">
        <v>102945</v>
      </c>
      <c r="M59" s="1097">
        <v>97461</v>
      </c>
      <c r="N59" s="1097">
        <v>114261</v>
      </c>
      <c r="O59" s="1097">
        <v>110783</v>
      </c>
      <c r="P59" s="1097">
        <v>101615</v>
      </c>
      <c r="Q59" s="1097">
        <v>94491</v>
      </c>
    </row>
    <row r="60" spans="2:17" ht="12" customHeight="1">
      <c r="B60" s="1100"/>
      <c r="C60" s="1076"/>
      <c r="D60" s="1076"/>
      <c r="E60" s="1081"/>
      <c r="F60" s="1102"/>
      <c r="G60" s="1076"/>
      <c r="H60" s="1081" t="s">
        <v>1310</v>
      </c>
      <c r="I60" s="1103"/>
      <c r="J60" s="1105">
        <v>17513</v>
      </c>
      <c r="K60" s="1105">
        <v>15649</v>
      </c>
      <c r="L60" s="1105">
        <v>16007</v>
      </c>
      <c r="M60" s="1105">
        <v>15972</v>
      </c>
      <c r="N60" s="1105">
        <v>16208</v>
      </c>
      <c r="O60" s="1105">
        <v>19402</v>
      </c>
      <c r="P60" s="1105">
        <v>18762</v>
      </c>
      <c r="Q60" s="1105">
        <v>19317</v>
      </c>
    </row>
    <row r="61" spans="2:17" s="1095" customFormat="1" ht="12" customHeight="1">
      <c r="B61" s="1098"/>
      <c r="C61" s="1106"/>
      <c r="D61" s="1594" t="s">
        <v>428</v>
      </c>
      <c r="E61" s="1594"/>
      <c r="F61" s="1594"/>
      <c r="G61" s="1594"/>
      <c r="H61" s="1594"/>
      <c r="I61" s="1096"/>
      <c r="J61" s="1097">
        <v>93446</v>
      </c>
      <c r="K61" s="1097">
        <v>79340</v>
      </c>
      <c r="L61" s="1097">
        <v>83833</v>
      </c>
      <c r="M61" s="1097">
        <v>77153</v>
      </c>
      <c r="N61" s="1097">
        <v>85832</v>
      </c>
      <c r="O61" s="1097">
        <v>93431</v>
      </c>
      <c r="P61" s="1097">
        <v>79898</v>
      </c>
      <c r="Q61" s="1097">
        <v>85996</v>
      </c>
    </row>
    <row r="62" spans="2:17" ht="12" customHeight="1">
      <c r="B62" s="1100"/>
      <c r="C62" s="1076"/>
      <c r="D62" s="1076"/>
      <c r="E62" s="1598" t="s">
        <v>1311</v>
      </c>
      <c r="F62" s="1601"/>
      <c r="G62" s="1601"/>
      <c r="H62" s="1601"/>
      <c r="I62" s="1103"/>
      <c r="J62" s="1105">
        <v>25395</v>
      </c>
      <c r="K62" s="1105">
        <v>19535</v>
      </c>
      <c r="L62" s="1105">
        <v>23739</v>
      </c>
      <c r="M62" s="1105">
        <v>20960</v>
      </c>
      <c r="N62" s="1105">
        <v>24243</v>
      </c>
      <c r="O62" s="1105">
        <v>25143</v>
      </c>
      <c r="P62" s="1105">
        <v>20548</v>
      </c>
      <c r="Q62" s="1105">
        <v>23976</v>
      </c>
    </row>
    <row r="63" spans="2:17" ht="12" customHeight="1">
      <c r="B63" s="1100"/>
      <c r="C63" s="1076"/>
      <c r="D63" s="1076"/>
      <c r="E63" s="1598" t="s">
        <v>1312</v>
      </c>
      <c r="F63" s="1601"/>
      <c r="G63" s="1601"/>
      <c r="H63" s="1601"/>
      <c r="I63" s="1103"/>
      <c r="J63" s="1105">
        <v>22310</v>
      </c>
      <c r="K63" s="1105">
        <v>18278</v>
      </c>
      <c r="L63" s="1105">
        <v>20525</v>
      </c>
      <c r="M63" s="1105">
        <v>21898</v>
      </c>
      <c r="N63" s="1105">
        <v>19902</v>
      </c>
      <c r="O63" s="1105">
        <v>24009</v>
      </c>
      <c r="P63" s="1105">
        <v>19181</v>
      </c>
      <c r="Q63" s="1105">
        <v>21932</v>
      </c>
    </row>
    <row r="64" spans="2:17" ht="12" customHeight="1">
      <c r="B64" s="1100"/>
      <c r="C64" s="1076"/>
      <c r="D64" s="1076"/>
      <c r="E64" s="1598" t="s">
        <v>1313</v>
      </c>
      <c r="F64" s="1601"/>
      <c r="G64" s="1601"/>
      <c r="H64" s="1601"/>
      <c r="I64" s="1103"/>
      <c r="J64" s="1105">
        <v>45661</v>
      </c>
      <c r="K64" s="1105">
        <v>41501</v>
      </c>
      <c r="L64" s="1105">
        <v>39464</v>
      </c>
      <c r="M64" s="1105">
        <v>34184</v>
      </c>
      <c r="N64" s="1105">
        <v>41559</v>
      </c>
      <c r="O64" s="1105">
        <v>44161</v>
      </c>
      <c r="P64" s="1105">
        <v>40094</v>
      </c>
      <c r="Q64" s="1105">
        <v>39887</v>
      </c>
    </row>
    <row r="65" spans="2:17" ht="12" customHeight="1">
      <c r="B65" s="1100"/>
      <c r="C65" s="1076"/>
      <c r="D65" s="1076"/>
      <c r="E65" s="1598" t="s">
        <v>1314</v>
      </c>
      <c r="F65" s="1598"/>
      <c r="G65" s="1598"/>
      <c r="H65" s="1598"/>
      <c r="I65" s="1103"/>
      <c r="J65" s="1105">
        <v>81</v>
      </c>
      <c r="K65" s="1105">
        <v>25</v>
      </c>
      <c r="L65" s="1105">
        <v>106</v>
      </c>
      <c r="M65" s="1105">
        <v>111</v>
      </c>
      <c r="N65" s="1105">
        <v>128</v>
      </c>
      <c r="O65" s="1105">
        <v>117</v>
      </c>
      <c r="P65" s="1105">
        <v>76</v>
      </c>
      <c r="Q65" s="1105">
        <v>200</v>
      </c>
    </row>
    <row r="66" spans="2:17" s="1095" customFormat="1" ht="12" customHeight="1">
      <c r="B66" s="1098"/>
      <c r="C66" s="1594" t="s">
        <v>429</v>
      </c>
      <c r="D66" s="1594"/>
      <c r="E66" s="1594"/>
      <c r="F66" s="1594"/>
      <c r="G66" s="1594"/>
      <c r="H66" s="1594"/>
      <c r="I66" s="1096"/>
      <c r="J66" s="1097">
        <v>551109</v>
      </c>
      <c r="K66" s="1097">
        <v>410261</v>
      </c>
      <c r="L66" s="1097">
        <v>483367</v>
      </c>
      <c r="M66" s="1097">
        <v>495131</v>
      </c>
      <c r="N66" s="1097">
        <v>504032</v>
      </c>
      <c r="O66" s="1097">
        <v>513675</v>
      </c>
      <c r="P66" s="1097">
        <v>437266</v>
      </c>
      <c r="Q66" s="1097">
        <v>510529</v>
      </c>
    </row>
    <row r="67" spans="2:17" ht="12" customHeight="1">
      <c r="B67" s="1100"/>
      <c r="C67" s="1076"/>
      <c r="D67" s="1076"/>
      <c r="E67" s="1598" t="s">
        <v>1315</v>
      </c>
      <c r="F67" s="1601"/>
      <c r="G67" s="1601"/>
      <c r="H67" s="1601"/>
      <c r="I67" s="1103"/>
      <c r="J67" s="1105">
        <v>419084</v>
      </c>
      <c r="K67" s="1105">
        <v>322779</v>
      </c>
      <c r="L67" s="1105">
        <v>359427</v>
      </c>
      <c r="M67" s="1105">
        <v>356876</v>
      </c>
      <c r="N67" s="1105">
        <v>415093</v>
      </c>
      <c r="O67" s="1105">
        <v>370634</v>
      </c>
      <c r="P67" s="1105">
        <v>328563</v>
      </c>
      <c r="Q67" s="1105">
        <v>384727</v>
      </c>
    </row>
    <row r="68" spans="2:17" ht="12" customHeight="1">
      <c r="B68" s="1100"/>
      <c r="C68" s="1076"/>
      <c r="D68" s="1076"/>
      <c r="E68" s="1598" t="s">
        <v>1316</v>
      </c>
      <c r="F68" s="1601"/>
      <c r="G68" s="1601"/>
      <c r="H68" s="1601"/>
      <c r="I68" s="1103"/>
      <c r="J68" s="115">
        <v>42355</v>
      </c>
      <c r="K68" s="1105">
        <v>41473</v>
      </c>
      <c r="L68" s="1105">
        <v>38630</v>
      </c>
      <c r="M68" s="1105">
        <v>39820</v>
      </c>
      <c r="N68" s="1105">
        <v>39252</v>
      </c>
      <c r="O68" s="1105">
        <v>42592</v>
      </c>
      <c r="P68" s="1105">
        <v>40315</v>
      </c>
      <c r="Q68" s="1105">
        <v>41854</v>
      </c>
    </row>
    <row r="69" spans="2:17" s="1095" customFormat="1" ht="12" customHeight="1">
      <c r="B69" s="1098"/>
      <c r="C69" s="1594" t="s">
        <v>2129</v>
      </c>
      <c r="D69" s="1594"/>
      <c r="E69" s="1594"/>
      <c r="F69" s="1594"/>
      <c r="G69" s="1594"/>
      <c r="H69" s="1594"/>
      <c r="I69" s="1096"/>
      <c r="J69" s="1097">
        <v>107525</v>
      </c>
      <c r="K69" s="1097">
        <v>100812</v>
      </c>
      <c r="L69" s="1097">
        <v>81321</v>
      </c>
      <c r="M69" s="1097">
        <v>99771</v>
      </c>
      <c r="N69" s="1097">
        <v>67593</v>
      </c>
      <c r="O69" s="1097">
        <v>84391</v>
      </c>
      <c r="P69" s="1097">
        <v>98412</v>
      </c>
      <c r="Q69" s="1097">
        <v>94741</v>
      </c>
    </row>
    <row r="70" spans="2:17" s="1095" customFormat="1" ht="12" customHeight="1">
      <c r="B70" s="1098"/>
      <c r="C70" s="1106"/>
      <c r="D70" s="1110"/>
      <c r="E70" s="1110"/>
      <c r="F70" s="1110"/>
      <c r="G70" s="1110"/>
      <c r="H70" s="1110"/>
      <c r="I70" s="1096"/>
      <c r="J70" s="1097"/>
      <c r="K70" s="1097"/>
      <c r="L70" s="1108"/>
      <c r="M70" s="1097"/>
      <c r="N70" s="1097"/>
      <c r="O70" s="1097"/>
      <c r="P70" s="1097"/>
      <c r="Q70" s="1097"/>
    </row>
    <row r="71" spans="2:17" ht="12" customHeight="1" thickBot="1">
      <c r="B71" s="1111"/>
      <c r="C71" s="1602" t="s">
        <v>430</v>
      </c>
      <c r="D71" s="1603"/>
      <c r="E71" s="1603"/>
      <c r="F71" s="1603"/>
      <c r="G71" s="1603"/>
      <c r="H71" s="1603"/>
      <c r="I71" s="1112"/>
      <c r="J71" s="1113">
        <v>17999</v>
      </c>
      <c r="K71" s="1113">
        <v>10563</v>
      </c>
      <c r="L71" s="1113">
        <v>12962</v>
      </c>
      <c r="M71" s="1113">
        <v>16729</v>
      </c>
      <c r="N71" s="1113">
        <v>14366</v>
      </c>
      <c r="O71" s="1113">
        <v>19354</v>
      </c>
      <c r="P71" s="1113">
        <v>15232</v>
      </c>
      <c r="Q71" s="1113">
        <v>14475</v>
      </c>
    </row>
    <row r="72" spans="3:12" ht="12">
      <c r="C72" s="1074" t="s">
        <v>1317</v>
      </c>
      <c r="L72" s="1114"/>
    </row>
    <row r="73" ht="12">
      <c r="L73" s="1076"/>
    </row>
  </sheetData>
  <mergeCells count="62">
    <mergeCell ref="D61:H61"/>
    <mergeCell ref="C66:H66"/>
    <mergeCell ref="E23:H23"/>
    <mergeCell ref="D24:H24"/>
    <mergeCell ref="E62:H62"/>
    <mergeCell ref="E63:H63"/>
    <mergeCell ref="E64:H64"/>
    <mergeCell ref="E65:H65"/>
    <mergeCell ref="E57:H57"/>
    <mergeCell ref="E58:H58"/>
    <mergeCell ref="B4:I4"/>
    <mergeCell ref="B9:H9"/>
    <mergeCell ref="C10:H10"/>
    <mergeCell ref="B32:H32"/>
    <mergeCell ref="F25:H25"/>
    <mergeCell ref="F26:H26"/>
    <mergeCell ref="F27:H27"/>
    <mergeCell ref="G20:H20"/>
    <mergeCell ref="G21:H21"/>
    <mergeCell ref="G22:H22"/>
    <mergeCell ref="E67:H67"/>
    <mergeCell ref="E68:H68"/>
    <mergeCell ref="C71:H71"/>
    <mergeCell ref="C69:H69"/>
    <mergeCell ref="E59:H59"/>
    <mergeCell ref="E53:H53"/>
    <mergeCell ref="E54:H54"/>
    <mergeCell ref="E55:H55"/>
    <mergeCell ref="E56:H56"/>
    <mergeCell ref="E49:H49"/>
    <mergeCell ref="F50:H50"/>
    <mergeCell ref="E51:H51"/>
    <mergeCell ref="F52:H52"/>
    <mergeCell ref="F45:H45"/>
    <mergeCell ref="F46:H46"/>
    <mergeCell ref="F47:H47"/>
    <mergeCell ref="F48:H48"/>
    <mergeCell ref="F41:H41"/>
    <mergeCell ref="F42:H42"/>
    <mergeCell ref="F43:H43"/>
    <mergeCell ref="F44:H44"/>
    <mergeCell ref="F36:H36"/>
    <mergeCell ref="F38:H38"/>
    <mergeCell ref="F39:H39"/>
    <mergeCell ref="F40:H40"/>
    <mergeCell ref="D34:H34"/>
    <mergeCell ref="E35:H35"/>
    <mergeCell ref="C33:H33"/>
    <mergeCell ref="F28:H28"/>
    <mergeCell ref="F29:H29"/>
    <mergeCell ref="F30:H30"/>
    <mergeCell ref="D31:H31"/>
    <mergeCell ref="G13:H13"/>
    <mergeCell ref="G17:H17"/>
    <mergeCell ref="F18:H18"/>
    <mergeCell ref="F19:H19"/>
    <mergeCell ref="E11:H11"/>
    <mergeCell ref="F12:H12"/>
    <mergeCell ref="B5:H5"/>
    <mergeCell ref="B6:H6"/>
    <mergeCell ref="B7:H7"/>
    <mergeCell ref="B8:H8"/>
  </mergeCells>
  <printOptions/>
  <pageMargins left="0.75" right="0.75" top="1" bottom="1" header="0.512" footer="0.512"/>
  <pageSetup orientation="portrait" paperSize="9"/>
</worksheet>
</file>

<file path=xl/worksheets/sheet33.xml><?xml version="1.0" encoding="utf-8"?>
<worksheet xmlns="http://schemas.openxmlformats.org/spreadsheetml/2006/main" xmlns:r="http://schemas.openxmlformats.org/officeDocument/2006/relationships">
  <dimension ref="A2:I29"/>
  <sheetViews>
    <sheetView workbookViewId="0" topLeftCell="A1">
      <selection activeCell="A1" sqref="A1"/>
    </sheetView>
  </sheetViews>
  <sheetFormatPr defaultColWidth="9.00390625" defaultRowHeight="15" customHeight="1"/>
  <cols>
    <col min="1" max="2" width="2.625" style="1115" customWidth="1"/>
    <col min="3" max="3" width="19.125" style="1115" customWidth="1"/>
    <col min="4" max="8" width="11.875" style="1115" customWidth="1"/>
    <col min="9" max="9" width="11.75390625" style="1115" customWidth="1"/>
    <col min="10" max="16384" width="9.00390625" style="1115" customWidth="1"/>
  </cols>
  <sheetData>
    <row r="1" ht="12" customHeight="1"/>
    <row r="2" ht="15" customHeight="1">
      <c r="B2" s="1116" t="s">
        <v>1347</v>
      </c>
    </row>
    <row r="3" spans="3:7" ht="12" customHeight="1">
      <c r="C3" s="1116"/>
      <c r="D3" s="1117"/>
      <c r="E3" s="1117"/>
      <c r="F3" s="1117"/>
      <c r="G3" s="1117"/>
    </row>
    <row r="4" spans="2:9" s="1118" customFormat="1" ht="15" customHeight="1" thickBot="1">
      <c r="B4" s="1119" t="s">
        <v>1338</v>
      </c>
      <c r="C4" s="1119"/>
      <c r="D4" s="1119"/>
      <c r="E4" s="1119"/>
      <c r="F4" s="1119"/>
      <c r="G4" s="1119"/>
      <c r="I4" s="501"/>
    </row>
    <row r="5" spans="1:9" s="1118" customFormat="1" ht="15" customHeight="1" thickTop="1">
      <c r="A5" s="1120"/>
      <c r="B5" s="1616" t="s">
        <v>1339</v>
      </c>
      <c r="C5" s="1617"/>
      <c r="D5" s="1612" t="s">
        <v>1340</v>
      </c>
      <c r="E5" s="1613"/>
      <c r="F5" s="1614"/>
      <c r="G5" s="1612">
        <v>6</v>
      </c>
      <c r="H5" s="1613"/>
      <c r="I5" s="1615"/>
    </row>
    <row r="6" spans="1:9" s="1118" customFormat="1" ht="15" customHeight="1">
      <c r="A6" s="1120"/>
      <c r="B6" s="1618"/>
      <c r="C6" s="1619"/>
      <c r="D6" s="225" t="s">
        <v>1319</v>
      </c>
      <c r="E6" s="225" t="s">
        <v>1320</v>
      </c>
      <c r="F6" s="225" t="s">
        <v>1321</v>
      </c>
      <c r="G6" s="225" t="s">
        <v>1319</v>
      </c>
      <c r="H6" s="225" t="s">
        <v>1320</v>
      </c>
      <c r="I6" s="225" t="s">
        <v>1321</v>
      </c>
    </row>
    <row r="7" spans="1:9" s="1123" customFormat="1" ht="15" customHeight="1">
      <c r="A7" s="1121"/>
      <c r="B7" s="1610" t="s">
        <v>1341</v>
      </c>
      <c r="C7" s="1611"/>
      <c r="D7" s="1122">
        <v>7705</v>
      </c>
      <c r="E7" s="1122">
        <v>5981</v>
      </c>
      <c r="F7" s="1122">
        <v>2006</v>
      </c>
      <c r="G7" s="1122">
        <f>SUM(G9:G26)</f>
        <v>9442</v>
      </c>
      <c r="H7" s="1122">
        <f>SUM(H9:H26)</f>
        <v>6931</v>
      </c>
      <c r="I7" s="1122">
        <f>SUM(I9:I26)</f>
        <v>2262</v>
      </c>
    </row>
    <row r="8" spans="1:9" s="1118" customFormat="1" ht="15" customHeight="1">
      <c r="A8" s="1120"/>
      <c r="B8" s="1124"/>
      <c r="C8" s="1125"/>
      <c r="D8" s="327"/>
      <c r="E8" s="327"/>
      <c r="F8" s="327"/>
      <c r="G8" s="327"/>
      <c r="H8" s="327"/>
      <c r="I8" s="327"/>
    </row>
    <row r="9" spans="1:9" s="1118" customFormat="1" ht="15" customHeight="1">
      <c r="A9" s="1120"/>
      <c r="B9" s="1124"/>
      <c r="C9" s="1125" t="s">
        <v>1342</v>
      </c>
      <c r="D9" s="327">
        <v>7</v>
      </c>
      <c r="E9" s="327">
        <v>7</v>
      </c>
      <c r="F9" s="327">
        <v>6</v>
      </c>
      <c r="G9" s="327">
        <v>6</v>
      </c>
      <c r="H9" s="327">
        <v>6</v>
      </c>
      <c r="I9" s="327">
        <v>4</v>
      </c>
    </row>
    <row r="10" spans="1:9" s="1118" customFormat="1" ht="15" customHeight="1">
      <c r="A10" s="1120"/>
      <c r="B10" s="1124"/>
      <c r="C10" s="1125" t="s">
        <v>1322</v>
      </c>
      <c r="D10" s="327">
        <v>9</v>
      </c>
      <c r="E10" s="327">
        <v>10</v>
      </c>
      <c r="F10" s="327">
        <v>8</v>
      </c>
      <c r="G10" s="327">
        <v>8</v>
      </c>
      <c r="H10" s="327">
        <v>9</v>
      </c>
      <c r="I10" s="327">
        <v>13</v>
      </c>
    </row>
    <row r="11" spans="1:9" s="1118" customFormat="1" ht="15" customHeight="1">
      <c r="A11" s="1120"/>
      <c r="B11" s="1124"/>
      <c r="C11" s="1125" t="s">
        <v>1323</v>
      </c>
      <c r="D11" s="327">
        <v>13</v>
      </c>
      <c r="E11" s="327">
        <v>13</v>
      </c>
      <c r="F11" s="327">
        <v>7</v>
      </c>
      <c r="G11" s="327">
        <v>16</v>
      </c>
      <c r="H11" s="327">
        <v>17</v>
      </c>
      <c r="I11" s="327">
        <v>10</v>
      </c>
    </row>
    <row r="12" spans="1:9" s="1118" customFormat="1" ht="15" customHeight="1">
      <c r="A12" s="1120"/>
      <c r="B12" s="1124"/>
      <c r="C12" s="1125" t="s">
        <v>1324</v>
      </c>
      <c r="D12" s="327">
        <v>3</v>
      </c>
      <c r="E12" s="327">
        <v>3</v>
      </c>
      <c r="F12" s="327">
        <v>1</v>
      </c>
      <c r="G12" s="327">
        <v>4</v>
      </c>
      <c r="H12" s="327">
        <v>4</v>
      </c>
      <c r="I12" s="327">
        <v>8</v>
      </c>
    </row>
    <row r="13" spans="1:9" s="1118" customFormat="1" ht="15" customHeight="1">
      <c r="A13" s="1120"/>
      <c r="B13" s="1124"/>
      <c r="C13" s="1125" t="s">
        <v>1325</v>
      </c>
      <c r="D13" s="1126">
        <v>1</v>
      </c>
      <c r="E13" s="1126">
        <v>1</v>
      </c>
      <c r="F13" s="1126">
        <v>11</v>
      </c>
      <c r="G13" s="1126">
        <v>0</v>
      </c>
      <c r="H13" s="1126">
        <v>1</v>
      </c>
      <c r="I13" s="1126">
        <v>0</v>
      </c>
    </row>
    <row r="14" spans="1:9" s="1118" customFormat="1" ht="15" customHeight="1">
      <c r="A14" s="1120"/>
      <c r="B14" s="1124"/>
      <c r="C14" s="1125" t="s">
        <v>1326</v>
      </c>
      <c r="D14" s="327">
        <v>62</v>
      </c>
      <c r="E14" s="327">
        <v>62</v>
      </c>
      <c r="F14" s="327">
        <v>70</v>
      </c>
      <c r="G14" s="327">
        <v>70</v>
      </c>
      <c r="H14" s="327">
        <v>68</v>
      </c>
      <c r="I14" s="327">
        <v>52</v>
      </c>
    </row>
    <row r="15" spans="1:9" s="1118" customFormat="1" ht="15" customHeight="1">
      <c r="A15" s="1120"/>
      <c r="B15" s="1124"/>
      <c r="C15" s="1125" t="s">
        <v>1327</v>
      </c>
      <c r="D15" s="327">
        <v>97</v>
      </c>
      <c r="E15" s="327">
        <v>99</v>
      </c>
      <c r="F15" s="327">
        <v>139</v>
      </c>
      <c r="G15" s="327">
        <v>109</v>
      </c>
      <c r="H15" s="327">
        <v>107</v>
      </c>
      <c r="I15" s="327">
        <v>174</v>
      </c>
    </row>
    <row r="16" spans="1:9" s="1118" customFormat="1" ht="15" customHeight="1">
      <c r="A16" s="1120"/>
      <c r="B16" s="1124"/>
      <c r="C16" s="1125" t="s">
        <v>1328</v>
      </c>
      <c r="D16" s="327">
        <v>73</v>
      </c>
      <c r="E16" s="327">
        <v>67</v>
      </c>
      <c r="F16" s="327">
        <v>68</v>
      </c>
      <c r="G16" s="327">
        <v>68</v>
      </c>
      <c r="H16" s="327">
        <v>66</v>
      </c>
      <c r="I16" s="327">
        <v>40</v>
      </c>
    </row>
    <row r="17" spans="1:9" s="1118" customFormat="1" ht="15" customHeight="1">
      <c r="A17" s="1120"/>
      <c r="B17" s="1124"/>
      <c r="C17" s="1125" t="s">
        <v>1329</v>
      </c>
      <c r="D17" s="327">
        <v>6105</v>
      </c>
      <c r="E17" s="327">
        <v>4327</v>
      </c>
      <c r="F17" s="327">
        <v>1350</v>
      </c>
      <c r="G17" s="327">
        <v>7317</v>
      </c>
      <c r="H17" s="327">
        <v>4871</v>
      </c>
      <c r="I17" s="327">
        <v>1472</v>
      </c>
    </row>
    <row r="18" spans="1:9" s="1118" customFormat="1" ht="15" customHeight="1">
      <c r="A18" s="1120"/>
      <c r="B18" s="1124"/>
      <c r="C18" s="1125" t="s">
        <v>1330</v>
      </c>
      <c r="D18" s="327">
        <v>871</v>
      </c>
      <c r="E18" s="327">
        <v>939</v>
      </c>
      <c r="F18" s="327">
        <v>75</v>
      </c>
      <c r="G18" s="327">
        <v>1100</v>
      </c>
      <c r="H18" s="327">
        <v>1109</v>
      </c>
      <c r="I18" s="327">
        <v>111</v>
      </c>
    </row>
    <row r="19" spans="1:9" s="1118" customFormat="1" ht="15" customHeight="1">
      <c r="A19" s="1120"/>
      <c r="B19" s="1124"/>
      <c r="C19" s="1125" t="s">
        <v>1331</v>
      </c>
      <c r="D19" s="327">
        <v>22</v>
      </c>
      <c r="E19" s="327">
        <v>21</v>
      </c>
      <c r="F19" s="327">
        <v>13</v>
      </c>
      <c r="G19" s="327">
        <v>57</v>
      </c>
      <c r="H19" s="327">
        <v>57</v>
      </c>
      <c r="I19" s="327">
        <v>10</v>
      </c>
    </row>
    <row r="20" spans="1:9" s="1118" customFormat="1" ht="15" customHeight="1">
      <c r="A20" s="1120"/>
      <c r="B20" s="1124"/>
      <c r="C20" s="1125" t="s">
        <v>1332</v>
      </c>
      <c r="D20" s="327">
        <v>59</v>
      </c>
      <c r="E20" s="327">
        <v>54</v>
      </c>
      <c r="F20" s="327">
        <v>3</v>
      </c>
      <c r="G20" s="327">
        <v>130</v>
      </c>
      <c r="H20" s="327">
        <v>128</v>
      </c>
      <c r="I20" s="327">
        <v>30</v>
      </c>
    </row>
    <row r="21" spans="1:9" s="1118" customFormat="1" ht="15" customHeight="1">
      <c r="A21" s="1120"/>
      <c r="B21" s="1124"/>
      <c r="C21" s="1127" t="s">
        <v>1343</v>
      </c>
      <c r="D21" s="1126">
        <v>55</v>
      </c>
      <c r="E21" s="1126">
        <v>55</v>
      </c>
      <c r="F21" s="1126">
        <v>7</v>
      </c>
      <c r="G21" s="1126">
        <v>10</v>
      </c>
      <c r="H21" s="1126">
        <v>10</v>
      </c>
      <c r="I21" s="1126">
        <v>2</v>
      </c>
    </row>
    <row r="22" spans="1:9" s="1118" customFormat="1" ht="15" customHeight="1">
      <c r="A22" s="1120"/>
      <c r="B22" s="1124"/>
      <c r="C22" s="1125" t="s">
        <v>1333</v>
      </c>
      <c r="D22" s="1126">
        <v>0</v>
      </c>
      <c r="E22" s="1126">
        <v>0</v>
      </c>
      <c r="F22" s="1126">
        <v>0</v>
      </c>
      <c r="G22" s="1126">
        <v>0</v>
      </c>
      <c r="H22" s="1126">
        <v>0</v>
      </c>
      <c r="I22" s="1126">
        <v>0</v>
      </c>
    </row>
    <row r="23" spans="1:9" s="1118" customFormat="1" ht="15" customHeight="1">
      <c r="A23" s="1120"/>
      <c r="B23" s="1124"/>
      <c r="C23" s="1125" t="s">
        <v>1334</v>
      </c>
      <c r="D23" s="1126">
        <v>0</v>
      </c>
      <c r="E23" s="1126">
        <v>0</v>
      </c>
      <c r="F23" s="1126">
        <v>0</v>
      </c>
      <c r="G23" s="1126">
        <v>0</v>
      </c>
      <c r="H23" s="1126">
        <v>0</v>
      </c>
      <c r="I23" s="1126">
        <v>0</v>
      </c>
    </row>
    <row r="24" spans="1:9" s="1118" customFormat="1" ht="15" customHeight="1">
      <c r="A24" s="1120"/>
      <c r="B24" s="1124"/>
      <c r="C24" s="1125" t="s">
        <v>1335</v>
      </c>
      <c r="D24" s="327">
        <v>20</v>
      </c>
      <c r="E24" s="327">
        <v>17</v>
      </c>
      <c r="F24" s="327">
        <v>11</v>
      </c>
      <c r="G24" s="327">
        <v>67</v>
      </c>
      <c r="H24" s="327">
        <v>61</v>
      </c>
      <c r="I24" s="327">
        <v>13</v>
      </c>
    </row>
    <row r="25" spans="1:9" s="1118" customFormat="1" ht="15" customHeight="1">
      <c r="A25" s="1120"/>
      <c r="B25" s="1128"/>
      <c r="C25" s="1125" t="s">
        <v>1336</v>
      </c>
      <c r="D25" s="327">
        <v>5</v>
      </c>
      <c r="E25" s="327">
        <v>5</v>
      </c>
      <c r="F25" s="327">
        <v>6</v>
      </c>
      <c r="G25" s="327">
        <v>9</v>
      </c>
      <c r="H25" s="327">
        <v>8</v>
      </c>
      <c r="I25" s="327">
        <v>4</v>
      </c>
    </row>
    <row r="26" spans="1:9" s="1118" customFormat="1" ht="15" customHeight="1" thickBot="1">
      <c r="A26" s="1120"/>
      <c r="B26" s="1129"/>
      <c r="C26" s="1130" t="s">
        <v>1337</v>
      </c>
      <c r="D26" s="1131">
        <v>296</v>
      </c>
      <c r="E26" s="1131">
        <v>294</v>
      </c>
      <c r="F26" s="1131">
        <v>229</v>
      </c>
      <c r="G26" s="1131">
        <v>471</v>
      </c>
      <c r="H26" s="1131">
        <v>409</v>
      </c>
      <c r="I26" s="1131">
        <v>319</v>
      </c>
    </row>
    <row r="27" s="1118" customFormat="1" ht="15" customHeight="1">
      <c r="B27" s="1118" t="s">
        <v>1344</v>
      </c>
    </row>
    <row r="28" s="1118" customFormat="1" ht="15" customHeight="1">
      <c r="B28" s="1118" t="s">
        <v>1345</v>
      </c>
    </row>
    <row r="29" s="1118" customFormat="1" ht="15" customHeight="1">
      <c r="B29" s="1118" t="s">
        <v>1346</v>
      </c>
    </row>
  </sheetData>
  <mergeCells count="4">
    <mergeCell ref="B7:C7"/>
    <mergeCell ref="D5:F5"/>
    <mergeCell ref="G5:I5"/>
    <mergeCell ref="B5:C6"/>
  </mergeCells>
  <printOptions/>
  <pageMargins left="0.2755905511811024" right="0.31496062992125984" top="0.5905511811023623" bottom="0.3937007874015748" header="0.2755905511811024" footer="0.1968503937007874"/>
  <pageSetup horizontalDpi="400" verticalDpi="400" orientation="portrait" paperSize="9" r:id="rId1"/>
</worksheet>
</file>

<file path=xl/worksheets/sheet34.xml><?xml version="1.0" encoding="utf-8"?>
<worksheet xmlns="http://schemas.openxmlformats.org/spreadsheetml/2006/main" xmlns:r="http://schemas.openxmlformats.org/officeDocument/2006/relationships">
  <dimension ref="A2:N19"/>
  <sheetViews>
    <sheetView workbookViewId="0" topLeftCell="A1">
      <selection activeCell="A1" sqref="A1"/>
    </sheetView>
  </sheetViews>
  <sheetFormatPr defaultColWidth="9.00390625" defaultRowHeight="15" customHeight="1"/>
  <cols>
    <col min="1" max="1" width="2.625" style="95" customWidth="1"/>
    <col min="2" max="2" width="10.625" style="95" customWidth="1"/>
    <col min="3" max="14" width="7.50390625" style="95" customWidth="1"/>
    <col min="15" max="16384" width="9.00390625" style="95" customWidth="1"/>
  </cols>
  <sheetData>
    <row r="1" ht="12" customHeight="1"/>
    <row r="2" ht="15" customHeight="1">
      <c r="B2" s="96" t="s">
        <v>1369</v>
      </c>
    </row>
    <row r="3" ht="12" customHeight="1">
      <c r="B3" s="96"/>
    </row>
    <row r="4" spans="2:14" ht="15" customHeight="1" thickBot="1">
      <c r="B4" s="99" t="s">
        <v>1354</v>
      </c>
      <c r="C4" s="99"/>
      <c r="D4" s="99"/>
      <c r="E4" s="99"/>
      <c r="F4" s="99"/>
      <c r="G4" s="99"/>
      <c r="H4" s="99"/>
      <c r="I4" s="99"/>
      <c r="J4" s="99"/>
      <c r="K4" s="99"/>
      <c r="L4" s="99"/>
      <c r="M4" s="99"/>
      <c r="N4" s="132" t="s">
        <v>1355</v>
      </c>
    </row>
    <row r="5" spans="1:14" ht="15" customHeight="1" thickTop="1">
      <c r="A5" s="121"/>
      <c r="B5" s="1333" t="s">
        <v>1356</v>
      </c>
      <c r="C5" s="1132" t="s">
        <v>1348</v>
      </c>
      <c r="D5" s="1133"/>
      <c r="E5" s="1133"/>
      <c r="F5" s="1134"/>
      <c r="G5" s="1135" t="s">
        <v>1349</v>
      </c>
      <c r="H5" s="1135"/>
      <c r="I5" s="1135"/>
      <c r="J5" s="1135"/>
      <c r="K5" s="1132" t="s">
        <v>1350</v>
      </c>
      <c r="L5" s="1133"/>
      <c r="M5" s="1135"/>
      <c r="N5" s="1136"/>
    </row>
    <row r="6" spans="1:14" ht="15" customHeight="1">
      <c r="A6" s="121"/>
      <c r="B6" s="1620"/>
      <c r="C6" s="1137" t="s">
        <v>1351</v>
      </c>
      <c r="D6" s="1138"/>
      <c r="E6" s="1139" t="s">
        <v>1352</v>
      </c>
      <c r="F6" s="1139"/>
      <c r="G6" s="1137" t="s">
        <v>1353</v>
      </c>
      <c r="H6" s="1138"/>
      <c r="I6" s="1137" t="s">
        <v>1352</v>
      </c>
      <c r="J6" s="1138"/>
      <c r="K6" s="1139" t="s">
        <v>1353</v>
      </c>
      <c r="L6" s="1139"/>
      <c r="M6" s="488" t="s">
        <v>1352</v>
      </c>
      <c r="N6" s="1138"/>
    </row>
    <row r="7" spans="1:14" ht="15" customHeight="1">
      <c r="A7" s="121"/>
      <c r="B7" s="1621"/>
      <c r="C7" s="184" t="s">
        <v>1357</v>
      </c>
      <c r="D7" s="184">
        <v>4</v>
      </c>
      <c r="E7" s="184">
        <v>2</v>
      </c>
      <c r="F7" s="184">
        <v>4</v>
      </c>
      <c r="G7" s="1140">
        <v>2</v>
      </c>
      <c r="H7" s="184">
        <v>4</v>
      </c>
      <c r="I7" s="1140">
        <v>2</v>
      </c>
      <c r="J7" s="1141">
        <v>4</v>
      </c>
      <c r="K7" s="184">
        <v>2</v>
      </c>
      <c r="L7" s="184">
        <v>4</v>
      </c>
      <c r="M7" s="184">
        <v>2</v>
      </c>
      <c r="N7" s="1142">
        <v>4</v>
      </c>
    </row>
    <row r="8" spans="1:14" s="228" customFormat="1" ht="15" customHeight="1">
      <c r="A8" s="110"/>
      <c r="B8" s="103" t="s">
        <v>1358</v>
      </c>
      <c r="C8" s="1143">
        <f>SUM(C10:C17)</f>
        <v>1874</v>
      </c>
      <c r="D8" s="1144">
        <f>SUM(D10:D17)</f>
        <v>1955</v>
      </c>
      <c r="E8" s="1145">
        <v>148.9</v>
      </c>
      <c r="F8" s="1145">
        <v>155.8</v>
      </c>
      <c r="G8" s="1144">
        <f>SUM(G10:G17)</f>
        <v>525</v>
      </c>
      <c r="H8" s="1144">
        <f>SUM(H10:H17)</f>
        <v>552</v>
      </c>
      <c r="I8" s="1145">
        <v>41.7</v>
      </c>
      <c r="J8" s="1145">
        <v>44</v>
      </c>
      <c r="K8" s="1144">
        <f>SUM(K10:K17)</f>
        <v>1170</v>
      </c>
      <c r="L8" s="1144">
        <f>SUM(L10:L17)</f>
        <v>1214</v>
      </c>
      <c r="M8" s="1145">
        <v>93</v>
      </c>
      <c r="N8" s="1146">
        <v>96.7</v>
      </c>
    </row>
    <row r="9" spans="1:14" ht="15" customHeight="1">
      <c r="A9" s="121"/>
      <c r="B9" s="107"/>
      <c r="C9" s="108"/>
      <c r="D9" s="99"/>
      <c r="E9" s="1147"/>
      <c r="F9" s="1147"/>
      <c r="G9" s="99"/>
      <c r="H9" s="99"/>
      <c r="I9" s="1147"/>
      <c r="J9" s="1147"/>
      <c r="K9" s="99"/>
      <c r="L9" s="99"/>
      <c r="M9" s="1147"/>
      <c r="N9" s="1148"/>
    </row>
    <row r="10" spans="1:14" ht="15" customHeight="1">
      <c r="A10" s="121"/>
      <c r="B10" s="107" t="s">
        <v>1359</v>
      </c>
      <c r="C10" s="108">
        <v>928</v>
      </c>
      <c r="D10" s="99">
        <v>923</v>
      </c>
      <c r="E10" s="1147">
        <v>249.6</v>
      </c>
      <c r="F10" s="1147">
        <v>246.6</v>
      </c>
      <c r="G10" s="99">
        <v>199</v>
      </c>
      <c r="H10" s="99">
        <v>206</v>
      </c>
      <c r="I10" s="1147">
        <v>53.5</v>
      </c>
      <c r="J10" s="1147">
        <v>55</v>
      </c>
      <c r="K10" s="99">
        <v>536</v>
      </c>
      <c r="L10" s="99">
        <v>556</v>
      </c>
      <c r="M10" s="1147">
        <v>144.1</v>
      </c>
      <c r="N10" s="1148">
        <v>148.6</v>
      </c>
    </row>
    <row r="11" spans="1:14" ht="15" customHeight="1">
      <c r="A11" s="121"/>
      <c r="B11" s="107" t="s">
        <v>1360</v>
      </c>
      <c r="C11" s="108">
        <v>115</v>
      </c>
      <c r="D11" s="99">
        <v>123</v>
      </c>
      <c r="E11" s="1147">
        <v>122.3</v>
      </c>
      <c r="F11" s="1147">
        <v>131.4</v>
      </c>
      <c r="G11" s="99">
        <v>43</v>
      </c>
      <c r="H11" s="99">
        <v>47</v>
      </c>
      <c r="I11" s="1147">
        <v>45.7</v>
      </c>
      <c r="J11" s="1147">
        <v>50.2</v>
      </c>
      <c r="K11" s="99">
        <v>64</v>
      </c>
      <c r="L11" s="99">
        <v>69</v>
      </c>
      <c r="M11" s="1147">
        <v>68</v>
      </c>
      <c r="N11" s="1148">
        <v>73.7</v>
      </c>
    </row>
    <row r="12" spans="1:14" ht="15" customHeight="1">
      <c r="A12" s="121"/>
      <c r="B12" s="107" t="s">
        <v>1361</v>
      </c>
      <c r="C12" s="108">
        <v>69</v>
      </c>
      <c r="D12" s="99">
        <v>83</v>
      </c>
      <c r="E12" s="1147">
        <v>63.6</v>
      </c>
      <c r="F12" s="1147">
        <v>77</v>
      </c>
      <c r="G12" s="99">
        <v>33</v>
      </c>
      <c r="H12" s="99">
        <v>34</v>
      </c>
      <c r="I12" s="1147">
        <v>30.4</v>
      </c>
      <c r="J12" s="1147">
        <v>31.5</v>
      </c>
      <c r="K12" s="99">
        <v>55</v>
      </c>
      <c r="L12" s="99">
        <v>64</v>
      </c>
      <c r="M12" s="1147">
        <v>50.7</v>
      </c>
      <c r="N12" s="1148">
        <v>59.3</v>
      </c>
    </row>
    <row r="13" spans="1:14" ht="15" customHeight="1">
      <c r="A13" s="121"/>
      <c r="B13" s="107" t="s">
        <v>1362</v>
      </c>
      <c r="C13" s="108">
        <v>98</v>
      </c>
      <c r="D13" s="99">
        <v>104</v>
      </c>
      <c r="E13" s="1147">
        <v>95.9</v>
      </c>
      <c r="F13" s="1147">
        <v>102.7</v>
      </c>
      <c r="G13" s="99">
        <v>29</v>
      </c>
      <c r="H13" s="99">
        <v>29</v>
      </c>
      <c r="I13" s="1147">
        <v>28.4</v>
      </c>
      <c r="J13" s="1147">
        <v>28.6</v>
      </c>
      <c r="K13" s="99">
        <v>71</v>
      </c>
      <c r="L13" s="99">
        <v>73</v>
      </c>
      <c r="M13" s="1147">
        <v>69.5</v>
      </c>
      <c r="N13" s="1148">
        <v>72.1</v>
      </c>
    </row>
    <row r="14" spans="1:14" ht="15" customHeight="1">
      <c r="A14" s="121"/>
      <c r="B14" s="107" t="s">
        <v>1363</v>
      </c>
      <c r="C14" s="108">
        <v>214</v>
      </c>
      <c r="D14" s="99">
        <v>224</v>
      </c>
      <c r="E14" s="1147">
        <v>118.4</v>
      </c>
      <c r="F14" s="1147">
        <v>124.3</v>
      </c>
      <c r="G14" s="99">
        <v>67</v>
      </c>
      <c r="H14" s="99">
        <v>68</v>
      </c>
      <c r="I14" s="1147">
        <v>37.1</v>
      </c>
      <c r="J14" s="1147">
        <v>37.7</v>
      </c>
      <c r="K14" s="99">
        <v>131</v>
      </c>
      <c r="L14" s="99">
        <v>128</v>
      </c>
      <c r="M14" s="1147">
        <v>72.5</v>
      </c>
      <c r="N14" s="1148">
        <v>71</v>
      </c>
    </row>
    <row r="15" spans="1:14" ht="15" customHeight="1">
      <c r="A15" s="121"/>
      <c r="B15" s="107" t="s">
        <v>1364</v>
      </c>
      <c r="C15" s="108">
        <v>74</v>
      </c>
      <c r="D15" s="99">
        <v>81</v>
      </c>
      <c r="E15" s="1147">
        <v>102</v>
      </c>
      <c r="F15" s="1147">
        <v>112.7</v>
      </c>
      <c r="G15" s="99">
        <v>23</v>
      </c>
      <c r="H15" s="99">
        <v>25</v>
      </c>
      <c r="I15" s="1147">
        <v>31.7</v>
      </c>
      <c r="J15" s="1147">
        <v>34.8</v>
      </c>
      <c r="K15" s="99">
        <v>45</v>
      </c>
      <c r="L15" s="99">
        <v>47</v>
      </c>
      <c r="M15" s="1147">
        <v>62</v>
      </c>
      <c r="N15" s="1148">
        <v>65.4</v>
      </c>
    </row>
    <row r="16" spans="1:14" ht="15" customHeight="1">
      <c r="A16" s="121"/>
      <c r="B16" s="107" t="s">
        <v>1365</v>
      </c>
      <c r="C16" s="108">
        <v>207</v>
      </c>
      <c r="D16" s="99">
        <v>220</v>
      </c>
      <c r="E16" s="1147">
        <v>130.1</v>
      </c>
      <c r="F16" s="1147">
        <v>139.5</v>
      </c>
      <c r="G16" s="99">
        <v>56</v>
      </c>
      <c r="H16" s="99">
        <v>60</v>
      </c>
      <c r="I16" s="1147">
        <v>35.2</v>
      </c>
      <c r="J16" s="1147">
        <v>38</v>
      </c>
      <c r="K16" s="99">
        <v>111</v>
      </c>
      <c r="L16" s="99">
        <v>120</v>
      </c>
      <c r="M16" s="1147">
        <v>69.8</v>
      </c>
      <c r="N16" s="1148">
        <v>76.1</v>
      </c>
    </row>
    <row r="17" spans="1:14" ht="15" customHeight="1" thickBot="1">
      <c r="A17" s="121"/>
      <c r="B17" s="239" t="s">
        <v>1366</v>
      </c>
      <c r="C17" s="127">
        <v>169</v>
      </c>
      <c r="D17" s="215">
        <v>197</v>
      </c>
      <c r="E17" s="1149">
        <v>99.8</v>
      </c>
      <c r="F17" s="1149">
        <v>116.9</v>
      </c>
      <c r="G17" s="215">
        <v>75</v>
      </c>
      <c r="H17" s="215">
        <v>83</v>
      </c>
      <c r="I17" s="1149">
        <v>44.3</v>
      </c>
      <c r="J17" s="1149">
        <v>49.3</v>
      </c>
      <c r="K17" s="215">
        <v>157</v>
      </c>
      <c r="L17" s="215">
        <v>157</v>
      </c>
      <c r="M17" s="1149">
        <v>92.8</v>
      </c>
      <c r="N17" s="1150">
        <v>93.2</v>
      </c>
    </row>
    <row r="18" ht="15" customHeight="1">
      <c r="B18" s="95" t="s">
        <v>1367</v>
      </c>
    </row>
    <row r="19" ht="15" customHeight="1">
      <c r="B19" s="95" t="s">
        <v>1368</v>
      </c>
    </row>
  </sheetData>
  <mergeCells count="1">
    <mergeCell ref="B5:B7"/>
  </mergeCells>
  <printOptions/>
  <pageMargins left="0.75" right="0.75" top="1" bottom="1" header="0.512" footer="0.512"/>
  <pageSetup orientation="portrait" paperSize="9"/>
</worksheet>
</file>

<file path=xl/worksheets/sheet35.xml><?xml version="1.0" encoding="utf-8"?>
<worksheet xmlns="http://schemas.openxmlformats.org/spreadsheetml/2006/main" xmlns:r="http://schemas.openxmlformats.org/officeDocument/2006/relationships">
  <dimension ref="B2:Q65"/>
  <sheetViews>
    <sheetView workbookViewId="0" topLeftCell="A1">
      <selection activeCell="A1" sqref="A1"/>
    </sheetView>
  </sheetViews>
  <sheetFormatPr defaultColWidth="9.00390625" defaultRowHeight="13.5"/>
  <cols>
    <col min="1" max="2" width="2.625" style="95" customWidth="1"/>
    <col min="3" max="3" width="12.25390625" style="95" customWidth="1"/>
    <col min="4" max="4" width="5.625" style="95" customWidth="1"/>
    <col min="5" max="5" width="8.125" style="95" bestFit="1" customWidth="1"/>
    <col min="6" max="6" width="5.625" style="95" customWidth="1"/>
    <col min="7" max="7" width="7.25390625" style="95" bestFit="1" customWidth="1"/>
    <col min="8" max="8" width="5.625" style="95" customWidth="1"/>
    <col min="9" max="9" width="7.25390625" style="95" bestFit="1" customWidth="1"/>
    <col min="10" max="10" width="5.625" style="95" customWidth="1"/>
    <col min="11" max="11" width="7.25390625" style="95" bestFit="1" customWidth="1"/>
    <col min="12" max="12" width="5.625" style="95" customWidth="1"/>
    <col min="13" max="13" width="8.125" style="95" customWidth="1"/>
    <col min="14" max="14" width="7.625" style="95" customWidth="1"/>
    <col min="15" max="15" width="7.25390625" style="95" bestFit="1" customWidth="1"/>
    <col min="16" max="16" width="7.625" style="95" customWidth="1"/>
    <col min="17" max="17" width="5.625" style="95" customWidth="1"/>
    <col min="18" max="16384" width="9.00390625" style="95" customWidth="1"/>
  </cols>
  <sheetData>
    <row r="2" ht="14.25">
      <c r="B2" s="1151" t="s">
        <v>1388</v>
      </c>
    </row>
    <row r="3" spans="2:17" ht="12.75" thickBot="1">
      <c r="B3" s="482"/>
      <c r="C3" s="482"/>
      <c r="D3" s="482"/>
      <c r="E3" s="482"/>
      <c r="F3" s="482"/>
      <c r="G3" s="482"/>
      <c r="H3" s="482"/>
      <c r="I3" s="482"/>
      <c r="J3" s="482"/>
      <c r="K3" s="482"/>
      <c r="L3" s="482"/>
      <c r="M3" s="482"/>
      <c r="N3" s="482"/>
      <c r="O3" s="482"/>
      <c r="P3" s="482"/>
      <c r="Q3" s="1152" t="s">
        <v>1380</v>
      </c>
    </row>
    <row r="4" spans="2:17" ht="13.5" customHeight="1" thickTop="1">
      <c r="B4" s="1627" t="s">
        <v>1381</v>
      </c>
      <c r="C4" s="1628"/>
      <c r="D4" s="1621" t="s">
        <v>1370</v>
      </c>
      <c r="E4" s="1623"/>
      <c r="F4" s="1621" t="s">
        <v>1371</v>
      </c>
      <c r="G4" s="1623"/>
      <c r="H4" s="1621" t="s">
        <v>1372</v>
      </c>
      <c r="I4" s="1623"/>
      <c r="J4" s="1621" t="s">
        <v>1373</v>
      </c>
      <c r="K4" s="1623"/>
      <c r="L4" s="1621" t="s">
        <v>1374</v>
      </c>
      <c r="M4" s="1623"/>
      <c r="N4" s="1621" t="s">
        <v>1375</v>
      </c>
      <c r="O4" s="1623"/>
      <c r="P4" s="1621" t="s">
        <v>1376</v>
      </c>
      <c r="Q4" s="1623"/>
    </row>
    <row r="5" spans="2:17" ht="13.5" customHeight="1">
      <c r="B5" s="1629"/>
      <c r="C5" s="1630"/>
      <c r="D5" s="1140" t="s">
        <v>1377</v>
      </c>
      <c r="E5" s="184" t="s">
        <v>1378</v>
      </c>
      <c r="F5" s="1140" t="s">
        <v>1377</v>
      </c>
      <c r="G5" s="184" t="s">
        <v>1378</v>
      </c>
      <c r="H5" s="1140" t="s">
        <v>1377</v>
      </c>
      <c r="I5" s="184" t="s">
        <v>1378</v>
      </c>
      <c r="J5" s="1140" t="s">
        <v>1377</v>
      </c>
      <c r="K5" s="184" t="s">
        <v>1378</v>
      </c>
      <c r="L5" s="1140" t="s">
        <v>1377</v>
      </c>
      <c r="M5" s="184" t="s">
        <v>1378</v>
      </c>
      <c r="N5" s="1140" t="s">
        <v>1379</v>
      </c>
      <c r="O5" s="184" t="s">
        <v>1378</v>
      </c>
      <c r="P5" s="1140" t="s">
        <v>1379</v>
      </c>
      <c r="Q5" s="184" t="s">
        <v>1378</v>
      </c>
    </row>
    <row r="6" spans="2:17" ht="12.75" customHeight="1">
      <c r="B6" s="1624" t="s">
        <v>1382</v>
      </c>
      <c r="C6" s="1625"/>
      <c r="D6" s="1153">
        <v>67</v>
      </c>
      <c r="E6" s="327">
        <v>13667</v>
      </c>
      <c r="F6" s="1153">
        <v>4</v>
      </c>
      <c r="G6" s="327">
        <v>1484</v>
      </c>
      <c r="H6" s="1153">
        <v>24</v>
      </c>
      <c r="I6" s="327">
        <v>5982</v>
      </c>
      <c r="J6" s="1153">
        <v>31</v>
      </c>
      <c r="K6" s="327">
        <v>5301</v>
      </c>
      <c r="L6" s="1153">
        <v>8</v>
      </c>
      <c r="M6" s="327">
        <v>900</v>
      </c>
      <c r="N6" s="1153">
        <v>765</v>
      </c>
      <c r="O6" s="327">
        <v>3037</v>
      </c>
      <c r="P6" s="1153">
        <v>413</v>
      </c>
      <c r="Q6" s="1126">
        <v>0</v>
      </c>
    </row>
    <row r="7" spans="2:17" ht="12.75" customHeight="1">
      <c r="B7" s="1633" t="s">
        <v>1383</v>
      </c>
      <c r="C7" s="1579"/>
      <c r="D7" s="327">
        <v>68</v>
      </c>
      <c r="E7" s="327">
        <v>13827</v>
      </c>
      <c r="F7" s="327">
        <v>4</v>
      </c>
      <c r="G7" s="327">
        <v>1484</v>
      </c>
      <c r="H7" s="327">
        <v>24</v>
      </c>
      <c r="I7" s="327">
        <v>6036</v>
      </c>
      <c r="J7" s="327">
        <v>32</v>
      </c>
      <c r="K7" s="327">
        <v>5347</v>
      </c>
      <c r="L7" s="327">
        <v>8</v>
      </c>
      <c r="M7" s="327">
        <v>960</v>
      </c>
      <c r="N7" s="327">
        <v>781</v>
      </c>
      <c r="O7" s="327">
        <v>2871</v>
      </c>
      <c r="P7" s="327">
        <v>423</v>
      </c>
      <c r="Q7" s="1126">
        <v>0</v>
      </c>
    </row>
    <row r="8" spans="2:17" s="490" customFormat="1" ht="12" customHeight="1">
      <c r="B8" s="1631" t="s">
        <v>1384</v>
      </c>
      <c r="C8" s="1632"/>
      <c r="D8" s="330">
        <f aca="true" t="shared" si="0" ref="D8:Q8">SUM(D10:D11)</f>
        <v>68</v>
      </c>
      <c r="E8" s="330">
        <f t="shared" si="0"/>
        <v>14011</v>
      </c>
      <c r="F8" s="330">
        <f t="shared" si="0"/>
        <v>4</v>
      </c>
      <c r="G8" s="330">
        <f t="shared" si="0"/>
        <v>1484</v>
      </c>
      <c r="H8" s="330">
        <f t="shared" si="0"/>
        <v>25</v>
      </c>
      <c r="I8" s="330">
        <f t="shared" si="0"/>
        <v>6303</v>
      </c>
      <c r="J8" s="330">
        <f t="shared" si="0"/>
        <v>30</v>
      </c>
      <c r="K8" s="330">
        <f t="shared" si="0"/>
        <v>5144</v>
      </c>
      <c r="L8" s="330">
        <f t="shared" si="0"/>
        <v>9</v>
      </c>
      <c r="M8" s="330">
        <f t="shared" si="0"/>
        <v>1080</v>
      </c>
      <c r="N8" s="330">
        <f t="shared" si="0"/>
        <v>797</v>
      </c>
      <c r="O8" s="330">
        <f t="shared" si="0"/>
        <v>2761</v>
      </c>
      <c r="P8" s="330">
        <f t="shared" si="0"/>
        <v>428</v>
      </c>
      <c r="Q8" s="330">
        <f t="shared" si="0"/>
        <v>0</v>
      </c>
    </row>
    <row r="9" spans="2:17" s="490" customFormat="1" ht="11.25">
      <c r="B9" s="122"/>
      <c r="C9" s="123"/>
      <c r="D9" s="336"/>
      <c r="E9" s="336"/>
      <c r="F9" s="336"/>
      <c r="G9" s="336"/>
      <c r="H9" s="336"/>
      <c r="I9" s="336"/>
      <c r="J9" s="336"/>
      <c r="K9" s="336"/>
      <c r="L9" s="336"/>
      <c r="M9" s="336"/>
      <c r="N9" s="336"/>
      <c r="O9" s="336"/>
      <c r="P9" s="336"/>
      <c r="Q9" s="164"/>
    </row>
    <row r="10" spans="2:17" s="490" customFormat="1" ht="11.25">
      <c r="B10" s="1372" t="s">
        <v>1798</v>
      </c>
      <c r="C10" s="1626"/>
      <c r="D10" s="330">
        <f aca="true" t="shared" si="1" ref="D10:Q10">D14+D15+D16+D20+D26+D27+D28+D31+D40+D41+D45+D50+D58</f>
        <v>54</v>
      </c>
      <c r="E10" s="330">
        <f t="shared" si="1"/>
        <v>12385</v>
      </c>
      <c r="F10" s="330">
        <f t="shared" si="1"/>
        <v>4</v>
      </c>
      <c r="G10" s="330">
        <f t="shared" si="1"/>
        <v>1484</v>
      </c>
      <c r="H10" s="330">
        <f t="shared" si="1"/>
        <v>14</v>
      </c>
      <c r="I10" s="330">
        <f t="shared" si="1"/>
        <v>5217</v>
      </c>
      <c r="J10" s="330">
        <f t="shared" si="1"/>
        <v>29</v>
      </c>
      <c r="K10" s="330">
        <f t="shared" si="1"/>
        <v>5044</v>
      </c>
      <c r="L10" s="330">
        <f t="shared" si="1"/>
        <v>7</v>
      </c>
      <c r="M10" s="330">
        <f t="shared" si="1"/>
        <v>640</v>
      </c>
      <c r="N10" s="330">
        <f t="shared" si="1"/>
        <v>623</v>
      </c>
      <c r="O10" s="330">
        <f t="shared" si="1"/>
        <v>2434</v>
      </c>
      <c r="P10" s="330">
        <f t="shared" si="1"/>
        <v>337</v>
      </c>
      <c r="Q10" s="330">
        <f t="shared" si="1"/>
        <v>0</v>
      </c>
    </row>
    <row r="11" spans="2:17" s="490" customFormat="1" ht="11.25">
      <c r="B11" s="1372" t="s">
        <v>1822</v>
      </c>
      <c r="C11" s="1626"/>
      <c r="D11" s="330">
        <f>D17+D18+D21+D22+D23+D24+D29+D32+D33+D34+D35+D36+D37+I38+D42+D43+D46+D47+D48+D51+D52+D53+D54+D55+D56+D59+D60+D61+D62+D63+D64</f>
        <v>14</v>
      </c>
      <c r="E11" s="330">
        <f>E17+E18+E21+E22+E23+E24+E29+E32+E33+E34+E35+E36+E37+J38+E42+E43+E46+E47+E48+E51+E52+E53+E54+E55+E56+E59+E60+E61+E62+E63+E64</f>
        <v>1626</v>
      </c>
      <c r="F11" s="330">
        <f>F17+F18+F21+F22+F23+F24+F29+F32+F33+F34+F35+F36+F37+K38+F42+F43+F46+F47+F48+F51+F52+F53+F54+F55+F56+F59+F60+F61+F62+F63+F64</f>
        <v>0</v>
      </c>
      <c r="G11" s="330">
        <f>G17+G18+G21+G22+G23+G24+G29+G32+G33+G34+G35+G36+G37+L38+G42+G43+G46+G47+G48+G51+G52+G53+G54+G55+G56+G59+G60+G61+G62+G63+G64</f>
        <v>0</v>
      </c>
      <c r="H11" s="330">
        <f>H17+H18+H21+H22+H23+H24+H29+H32+H33+H34+H35+H36+H37+M38+H42+H43+H46+H47+H48+H51+H52+H53+H54+H55+H56+H59+H60+H61+H62+H63+H64</f>
        <v>11</v>
      </c>
      <c r="I11" s="330">
        <v>1086</v>
      </c>
      <c r="J11" s="330">
        <f>J17+J18+J21+J22+J23+J24+J29+J32+J33+J34+J35+J36+J37+O38+J42+J43+J46+J47+J48+J51+J52+J53+J54+J55+J56+J59+J60+J61+J62+J63+J64</f>
        <v>1</v>
      </c>
      <c r="K11" s="330">
        <v>100</v>
      </c>
      <c r="L11" s="330">
        <f>L17+L18+L21+L22+L23+L24+L29+L32+L33+L34+L35+L36+L37+Q38+L42+L43+L46+L47+L48+L51+L52+L53+L54+L55+L56+L59+L60+L61+L62+L63+L64</f>
        <v>2</v>
      </c>
      <c r="M11" s="330">
        <f>M17+M18+M21+M22+M23+M24+M29+M32+M33+M34+M35+M36+M37+R38+M42+M43+M46+M47+M48+M51+M52+M53+M54+M55+M56+M59+M60+M61+M62+M63+M64</f>
        <v>440</v>
      </c>
      <c r="N11" s="330">
        <v>174</v>
      </c>
      <c r="O11" s="330">
        <v>327</v>
      </c>
      <c r="P11" s="330">
        <f>P17+P18+P21+P22+P23+P24+P29+P32+P33+P34+P35+P36+P37+U38+P42+P43+P46+P47+P48+P51+P52+P53+P54+P55+P56+P59+P60+P61+P62+P63+P64</f>
        <v>91</v>
      </c>
      <c r="Q11" s="330">
        <f>Q17+Q18+Q21+Q22+Q23+Q24+Q29+Q32+Q33+Q34+Q35+Q36+Q37+V38+Q42+Q43+Q46+Q47+Q48+Q51+Q52+Q53+Q54+Q55+Q56+Q59+Q60+Q61+Q62+Q63+Q64</f>
        <v>0</v>
      </c>
    </row>
    <row r="12" spans="2:17" ht="12.75" customHeight="1">
      <c r="B12" s="108"/>
      <c r="C12" s="121"/>
      <c r="D12" s="1126"/>
      <c r="E12" s="1126"/>
      <c r="F12" s="1126"/>
      <c r="G12" s="1126"/>
      <c r="H12" s="1126"/>
      <c r="I12" s="1126"/>
      <c r="J12" s="1126"/>
      <c r="K12" s="1126"/>
      <c r="L12" s="1126"/>
      <c r="M12" s="1126"/>
      <c r="N12" s="1126"/>
      <c r="O12" s="1126"/>
      <c r="P12" s="1126"/>
      <c r="Q12" s="1126"/>
    </row>
    <row r="13" spans="2:17" s="490" customFormat="1" ht="12.75" customHeight="1">
      <c r="B13" s="1372" t="s">
        <v>1166</v>
      </c>
      <c r="C13" s="1622"/>
      <c r="D13" s="157">
        <f aca="true" t="shared" si="2" ref="D13:Q13">SUM(D14:D18)</f>
        <v>26</v>
      </c>
      <c r="E13" s="157">
        <f t="shared" si="2"/>
        <v>5707</v>
      </c>
      <c r="F13" s="157">
        <f t="shared" si="2"/>
        <v>2</v>
      </c>
      <c r="G13" s="157">
        <f t="shared" si="2"/>
        <v>1014</v>
      </c>
      <c r="H13" s="157">
        <f t="shared" si="2"/>
        <v>4</v>
      </c>
      <c r="I13" s="157">
        <f t="shared" si="2"/>
        <v>1394</v>
      </c>
      <c r="J13" s="157">
        <f t="shared" si="2"/>
        <v>15</v>
      </c>
      <c r="K13" s="157">
        <f t="shared" si="2"/>
        <v>2814</v>
      </c>
      <c r="L13" s="157">
        <f t="shared" si="2"/>
        <v>5</v>
      </c>
      <c r="M13" s="157">
        <f t="shared" si="2"/>
        <v>485</v>
      </c>
      <c r="N13" s="157">
        <f t="shared" si="2"/>
        <v>254</v>
      </c>
      <c r="O13" s="157">
        <f t="shared" si="2"/>
        <v>760</v>
      </c>
      <c r="P13" s="157">
        <f t="shared" si="2"/>
        <v>164</v>
      </c>
      <c r="Q13" s="157">
        <f t="shared" si="2"/>
        <v>0</v>
      </c>
    </row>
    <row r="14" spans="2:17" ht="12.75" customHeight="1">
      <c r="B14" s="1071"/>
      <c r="C14" s="119" t="s">
        <v>1715</v>
      </c>
      <c r="D14" s="1126">
        <v>19</v>
      </c>
      <c r="E14" s="1126">
        <v>4653</v>
      </c>
      <c r="F14" s="1126">
        <v>2</v>
      </c>
      <c r="G14" s="1126">
        <v>1014</v>
      </c>
      <c r="H14" s="1126">
        <v>2</v>
      </c>
      <c r="I14" s="1126">
        <v>1234</v>
      </c>
      <c r="J14" s="1126">
        <v>11</v>
      </c>
      <c r="K14" s="1126">
        <v>2015</v>
      </c>
      <c r="L14" s="1126">
        <v>4</v>
      </c>
      <c r="M14" s="1126">
        <v>390</v>
      </c>
      <c r="N14" s="1126">
        <v>186</v>
      </c>
      <c r="O14" s="1126">
        <v>458</v>
      </c>
      <c r="P14" s="1126">
        <v>121</v>
      </c>
      <c r="Q14" s="1126">
        <v>0</v>
      </c>
    </row>
    <row r="15" spans="2:17" ht="12.75" customHeight="1">
      <c r="B15" s="1071"/>
      <c r="C15" s="119" t="s">
        <v>1721</v>
      </c>
      <c r="D15" s="1126">
        <v>3</v>
      </c>
      <c r="E15" s="1126">
        <v>645</v>
      </c>
      <c r="F15" s="1126">
        <v>0</v>
      </c>
      <c r="G15" s="1126">
        <v>0</v>
      </c>
      <c r="H15" s="1126">
        <v>1</v>
      </c>
      <c r="I15" s="1126">
        <v>90</v>
      </c>
      <c r="J15" s="1126">
        <v>1</v>
      </c>
      <c r="K15" s="1126">
        <v>460</v>
      </c>
      <c r="L15" s="1126">
        <v>1</v>
      </c>
      <c r="M15" s="1126">
        <v>95</v>
      </c>
      <c r="N15" s="1126">
        <v>23</v>
      </c>
      <c r="O15" s="1126">
        <v>160</v>
      </c>
      <c r="P15" s="1126">
        <v>11</v>
      </c>
      <c r="Q15" s="1126">
        <v>0</v>
      </c>
    </row>
    <row r="16" spans="2:17" ht="12.75" customHeight="1">
      <c r="B16" s="1071"/>
      <c r="C16" s="119" t="s">
        <v>1724</v>
      </c>
      <c r="D16" s="1126">
        <v>4</v>
      </c>
      <c r="E16" s="1126">
        <v>409</v>
      </c>
      <c r="F16" s="1126">
        <v>0</v>
      </c>
      <c r="G16" s="1126">
        <v>0</v>
      </c>
      <c r="H16" s="1126">
        <v>1</v>
      </c>
      <c r="I16" s="1126">
        <v>70</v>
      </c>
      <c r="J16" s="1126">
        <v>3</v>
      </c>
      <c r="K16" s="1126">
        <v>339</v>
      </c>
      <c r="L16" s="1126">
        <v>0</v>
      </c>
      <c r="M16" s="1126">
        <v>0</v>
      </c>
      <c r="N16" s="1126">
        <v>32</v>
      </c>
      <c r="O16" s="1126">
        <v>120</v>
      </c>
      <c r="P16" s="1126">
        <v>21</v>
      </c>
      <c r="Q16" s="1126">
        <v>0</v>
      </c>
    </row>
    <row r="17" spans="2:17" ht="12.75" customHeight="1">
      <c r="B17" s="1071"/>
      <c r="C17" s="119" t="s">
        <v>1728</v>
      </c>
      <c r="D17" s="1126">
        <v>0</v>
      </c>
      <c r="E17" s="1126">
        <v>0</v>
      </c>
      <c r="F17" s="1126">
        <v>0</v>
      </c>
      <c r="G17" s="1126">
        <v>0</v>
      </c>
      <c r="H17" s="1126">
        <v>0</v>
      </c>
      <c r="I17" s="1126">
        <v>0</v>
      </c>
      <c r="J17" s="1126">
        <v>0</v>
      </c>
      <c r="K17" s="1126">
        <v>0</v>
      </c>
      <c r="L17" s="1126">
        <v>0</v>
      </c>
      <c r="M17" s="1126">
        <v>0</v>
      </c>
      <c r="N17" s="1126">
        <v>9</v>
      </c>
      <c r="O17" s="1126">
        <v>22</v>
      </c>
      <c r="P17" s="1126">
        <v>6</v>
      </c>
      <c r="Q17" s="1126">
        <v>0</v>
      </c>
    </row>
    <row r="18" spans="2:17" ht="12.75" customHeight="1">
      <c r="B18" s="1071"/>
      <c r="C18" s="119" t="s">
        <v>1729</v>
      </c>
      <c r="D18" s="1126">
        <v>0</v>
      </c>
      <c r="E18" s="1126">
        <v>0</v>
      </c>
      <c r="F18" s="1126">
        <v>0</v>
      </c>
      <c r="G18" s="1126">
        <v>0</v>
      </c>
      <c r="H18" s="1126">
        <v>0</v>
      </c>
      <c r="I18" s="1126">
        <v>0</v>
      </c>
      <c r="J18" s="1126">
        <v>0</v>
      </c>
      <c r="K18" s="1126">
        <v>0</v>
      </c>
      <c r="L18" s="1126">
        <v>0</v>
      </c>
      <c r="M18" s="1126">
        <v>0</v>
      </c>
      <c r="N18" s="1126">
        <v>4</v>
      </c>
      <c r="O18" s="1126">
        <v>0</v>
      </c>
      <c r="P18" s="1126">
        <v>5</v>
      </c>
      <c r="Q18" s="1126">
        <v>0</v>
      </c>
    </row>
    <row r="19" spans="2:17" s="490" customFormat="1" ht="12.75" customHeight="1">
      <c r="B19" s="1372" t="s">
        <v>1167</v>
      </c>
      <c r="C19" s="1622"/>
      <c r="D19" s="157">
        <f aca="true" t="shared" si="3" ref="D19:Q19">SUM(D20:D24)</f>
        <v>7</v>
      </c>
      <c r="E19" s="157">
        <f t="shared" si="3"/>
        <v>858</v>
      </c>
      <c r="F19" s="157">
        <f t="shared" si="3"/>
        <v>0</v>
      </c>
      <c r="G19" s="157">
        <f t="shared" si="3"/>
        <v>0</v>
      </c>
      <c r="H19" s="157">
        <f t="shared" si="3"/>
        <v>4</v>
      </c>
      <c r="I19" s="157">
        <f t="shared" si="3"/>
        <v>591</v>
      </c>
      <c r="J19" s="157">
        <f t="shared" si="3"/>
        <v>2</v>
      </c>
      <c r="K19" s="157">
        <f t="shared" si="3"/>
        <v>151</v>
      </c>
      <c r="L19" s="157">
        <f t="shared" si="3"/>
        <v>1</v>
      </c>
      <c r="M19" s="157">
        <f t="shared" si="3"/>
        <v>116</v>
      </c>
      <c r="N19" s="157">
        <f t="shared" si="3"/>
        <v>62</v>
      </c>
      <c r="O19" s="157">
        <f t="shared" si="3"/>
        <v>262</v>
      </c>
      <c r="P19" s="157">
        <f t="shared" si="3"/>
        <v>35</v>
      </c>
      <c r="Q19" s="157">
        <f t="shared" si="3"/>
        <v>0</v>
      </c>
    </row>
    <row r="20" spans="2:17" ht="12.75" customHeight="1">
      <c r="B20" s="1071"/>
      <c r="C20" s="119" t="s">
        <v>1720</v>
      </c>
      <c r="D20" s="1126">
        <v>3</v>
      </c>
      <c r="E20" s="1126">
        <v>311</v>
      </c>
      <c r="F20" s="1126">
        <v>0</v>
      </c>
      <c r="G20" s="1126">
        <v>0</v>
      </c>
      <c r="H20" s="1126">
        <v>1</v>
      </c>
      <c r="I20" s="1126">
        <v>160</v>
      </c>
      <c r="J20" s="1126">
        <v>2</v>
      </c>
      <c r="K20" s="1126">
        <v>151</v>
      </c>
      <c r="L20" s="1126">
        <v>0</v>
      </c>
      <c r="M20" s="1126">
        <v>0</v>
      </c>
      <c r="N20" s="1126">
        <v>28</v>
      </c>
      <c r="O20" s="1126">
        <v>179</v>
      </c>
      <c r="P20" s="1126">
        <v>17</v>
      </c>
      <c r="Q20" s="1126">
        <v>0</v>
      </c>
    </row>
    <row r="21" spans="2:17" ht="12.75" customHeight="1">
      <c r="B21" s="1071"/>
      <c r="C21" s="119" t="s">
        <v>1730</v>
      </c>
      <c r="D21" s="1126">
        <v>2</v>
      </c>
      <c r="E21" s="1126">
        <v>436</v>
      </c>
      <c r="F21" s="1126">
        <v>0</v>
      </c>
      <c r="G21" s="1126">
        <v>0</v>
      </c>
      <c r="H21" s="1126">
        <v>1</v>
      </c>
      <c r="I21" s="1126">
        <v>320</v>
      </c>
      <c r="J21" s="1126">
        <v>0</v>
      </c>
      <c r="K21" s="1126">
        <v>0</v>
      </c>
      <c r="L21" s="1126">
        <v>1</v>
      </c>
      <c r="M21" s="1126">
        <v>116</v>
      </c>
      <c r="N21" s="1126">
        <v>15</v>
      </c>
      <c r="O21" s="1126">
        <v>64</v>
      </c>
      <c r="P21" s="1126">
        <v>8</v>
      </c>
      <c r="Q21" s="1126">
        <v>0</v>
      </c>
    </row>
    <row r="22" spans="2:17" ht="12.75" customHeight="1">
      <c r="B22" s="1071"/>
      <c r="C22" s="119" t="s">
        <v>1731</v>
      </c>
      <c r="D22" s="1126">
        <v>1</v>
      </c>
      <c r="E22" s="1126">
        <v>51</v>
      </c>
      <c r="F22" s="1126">
        <v>0</v>
      </c>
      <c r="G22" s="1126">
        <v>0</v>
      </c>
      <c r="H22" s="1126">
        <v>1</v>
      </c>
      <c r="I22" s="1126">
        <v>51</v>
      </c>
      <c r="J22" s="1126">
        <v>0</v>
      </c>
      <c r="K22" s="1126">
        <v>0</v>
      </c>
      <c r="L22" s="1126">
        <v>0</v>
      </c>
      <c r="M22" s="1126">
        <v>0</v>
      </c>
      <c r="N22" s="1126">
        <v>8</v>
      </c>
      <c r="O22" s="1126">
        <v>0</v>
      </c>
      <c r="P22" s="1126">
        <v>4</v>
      </c>
      <c r="Q22" s="1126">
        <v>0</v>
      </c>
    </row>
    <row r="23" spans="2:17" ht="12.75" customHeight="1">
      <c r="B23" s="1071"/>
      <c r="C23" s="119" t="s">
        <v>1732</v>
      </c>
      <c r="D23" s="1126">
        <v>1</v>
      </c>
      <c r="E23" s="1126">
        <v>60</v>
      </c>
      <c r="F23" s="1126">
        <v>0</v>
      </c>
      <c r="G23" s="1126">
        <v>0</v>
      </c>
      <c r="H23" s="1126">
        <v>1</v>
      </c>
      <c r="I23" s="1126">
        <v>60</v>
      </c>
      <c r="J23" s="1126">
        <v>0</v>
      </c>
      <c r="K23" s="1126">
        <v>0</v>
      </c>
      <c r="L23" s="1126">
        <v>0</v>
      </c>
      <c r="M23" s="1126">
        <v>0</v>
      </c>
      <c r="N23" s="1126">
        <v>7</v>
      </c>
      <c r="O23" s="1126">
        <v>0</v>
      </c>
      <c r="P23" s="1126">
        <v>3</v>
      </c>
      <c r="Q23" s="1126">
        <v>0</v>
      </c>
    </row>
    <row r="24" spans="2:17" ht="12.75" customHeight="1">
      <c r="B24" s="1071"/>
      <c r="C24" s="119" t="s">
        <v>1733</v>
      </c>
      <c r="D24" s="1126">
        <v>0</v>
      </c>
      <c r="E24" s="1126">
        <v>0</v>
      </c>
      <c r="F24" s="1126">
        <v>0</v>
      </c>
      <c r="G24" s="1126">
        <v>0</v>
      </c>
      <c r="H24" s="1126">
        <v>0</v>
      </c>
      <c r="I24" s="1126">
        <v>0</v>
      </c>
      <c r="J24" s="1126">
        <v>0</v>
      </c>
      <c r="K24" s="1126">
        <v>0</v>
      </c>
      <c r="L24" s="1126">
        <v>0</v>
      </c>
      <c r="M24" s="1126">
        <v>0</v>
      </c>
      <c r="N24" s="1126">
        <v>4</v>
      </c>
      <c r="O24" s="1126">
        <v>19</v>
      </c>
      <c r="P24" s="1126">
        <v>3</v>
      </c>
      <c r="Q24" s="1126">
        <v>0</v>
      </c>
    </row>
    <row r="25" spans="2:17" s="490" customFormat="1" ht="12.75" customHeight="1">
      <c r="B25" s="1372" t="s">
        <v>1173</v>
      </c>
      <c r="C25" s="1622"/>
      <c r="D25" s="157">
        <f aca="true" t="shared" si="4" ref="D25:Q25">SUM(D26:D29)</f>
        <v>2</v>
      </c>
      <c r="E25" s="157">
        <f t="shared" si="4"/>
        <v>510</v>
      </c>
      <c r="F25" s="157">
        <f t="shared" si="4"/>
        <v>0</v>
      </c>
      <c r="G25" s="157">
        <f t="shared" si="4"/>
        <v>0</v>
      </c>
      <c r="H25" s="157">
        <f t="shared" si="4"/>
        <v>1</v>
      </c>
      <c r="I25" s="157">
        <f t="shared" si="4"/>
        <v>390</v>
      </c>
      <c r="J25" s="157">
        <f t="shared" si="4"/>
        <v>0</v>
      </c>
      <c r="K25" s="157">
        <f t="shared" si="4"/>
        <v>0</v>
      </c>
      <c r="L25" s="157">
        <f t="shared" si="4"/>
        <v>1</v>
      </c>
      <c r="M25" s="157">
        <f t="shared" si="4"/>
        <v>120</v>
      </c>
      <c r="N25" s="157">
        <f t="shared" si="4"/>
        <v>50</v>
      </c>
      <c r="O25" s="157">
        <f t="shared" si="4"/>
        <v>232</v>
      </c>
      <c r="P25" s="157">
        <f t="shared" si="4"/>
        <v>27</v>
      </c>
      <c r="Q25" s="157">
        <f t="shared" si="4"/>
        <v>0</v>
      </c>
    </row>
    <row r="26" spans="2:17" ht="12.75" customHeight="1">
      <c r="B26" s="1071"/>
      <c r="C26" s="119" t="s">
        <v>1722</v>
      </c>
      <c r="D26" s="1126">
        <v>0</v>
      </c>
      <c r="E26" s="1126">
        <v>0</v>
      </c>
      <c r="F26" s="1126">
        <v>0</v>
      </c>
      <c r="G26" s="1126">
        <v>0</v>
      </c>
      <c r="H26" s="1126">
        <v>0</v>
      </c>
      <c r="I26" s="1126">
        <v>0</v>
      </c>
      <c r="J26" s="1126">
        <v>0</v>
      </c>
      <c r="K26" s="1126">
        <v>0</v>
      </c>
      <c r="L26" s="1126">
        <v>0</v>
      </c>
      <c r="M26" s="1126">
        <v>0</v>
      </c>
      <c r="N26" s="1126">
        <v>14</v>
      </c>
      <c r="O26" s="1126">
        <v>17</v>
      </c>
      <c r="P26" s="1126">
        <v>9</v>
      </c>
      <c r="Q26" s="1126">
        <v>0</v>
      </c>
    </row>
    <row r="27" spans="2:17" ht="12.75" customHeight="1">
      <c r="B27" s="1071"/>
      <c r="C27" s="119" t="s">
        <v>1385</v>
      </c>
      <c r="D27" s="1126">
        <v>1</v>
      </c>
      <c r="E27" s="1126">
        <v>390</v>
      </c>
      <c r="F27" s="1126">
        <v>0</v>
      </c>
      <c r="G27" s="1126">
        <v>0</v>
      </c>
      <c r="H27" s="1126">
        <v>1</v>
      </c>
      <c r="I27" s="1126">
        <v>390</v>
      </c>
      <c r="J27" s="1126">
        <v>0</v>
      </c>
      <c r="K27" s="1126">
        <v>0</v>
      </c>
      <c r="L27" s="1126">
        <v>0</v>
      </c>
      <c r="M27" s="1126">
        <v>0</v>
      </c>
      <c r="N27" s="1126">
        <v>20</v>
      </c>
      <c r="O27" s="1126">
        <v>114</v>
      </c>
      <c r="P27" s="1126">
        <v>10</v>
      </c>
      <c r="Q27" s="1126">
        <v>0</v>
      </c>
    </row>
    <row r="28" spans="2:17" ht="12.75" customHeight="1">
      <c r="B28" s="108"/>
      <c r="C28" s="119" t="s">
        <v>1726</v>
      </c>
      <c r="D28" s="1126">
        <v>1</v>
      </c>
      <c r="E28" s="1126">
        <v>120</v>
      </c>
      <c r="F28" s="1126">
        <v>0</v>
      </c>
      <c r="G28" s="1126">
        <v>0</v>
      </c>
      <c r="H28" s="1126">
        <v>0</v>
      </c>
      <c r="I28" s="1126">
        <v>0</v>
      </c>
      <c r="J28" s="1126">
        <v>0</v>
      </c>
      <c r="K28" s="1126">
        <v>0</v>
      </c>
      <c r="L28" s="1126">
        <v>1</v>
      </c>
      <c r="M28" s="1126">
        <v>120</v>
      </c>
      <c r="N28" s="1126">
        <v>10</v>
      </c>
      <c r="O28" s="1126">
        <v>53</v>
      </c>
      <c r="P28" s="1126">
        <v>6</v>
      </c>
      <c r="Q28" s="1126">
        <v>0</v>
      </c>
    </row>
    <row r="29" spans="2:17" ht="12.75" customHeight="1">
      <c r="B29" s="1071"/>
      <c r="C29" s="119" t="s">
        <v>1734</v>
      </c>
      <c r="D29" s="1126">
        <v>0</v>
      </c>
      <c r="E29" s="1126">
        <v>0</v>
      </c>
      <c r="F29" s="1126">
        <v>0</v>
      </c>
      <c r="G29" s="1126">
        <v>0</v>
      </c>
      <c r="H29" s="1126">
        <v>0</v>
      </c>
      <c r="I29" s="1126">
        <v>0</v>
      </c>
      <c r="J29" s="1126">
        <v>0</v>
      </c>
      <c r="K29" s="1126">
        <v>0</v>
      </c>
      <c r="L29" s="1126">
        <v>0</v>
      </c>
      <c r="M29" s="1126">
        <v>0</v>
      </c>
      <c r="N29" s="1126">
        <v>6</v>
      </c>
      <c r="O29" s="1126">
        <v>48</v>
      </c>
      <c r="P29" s="1126">
        <v>2</v>
      </c>
      <c r="Q29" s="1126">
        <v>0</v>
      </c>
    </row>
    <row r="30" spans="2:17" s="490" customFormat="1" ht="12.75" customHeight="1">
      <c r="B30" s="1372" t="s">
        <v>1175</v>
      </c>
      <c r="C30" s="1622"/>
      <c r="D30" s="157">
        <f aca="true" t="shared" si="5" ref="D30:O30">SUM(D31:D38)</f>
        <v>6</v>
      </c>
      <c r="E30" s="157">
        <f t="shared" si="5"/>
        <v>931</v>
      </c>
      <c r="F30" s="157">
        <f t="shared" si="5"/>
        <v>0</v>
      </c>
      <c r="G30" s="157">
        <f t="shared" si="5"/>
        <v>0</v>
      </c>
      <c r="H30" s="157">
        <f t="shared" si="5"/>
        <v>4</v>
      </c>
      <c r="I30" s="157">
        <f t="shared" si="5"/>
        <v>688</v>
      </c>
      <c r="J30" s="157">
        <f t="shared" si="5"/>
        <v>1</v>
      </c>
      <c r="K30" s="157">
        <f t="shared" si="5"/>
        <v>208</v>
      </c>
      <c r="L30" s="157">
        <f t="shared" si="5"/>
        <v>1</v>
      </c>
      <c r="M30" s="157">
        <f t="shared" si="5"/>
        <v>35</v>
      </c>
      <c r="N30" s="157">
        <f t="shared" si="5"/>
        <v>54</v>
      </c>
      <c r="O30" s="157">
        <f t="shared" si="5"/>
        <v>294</v>
      </c>
      <c r="P30" s="157">
        <v>23</v>
      </c>
      <c r="Q30" s="157">
        <f>SUM(Q31:Q38)</f>
        <v>0</v>
      </c>
    </row>
    <row r="31" spans="2:17" ht="12.75" customHeight="1">
      <c r="B31" s="1071"/>
      <c r="C31" s="119" t="s">
        <v>1719</v>
      </c>
      <c r="D31" s="1126">
        <v>3</v>
      </c>
      <c r="E31" s="1126">
        <v>731</v>
      </c>
      <c r="F31" s="1126">
        <v>0</v>
      </c>
      <c r="G31" s="1126">
        <v>0</v>
      </c>
      <c r="H31" s="1126">
        <v>1</v>
      </c>
      <c r="I31" s="1126">
        <v>488</v>
      </c>
      <c r="J31" s="1126">
        <v>1</v>
      </c>
      <c r="K31" s="1126">
        <v>208</v>
      </c>
      <c r="L31" s="1126">
        <v>1</v>
      </c>
      <c r="M31" s="1126">
        <v>35</v>
      </c>
      <c r="N31" s="1126">
        <v>31</v>
      </c>
      <c r="O31" s="1126">
        <v>258</v>
      </c>
      <c r="P31" s="1126">
        <v>16</v>
      </c>
      <c r="Q31" s="1126">
        <v>0</v>
      </c>
    </row>
    <row r="32" spans="2:17" ht="12.75" customHeight="1">
      <c r="B32" s="1071"/>
      <c r="C32" s="119" t="s">
        <v>1735</v>
      </c>
      <c r="D32" s="1126">
        <v>1</v>
      </c>
      <c r="E32" s="1126">
        <v>50</v>
      </c>
      <c r="F32" s="1126">
        <v>0</v>
      </c>
      <c r="G32" s="1126">
        <v>0</v>
      </c>
      <c r="H32" s="1126">
        <v>1</v>
      </c>
      <c r="I32" s="1126">
        <v>50</v>
      </c>
      <c r="J32" s="1126">
        <v>0</v>
      </c>
      <c r="K32" s="1126">
        <v>0</v>
      </c>
      <c r="L32" s="1126">
        <v>0</v>
      </c>
      <c r="M32" s="1126">
        <v>0</v>
      </c>
      <c r="N32" s="1126">
        <v>1</v>
      </c>
      <c r="O32" s="1126">
        <v>0</v>
      </c>
      <c r="P32" s="1126">
        <v>1</v>
      </c>
      <c r="Q32" s="1126">
        <v>0</v>
      </c>
    </row>
    <row r="33" spans="2:17" ht="12.75" customHeight="1">
      <c r="B33" s="1071"/>
      <c r="C33" s="119" t="s">
        <v>1736</v>
      </c>
      <c r="D33" s="1126">
        <v>1</v>
      </c>
      <c r="E33" s="1126">
        <v>70</v>
      </c>
      <c r="F33" s="1126">
        <v>0</v>
      </c>
      <c r="G33" s="1126">
        <v>0</v>
      </c>
      <c r="H33" s="1126">
        <v>1</v>
      </c>
      <c r="I33" s="1126">
        <v>70</v>
      </c>
      <c r="J33" s="1126">
        <v>0</v>
      </c>
      <c r="K33" s="1126">
        <v>0</v>
      </c>
      <c r="L33" s="1126">
        <v>0</v>
      </c>
      <c r="M33" s="1126">
        <v>0</v>
      </c>
      <c r="N33" s="1126">
        <v>4</v>
      </c>
      <c r="O33" s="1126">
        <v>0</v>
      </c>
      <c r="P33" s="1126">
        <v>2</v>
      </c>
      <c r="Q33" s="1126">
        <v>0</v>
      </c>
    </row>
    <row r="34" spans="2:17" ht="12.75" customHeight="1">
      <c r="B34" s="1071"/>
      <c r="C34" s="119" t="s">
        <v>1737</v>
      </c>
      <c r="D34" s="1126">
        <v>0</v>
      </c>
      <c r="E34" s="1126">
        <v>0</v>
      </c>
      <c r="F34" s="1126">
        <v>0</v>
      </c>
      <c r="G34" s="1126">
        <v>0</v>
      </c>
      <c r="H34" s="1126">
        <v>0</v>
      </c>
      <c r="I34" s="1126">
        <v>0</v>
      </c>
      <c r="J34" s="1126">
        <v>0</v>
      </c>
      <c r="K34" s="1126">
        <v>0</v>
      </c>
      <c r="L34" s="1126">
        <v>0</v>
      </c>
      <c r="M34" s="1126">
        <v>0</v>
      </c>
      <c r="N34" s="1126">
        <v>4</v>
      </c>
      <c r="O34" s="1126">
        <v>0</v>
      </c>
      <c r="P34" s="1126">
        <v>1</v>
      </c>
      <c r="Q34" s="1126">
        <v>0</v>
      </c>
    </row>
    <row r="35" spans="2:17" ht="12.75" customHeight="1">
      <c r="B35" s="1071"/>
      <c r="C35" s="119" t="s">
        <v>1738</v>
      </c>
      <c r="D35" s="1126">
        <v>1</v>
      </c>
      <c r="E35" s="1126">
        <v>80</v>
      </c>
      <c r="F35" s="1126">
        <v>0</v>
      </c>
      <c r="G35" s="1126">
        <v>0</v>
      </c>
      <c r="H35" s="1126">
        <v>1</v>
      </c>
      <c r="I35" s="1126">
        <v>80</v>
      </c>
      <c r="J35" s="1126">
        <v>0</v>
      </c>
      <c r="K35" s="1126">
        <v>0</v>
      </c>
      <c r="L35" s="1126">
        <v>0</v>
      </c>
      <c r="M35" s="1126">
        <v>0</v>
      </c>
      <c r="N35" s="1126">
        <v>5</v>
      </c>
      <c r="O35" s="1126">
        <v>24</v>
      </c>
      <c r="P35" s="1126">
        <v>3</v>
      </c>
      <c r="Q35" s="1126">
        <v>0</v>
      </c>
    </row>
    <row r="36" spans="2:17" ht="12.75" customHeight="1">
      <c r="B36" s="1071"/>
      <c r="C36" s="119" t="s">
        <v>1739</v>
      </c>
      <c r="D36" s="1126">
        <v>0</v>
      </c>
      <c r="E36" s="1126">
        <v>0</v>
      </c>
      <c r="F36" s="1126">
        <v>0</v>
      </c>
      <c r="G36" s="1126">
        <v>0</v>
      </c>
      <c r="H36" s="1126">
        <v>0</v>
      </c>
      <c r="I36" s="1126">
        <v>0</v>
      </c>
      <c r="J36" s="1126">
        <v>0</v>
      </c>
      <c r="K36" s="1126">
        <v>0</v>
      </c>
      <c r="L36" s="1126">
        <v>0</v>
      </c>
      <c r="M36" s="1126">
        <v>0</v>
      </c>
      <c r="N36" s="1126">
        <v>3</v>
      </c>
      <c r="O36" s="1126">
        <v>0</v>
      </c>
      <c r="P36" s="1126">
        <v>0</v>
      </c>
      <c r="Q36" s="1126">
        <v>0</v>
      </c>
    </row>
    <row r="37" spans="2:17" ht="12.75" customHeight="1">
      <c r="B37" s="108"/>
      <c r="C37" s="119" t="s">
        <v>1740</v>
      </c>
      <c r="D37" s="1126">
        <v>0</v>
      </c>
      <c r="E37" s="1126">
        <v>0</v>
      </c>
      <c r="F37" s="1126">
        <v>0</v>
      </c>
      <c r="G37" s="1126">
        <v>0</v>
      </c>
      <c r="H37" s="1126">
        <v>0</v>
      </c>
      <c r="I37" s="1126">
        <v>0</v>
      </c>
      <c r="J37" s="1126">
        <v>0</v>
      </c>
      <c r="K37" s="1126">
        <v>0</v>
      </c>
      <c r="L37" s="1126">
        <v>0</v>
      </c>
      <c r="M37" s="1126">
        <v>0</v>
      </c>
      <c r="N37" s="1126">
        <v>1</v>
      </c>
      <c r="O37" s="1126">
        <v>12</v>
      </c>
      <c r="P37" s="1126">
        <v>0</v>
      </c>
      <c r="Q37" s="1126">
        <v>0</v>
      </c>
    </row>
    <row r="38" spans="2:17" ht="12.75" customHeight="1">
      <c r="B38" s="1071"/>
      <c r="C38" s="119" t="s">
        <v>1741</v>
      </c>
      <c r="D38" s="1126">
        <v>0</v>
      </c>
      <c r="E38" s="1126">
        <v>0</v>
      </c>
      <c r="F38" s="1126">
        <v>0</v>
      </c>
      <c r="G38" s="1126">
        <v>0</v>
      </c>
      <c r="H38" s="1126">
        <v>0</v>
      </c>
      <c r="I38" s="1126">
        <v>0</v>
      </c>
      <c r="J38" s="1126">
        <v>0</v>
      </c>
      <c r="K38" s="1126">
        <v>0</v>
      </c>
      <c r="L38" s="1126">
        <v>0</v>
      </c>
      <c r="M38" s="1126">
        <v>0</v>
      </c>
      <c r="N38" s="1126">
        <v>5</v>
      </c>
      <c r="O38" s="1126">
        <v>0</v>
      </c>
      <c r="P38" s="1126">
        <v>0</v>
      </c>
      <c r="Q38" s="1126">
        <v>0</v>
      </c>
    </row>
    <row r="39" spans="2:17" s="490" customFormat="1" ht="12.75" customHeight="1">
      <c r="B39" s="1372" t="s">
        <v>1176</v>
      </c>
      <c r="C39" s="1622"/>
      <c r="D39" s="157">
        <f aca="true" t="shared" si="6" ref="D39:Q39">SUM(D40:D43)</f>
        <v>8</v>
      </c>
      <c r="E39" s="157">
        <f t="shared" si="6"/>
        <v>1948</v>
      </c>
      <c r="F39" s="157">
        <f t="shared" si="6"/>
        <v>1</v>
      </c>
      <c r="G39" s="157">
        <f t="shared" si="6"/>
        <v>320</v>
      </c>
      <c r="H39" s="157">
        <f t="shared" si="6"/>
        <v>4</v>
      </c>
      <c r="I39" s="157">
        <f t="shared" si="6"/>
        <v>965</v>
      </c>
      <c r="J39" s="157">
        <f t="shared" si="6"/>
        <v>3</v>
      </c>
      <c r="K39" s="157">
        <f t="shared" si="6"/>
        <v>663</v>
      </c>
      <c r="L39" s="157">
        <f t="shared" si="6"/>
        <v>0</v>
      </c>
      <c r="M39" s="157">
        <f t="shared" si="6"/>
        <v>0</v>
      </c>
      <c r="N39" s="157">
        <f t="shared" si="6"/>
        <v>108</v>
      </c>
      <c r="O39" s="157">
        <f t="shared" si="6"/>
        <v>330</v>
      </c>
      <c r="P39" s="157">
        <f t="shared" si="6"/>
        <v>58</v>
      </c>
      <c r="Q39" s="157">
        <f t="shared" si="6"/>
        <v>0</v>
      </c>
    </row>
    <row r="40" spans="2:17" ht="12.75" customHeight="1">
      <c r="B40" s="1071"/>
      <c r="C40" s="119" t="s">
        <v>1716</v>
      </c>
      <c r="D40" s="1126">
        <v>4</v>
      </c>
      <c r="E40" s="1126">
        <v>1310</v>
      </c>
      <c r="F40" s="1126">
        <v>1</v>
      </c>
      <c r="G40" s="1126">
        <v>320</v>
      </c>
      <c r="H40" s="1126">
        <v>1</v>
      </c>
      <c r="I40" s="1126">
        <v>495</v>
      </c>
      <c r="J40" s="1126">
        <v>2</v>
      </c>
      <c r="K40" s="1126">
        <v>495</v>
      </c>
      <c r="L40" s="1126">
        <v>0</v>
      </c>
      <c r="M40" s="1126">
        <v>0</v>
      </c>
      <c r="N40" s="1126">
        <v>62</v>
      </c>
      <c r="O40" s="1126">
        <v>190</v>
      </c>
      <c r="P40" s="1126">
        <v>30</v>
      </c>
      <c r="Q40" s="1126">
        <v>0</v>
      </c>
    </row>
    <row r="41" spans="2:17" ht="12.75" customHeight="1">
      <c r="B41" s="1071"/>
      <c r="C41" s="119" t="s">
        <v>1727</v>
      </c>
      <c r="D41" s="1126">
        <v>2</v>
      </c>
      <c r="E41" s="1126">
        <v>419</v>
      </c>
      <c r="F41" s="1126">
        <v>0</v>
      </c>
      <c r="G41" s="1126">
        <v>0</v>
      </c>
      <c r="H41" s="1126">
        <v>1</v>
      </c>
      <c r="I41" s="1126">
        <v>251</v>
      </c>
      <c r="J41" s="1126">
        <v>1</v>
      </c>
      <c r="K41" s="1126">
        <v>168</v>
      </c>
      <c r="L41" s="1126">
        <v>0</v>
      </c>
      <c r="M41" s="1126">
        <v>0</v>
      </c>
      <c r="N41" s="1126">
        <v>29</v>
      </c>
      <c r="O41" s="1126">
        <v>127</v>
      </c>
      <c r="P41" s="1126">
        <v>14</v>
      </c>
      <c r="Q41" s="1126">
        <v>0</v>
      </c>
    </row>
    <row r="42" spans="2:17" ht="12.75" customHeight="1">
      <c r="B42" s="1071"/>
      <c r="C42" s="119" t="s">
        <v>1742</v>
      </c>
      <c r="D42" s="1126">
        <v>1</v>
      </c>
      <c r="E42" s="1126">
        <v>121</v>
      </c>
      <c r="F42" s="1126">
        <v>0</v>
      </c>
      <c r="G42" s="1126">
        <v>0</v>
      </c>
      <c r="H42" s="1126">
        <v>1</v>
      </c>
      <c r="I42" s="1126">
        <v>121</v>
      </c>
      <c r="J42" s="1126">
        <v>0</v>
      </c>
      <c r="K42" s="1126">
        <v>0</v>
      </c>
      <c r="L42" s="1126">
        <v>0</v>
      </c>
      <c r="M42" s="1126">
        <v>0</v>
      </c>
      <c r="N42" s="1126">
        <v>10</v>
      </c>
      <c r="O42" s="1126">
        <v>13</v>
      </c>
      <c r="P42" s="1126">
        <v>8</v>
      </c>
      <c r="Q42" s="1126">
        <v>0</v>
      </c>
    </row>
    <row r="43" spans="2:17" ht="12.75" customHeight="1">
      <c r="B43" s="1071"/>
      <c r="C43" s="119" t="s">
        <v>1743</v>
      </c>
      <c r="D43" s="1126">
        <v>1</v>
      </c>
      <c r="E43" s="1126">
        <v>98</v>
      </c>
      <c r="F43" s="1126">
        <v>0</v>
      </c>
      <c r="G43" s="1126">
        <v>0</v>
      </c>
      <c r="H43" s="1126">
        <v>1</v>
      </c>
      <c r="I43" s="1126">
        <v>98</v>
      </c>
      <c r="J43" s="1126">
        <v>0</v>
      </c>
      <c r="K43" s="1126">
        <v>0</v>
      </c>
      <c r="L43" s="1126">
        <v>0</v>
      </c>
      <c r="M43" s="1126">
        <v>0</v>
      </c>
      <c r="N43" s="1126">
        <v>7</v>
      </c>
      <c r="O43" s="1126">
        <v>0</v>
      </c>
      <c r="P43" s="1126">
        <v>6</v>
      </c>
      <c r="Q43" s="1126">
        <v>0</v>
      </c>
    </row>
    <row r="44" spans="2:17" s="490" customFormat="1" ht="12.75" customHeight="1">
      <c r="B44" s="1372" t="s">
        <v>1177</v>
      </c>
      <c r="C44" s="1622"/>
      <c r="D44" s="157">
        <f aca="true" t="shared" si="7" ref="D44:Q44">SUM(D45:D48)</f>
        <v>3</v>
      </c>
      <c r="E44" s="157">
        <f t="shared" si="7"/>
        <v>629</v>
      </c>
      <c r="F44" s="157">
        <f t="shared" si="7"/>
        <v>0</v>
      </c>
      <c r="G44" s="157">
        <f t="shared" si="7"/>
        <v>0</v>
      </c>
      <c r="H44" s="157">
        <f t="shared" si="7"/>
        <v>3</v>
      </c>
      <c r="I44" s="157">
        <f t="shared" si="7"/>
        <v>629</v>
      </c>
      <c r="J44" s="157">
        <f t="shared" si="7"/>
        <v>0</v>
      </c>
      <c r="K44" s="157">
        <f t="shared" si="7"/>
        <v>0</v>
      </c>
      <c r="L44" s="157">
        <f t="shared" si="7"/>
        <v>0</v>
      </c>
      <c r="M44" s="157">
        <f t="shared" si="7"/>
        <v>0</v>
      </c>
      <c r="N44" s="157">
        <f t="shared" si="7"/>
        <v>38</v>
      </c>
      <c r="O44" s="157">
        <f t="shared" si="7"/>
        <v>65</v>
      </c>
      <c r="P44" s="157">
        <f t="shared" si="7"/>
        <v>20</v>
      </c>
      <c r="Q44" s="157">
        <f t="shared" si="7"/>
        <v>0</v>
      </c>
    </row>
    <row r="45" spans="2:17" ht="12.75" customHeight="1">
      <c r="B45" s="1071"/>
      <c r="C45" s="119" t="s">
        <v>1723</v>
      </c>
      <c r="D45" s="1126">
        <v>1</v>
      </c>
      <c r="E45" s="1126">
        <v>483</v>
      </c>
      <c r="F45" s="1126">
        <v>0</v>
      </c>
      <c r="G45" s="1126">
        <v>0</v>
      </c>
      <c r="H45" s="1126">
        <v>1</v>
      </c>
      <c r="I45" s="1126">
        <v>483</v>
      </c>
      <c r="J45" s="1126">
        <v>0</v>
      </c>
      <c r="K45" s="1126">
        <v>0</v>
      </c>
      <c r="L45" s="1126">
        <v>0</v>
      </c>
      <c r="M45" s="1126">
        <v>0</v>
      </c>
      <c r="N45" s="1126">
        <v>23</v>
      </c>
      <c r="O45" s="1126">
        <v>65</v>
      </c>
      <c r="P45" s="1126">
        <v>12</v>
      </c>
      <c r="Q45" s="1126">
        <v>0</v>
      </c>
    </row>
    <row r="46" spans="2:17" ht="12.75" customHeight="1">
      <c r="B46" s="108"/>
      <c r="C46" s="119" t="s">
        <v>1744</v>
      </c>
      <c r="D46" s="1126">
        <v>1</v>
      </c>
      <c r="E46" s="1126">
        <v>70</v>
      </c>
      <c r="F46" s="1126">
        <v>0</v>
      </c>
      <c r="G46" s="1126">
        <v>0</v>
      </c>
      <c r="H46" s="1126">
        <v>1</v>
      </c>
      <c r="I46" s="1126">
        <v>70</v>
      </c>
      <c r="J46" s="1126">
        <v>0</v>
      </c>
      <c r="K46" s="1126">
        <v>0</v>
      </c>
      <c r="L46" s="1126">
        <v>0</v>
      </c>
      <c r="M46" s="1126">
        <v>0</v>
      </c>
      <c r="N46" s="1126">
        <v>5</v>
      </c>
      <c r="O46" s="1126">
        <v>0</v>
      </c>
      <c r="P46" s="1126">
        <v>3</v>
      </c>
      <c r="Q46" s="1126">
        <v>0</v>
      </c>
    </row>
    <row r="47" spans="2:17" ht="12.75" customHeight="1">
      <c r="B47" s="1071"/>
      <c r="C47" s="119" t="s">
        <v>1745</v>
      </c>
      <c r="D47" s="1126">
        <v>1</v>
      </c>
      <c r="E47" s="1126">
        <v>76</v>
      </c>
      <c r="F47" s="1126">
        <v>0</v>
      </c>
      <c r="G47" s="1126">
        <v>0</v>
      </c>
      <c r="H47" s="1126">
        <v>1</v>
      </c>
      <c r="I47" s="1126">
        <v>76</v>
      </c>
      <c r="J47" s="1126">
        <v>0</v>
      </c>
      <c r="K47" s="1126">
        <v>0</v>
      </c>
      <c r="L47" s="1126">
        <v>0</v>
      </c>
      <c r="M47" s="1126">
        <v>0</v>
      </c>
      <c r="N47" s="1126">
        <v>5</v>
      </c>
      <c r="O47" s="1126">
        <v>0</v>
      </c>
      <c r="P47" s="1126">
        <v>2</v>
      </c>
      <c r="Q47" s="1126">
        <v>0</v>
      </c>
    </row>
    <row r="48" spans="2:17" ht="12.75" customHeight="1">
      <c r="B48" s="1071"/>
      <c r="C48" s="119" t="s">
        <v>1746</v>
      </c>
      <c r="D48" s="1126">
        <v>0</v>
      </c>
      <c r="E48" s="1126">
        <v>0</v>
      </c>
      <c r="F48" s="1126">
        <v>0</v>
      </c>
      <c r="G48" s="1126">
        <v>0</v>
      </c>
      <c r="H48" s="1126">
        <v>0</v>
      </c>
      <c r="I48" s="1126">
        <v>0</v>
      </c>
      <c r="J48" s="1126">
        <v>0</v>
      </c>
      <c r="K48" s="1126">
        <v>0</v>
      </c>
      <c r="L48" s="1126">
        <v>0</v>
      </c>
      <c r="M48" s="1126">
        <v>0</v>
      </c>
      <c r="N48" s="1126">
        <v>5</v>
      </c>
      <c r="O48" s="1126">
        <v>0</v>
      </c>
      <c r="P48" s="1126">
        <v>3</v>
      </c>
      <c r="Q48" s="1126">
        <v>0</v>
      </c>
    </row>
    <row r="49" spans="2:17" s="490" customFormat="1" ht="12.75" customHeight="1">
      <c r="B49" s="1372" t="s">
        <v>1386</v>
      </c>
      <c r="C49" s="1622"/>
      <c r="D49" s="157">
        <f aca="true" t="shared" si="8" ref="D49:Q49">SUM(D50:D56)</f>
        <v>8</v>
      </c>
      <c r="E49" s="157">
        <f t="shared" si="8"/>
        <v>1713</v>
      </c>
      <c r="F49" s="157">
        <f t="shared" si="8"/>
        <v>1</v>
      </c>
      <c r="G49" s="157">
        <f t="shared" si="8"/>
        <v>150</v>
      </c>
      <c r="H49" s="157">
        <f t="shared" si="8"/>
        <v>2</v>
      </c>
      <c r="I49" s="157">
        <f t="shared" si="8"/>
        <v>924</v>
      </c>
      <c r="J49" s="157">
        <f t="shared" si="8"/>
        <v>5</v>
      </c>
      <c r="K49" s="157">
        <f t="shared" si="8"/>
        <v>639</v>
      </c>
      <c r="L49" s="157">
        <f t="shared" si="8"/>
        <v>0</v>
      </c>
      <c r="M49" s="157">
        <f t="shared" si="8"/>
        <v>0</v>
      </c>
      <c r="N49" s="157">
        <f t="shared" si="8"/>
        <v>116</v>
      </c>
      <c r="O49" s="157">
        <f t="shared" si="8"/>
        <v>264</v>
      </c>
      <c r="P49" s="157">
        <f t="shared" si="8"/>
        <v>44</v>
      </c>
      <c r="Q49" s="157">
        <f t="shared" si="8"/>
        <v>0</v>
      </c>
    </row>
    <row r="50" spans="2:17" ht="12.75" customHeight="1">
      <c r="B50" s="1071"/>
      <c r="C50" s="119" t="s">
        <v>1717</v>
      </c>
      <c r="D50" s="1126">
        <v>8</v>
      </c>
      <c r="E50" s="1126">
        <v>1713</v>
      </c>
      <c r="F50" s="1126">
        <v>1</v>
      </c>
      <c r="G50" s="1126">
        <v>150</v>
      </c>
      <c r="H50" s="1126">
        <v>2</v>
      </c>
      <c r="I50" s="1126">
        <v>924</v>
      </c>
      <c r="J50" s="1126">
        <v>5</v>
      </c>
      <c r="K50" s="1126">
        <v>639</v>
      </c>
      <c r="L50" s="1126">
        <v>0</v>
      </c>
      <c r="M50" s="1126">
        <v>0</v>
      </c>
      <c r="N50" s="1126">
        <v>82</v>
      </c>
      <c r="O50" s="1126">
        <v>240</v>
      </c>
      <c r="P50" s="1126">
        <v>33</v>
      </c>
      <c r="Q50" s="1126">
        <v>0</v>
      </c>
    </row>
    <row r="51" spans="2:17" ht="12.75" customHeight="1">
      <c r="B51" s="1071"/>
      <c r="C51" s="119" t="s">
        <v>1748</v>
      </c>
      <c r="D51" s="1126">
        <v>0</v>
      </c>
      <c r="E51" s="1126">
        <v>0</v>
      </c>
      <c r="F51" s="1126">
        <v>0</v>
      </c>
      <c r="G51" s="1126">
        <v>0</v>
      </c>
      <c r="H51" s="1126">
        <v>0</v>
      </c>
      <c r="I51" s="1126">
        <v>0</v>
      </c>
      <c r="J51" s="1126">
        <v>0</v>
      </c>
      <c r="K51" s="1126">
        <v>0</v>
      </c>
      <c r="L51" s="1126">
        <v>0</v>
      </c>
      <c r="M51" s="1126">
        <v>0</v>
      </c>
      <c r="N51" s="1126">
        <v>4</v>
      </c>
      <c r="O51" s="1126">
        <v>0</v>
      </c>
      <c r="P51" s="1126">
        <v>3</v>
      </c>
      <c r="Q51" s="1126">
        <v>0</v>
      </c>
    </row>
    <row r="52" spans="2:17" ht="12.75" customHeight="1">
      <c r="B52" s="1071"/>
      <c r="C52" s="119" t="s">
        <v>1749</v>
      </c>
      <c r="D52" s="1126">
        <v>0</v>
      </c>
      <c r="E52" s="1126">
        <v>0</v>
      </c>
      <c r="F52" s="1126">
        <v>0</v>
      </c>
      <c r="G52" s="1126">
        <v>0</v>
      </c>
      <c r="H52" s="1126">
        <v>0</v>
      </c>
      <c r="I52" s="1126">
        <v>0</v>
      </c>
      <c r="J52" s="1126">
        <v>0</v>
      </c>
      <c r="K52" s="1126">
        <v>0</v>
      </c>
      <c r="L52" s="1126">
        <v>0</v>
      </c>
      <c r="M52" s="1126">
        <v>0</v>
      </c>
      <c r="N52" s="1126">
        <v>4</v>
      </c>
      <c r="O52" s="1126">
        <v>0</v>
      </c>
      <c r="P52" s="1126">
        <v>2</v>
      </c>
      <c r="Q52" s="1126">
        <v>0</v>
      </c>
    </row>
    <row r="53" spans="2:17" ht="12.75" customHeight="1">
      <c r="B53" s="1071"/>
      <c r="C53" s="119" t="s">
        <v>1750</v>
      </c>
      <c r="D53" s="1126">
        <v>0</v>
      </c>
      <c r="E53" s="1126">
        <v>0</v>
      </c>
      <c r="F53" s="1126">
        <v>0</v>
      </c>
      <c r="G53" s="1126">
        <v>0</v>
      </c>
      <c r="H53" s="1126">
        <v>0</v>
      </c>
      <c r="I53" s="1126">
        <v>0</v>
      </c>
      <c r="J53" s="1126">
        <v>0</v>
      </c>
      <c r="K53" s="1126">
        <v>0</v>
      </c>
      <c r="L53" s="1126">
        <v>0</v>
      </c>
      <c r="M53" s="1126">
        <v>0</v>
      </c>
      <c r="N53" s="1126">
        <v>7</v>
      </c>
      <c r="O53" s="1126">
        <v>0</v>
      </c>
      <c r="P53" s="1126">
        <v>1</v>
      </c>
      <c r="Q53" s="1126">
        <v>0</v>
      </c>
    </row>
    <row r="54" spans="2:17" ht="12.75" customHeight="1">
      <c r="B54" s="1071"/>
      <c r="C54" s="119" t="s">
        <v>1751</v>
      </c>
      <c r="D54" s="1126">
        <v>0</v>
      </c>
      <c r="E54" s="1126">
        <v>0</v>
      </c>
      <c r="F54" s="1126">
        <v>0</v>
      </c>
      <c r="G54" s="1126">
        <v>0</v>
      </c>
      <c r="H54" s="1126">
        <v>0</v>
      </c>
      <c r="I54" s="1126">
        <v>0</v>
      </c>
      <c r="J54" s="1126">
        <v>0</v>
      </c>
      <c r="K54" s="1126">
        <v>0</v>
      </c>
      <c r="L54" s="1126">
        <v>0</v>
      </c>
      <c r="M54" s="1126">
        <v>0</v>
      </c>
      <c r="N54" s="1126">
        <v>3</v>
      </c>
      <c r="O54" s="1126">
        <v>0</v>
      </c>
      <c r="P54" s="1126">
        <v>1</v>
      </c>
      <c r="Q54" s="1126">
        <v>0</v>
      </c>
    </row>
    <row r="55" spans="2:17" ht="12.75" customHeight="1">
      <c r="B55" s="1071"/>
      <c r="C55" s="119" t="s">
        <v>1752</v>
      </c>
      <c r="D55" s="1126">
        <v>0</v>
      </c>
      <c r="E55" s="1126">
        <v>0</v>
      </c>
      <c r="F55" s="1126">
        <v>0</v>
      </c>
      <c r="G55" s="1126">
        <v>0</v>
      </c>
      <c r="H55" s="1126">
        <v>0</v>
      </c>
      <c r="I55" s="1126">
        <v>0</v>
      </c>
      <c r="J55" s="1126">
        <v>0</v>
      </c>
      <c r="K55" s="1126">
        <v>0</v>
      </c>
      <c r="L55" s="1126">
        <v>0</v>
      </c>
      <c r="M55" s="1126">
        <v>0</v>
      </c>
      <c r="N55" s="1126">
        <v>7</v>
      </c>
      <c r="O55" s="1126">
        <v>5</v>
      </c>
      <c r="P55" s="1126">
        <v>1</v>
      </c>
      <c r="Q55" s="1126">
        <v>0</v>
      </c>
    </row>
    <row r="56" spans="2:17" ht="12.75" customHeight="1">
      <c r="B56" s="1071"/>
      <c r="C56" s="119" t="s">
        <v>1753</v>
      </c>
      <c r="D56" s="1126">
        <v>0</v>
      </c>
      <c r="E56" s="1126">
        <v>0</v>
      </c>
      <c r="F56" s="1126">
        <v>0</v>
      </c>
      <c r="G56" s="1126">
        <v>0</v>
      </c>
      <c r="H56" s="1126">
        <v>0</v>
      </c>
      <c r="I56" s="1126">
        <v>0</v>
      </c>
      <c r="J56" s="1126">
        <v>0</v>
      </c>
      <c r="K56" s="1126">
        <v>0</v>
      </c>
      <c r="L56" s="1126">
        <v>0</v>
      </c>
      <c r="M56" s="1126">
        <v>0</v>
      </c>
      <c r="N56" s="1126">
        <v>9</v>
      </c>
      <c r="O56" s="1126">
        <v>19</v>
      </c>
      <c r="P56" s="1126">
        <v>3</v>
      </c>
      <c r="Q56" s="1126">
        <v>0</v>
      </c>
    </row>
    <row r="57" spans="2:17" s="490" customFormat="1" ht="12.75" customHeight="1">
      <c r="B57" s="1372" t="s">
        <v>1179</v>
      </c>
      <c r="C57" s="1622"/>
      <c r="D57" s="157">
        <f aca="true" t="shared" si="9" ref="D57:Q57">SUM(D58:D64)</f>
        <v>8</v>
      </c>
      <c r="E57" s="157">
        <f t="shared" si="9"/>
        <v>1715</v>
      </c>
      <c r="F57" s="157">
        <f t="shared" si="9"/>
        <v>0</v>
      </c>
      <c r="G57" s="157">
        <f t="shared" si="9"/>
        <v>0</v>
      </c>
      <c r="H57" s="157">
        <f t="shared" si="9"/>
        <v>3</v>
      </c>
      <c r="I57" s="157">
        <f t="shared" si="9"/>
        <v>722</v>
      </c>
      <c r="J57" s="157">
        <f t="shared" si="9"/>
        <v>4</v>
      </c>
      <c r="K57" s="157">
        <f t="shared" si="9"/>
        <v>669</v>
      </c>
      <c r="L57" s="157">
        <f t="shared" si="9"/>
        <v>1</v>
      </c>
      <c r="M57" s="157">
        <f t="shared" si="9"/>
        <v>324</v>
      </c>
      <c r="N57" s="157">
        <f t="shared" si="9"/>
        <v>115</v>
      </c>
      <c r="O57" s="157">
        <f t="shared" si="9"/>
        <v>554</v>
      </c>
      <c r="P57" s="157">
        <f t="shared" si="9"/>
        <v>57</v>
      </c>
      <c r="Q57" s="157">
        <f t="shared" si="9"/>
        <v>0</v>
      </c>
    </row>
    <row r="58" spans="2:17" ht="12.75" customHeight="1">
      <c r="B58" s="1071"/>
      <c r="C58" s="119" t="s">
        <v>1718</v>
      </c>
      <c r="D58" s="1126">
        <v>5</v>
      </c>
      <c r="E58" s="1126">
        <v>1201</v>
      </c>
      <c r="F58" s="1126">
        <v>0</v>
      </c>
      <c r="G58" s="1126">
        <v>0</v>
      </c>
      <c r="H58" s="1126">
        <v>2</v>
      </c>
      <c r="I58" s="1126">
        <v>632</v>
      </c>
      <c r="J58" s="1126">
        <v>3</v>
      </c>
      <c r="K58" s="1126">
        <v>569</v>
      </c>
      <c r="L58" s="1126">
        <v>0</v>
      </c>
      <c r="M58" s="1126">
        <v>0</v>
      </c>
      <c r="N58" s="1126">
        <v>83</v>
      </c>
      <c r="O58" s="1126">
        <v>453</v>
      </c>
      <c r="P58" s="1126">
        <v>37</v>
      </c>
      <c r="Q58" s="1126">
        <v>0</v>
      </c>
    </row>
    <row r="59" spans="2:17" ht="12.75" customHeight="1">
      <c r="B59" s="1071"/>
      <c r="C59" s="119" t="s">
        <v>1769</v>
      </c>
      <c r="D59" s="1126">
        <v>0</v>
      </c>
      <c r="E59" s="1126">
        <v>0</v>
      </c>
      <c r="F59" s="1126">
        <v>0</v>
      </c>
      <c r="G59" s="1126">
        <v>0</v>
      </c>
      <c r="H59" s="1126">
        <v>0</v>
      </c>
      <c r="I59" s="1126">
        <v>0</v>
      </c>
      <c r="J59" s="1126">
        <v>0</v>
      </c>
      <c r="K59" s="1126">
        <v>0</v>
      </c>
      <c r="L59" s="1126">
        <v>0</v>
      </c>
      <c r="M59" s="1126">
        <v>0</v>
      </c>
      <c r="N59" s="1126">
        <v>6</v>
      </c>
      <c r="O59" s="1126">
        <v>0</v>
      </c>
      <c r="P59" s="1126">
        <v>3</v>
      </c>
      <c r="Q59" s="1126">
        <v>0</v>
      </c>
    </row>
    <row r="60" spans="2:17" ht="12.75" customHeight="1">
      <c r="B60" s="1071"/>
      <c r="C60" s="119" t="s">
        <v>1747</v>
      </c>
      <c r="D60" s="1126">
        <v>1</v>
      </c>
      <c r="E60" s="1126">
        <v>324</v>
      </c>
      <c r="F60" s="1126">
        <v>0</v>
      </c>
      <c r="G60" s="1126">
        <v>0</v>
      </c>
      <c r="H60" s="1126">
        <v>0</v>
      </c>
      <c r="I60" s="1126">
        <v>0</v>
      </c>
      <c r="J60" s="1126">
        <v>0</v>
      </c>
      <c r="K60" s="1126">
        <v>0</v>
      </c>
      <c r="L60" s="1126">
        <v>1</v>
      </c>
      <c r="M60" s="1126">
        <v>324</v>
      </c>
      <c r="N60" s="1126">
        <v>8</v>
      </c>
      <c r="O60" s="1126">
        <v>57</v>
      </c>
      <c r="P60" s="1126">
        <v>6</v>
      </c>
      <c r="Q60" s="1126">
        <v>0</v>
      </c>
    </row>
    <row r="61" spans="2:17" ht="12.75" customHeight="1">
      <c r="B61" s="1071"/>
      <c r="C61" s="119" t="s">
        <v>1754</v>
      </c>
      <c r="D61" s="1126">
        <v>1</v>
      </c>
      <c r="E61" s="1126">
        <v>100</v>
      </c>
      <c r="F61" s="1126">
        <v>0</v>
      </c>
      <c r="G61" s="1126">
        <v>0</v>
      </c>
      <c r="H61" s="1126">
        <v>0</v>
      </c>
      <c r="I61" s="1126">
        <v>0</v>
      </c>
      <c r="J61" s="1126">
        <v>1</v>
      </c>
      <c r="K61" s="1126">
        <v>100</v>
      </c>
      <c r="L61" s="1126">
        <v>0</v>
      </c>
      <c r="M61" s="1126">
        <v>0</v>
      </c>
      <c r="N61" s="1126">
        <v>9</v>
      </c>
      <c r="O61" s="1126">
        <v>44</v>
      </c>
      <c r="P61" s="1126">
        <v>5</v>
      </c>
      <c r="Q61" s="1126">
        <v>0</v>
      </c>
    </row>
    <row r="62" spans="2:17" ht="12.75" customHeight="1">
      <c r="B62" s="1071"/>
      <c r="C62" s="119" t="s">
        <v>1755</v>
      </c>
      <c r="D62" s="1126">
        <v>1</v>
      </c>
      <c r="E62" s="1126">
        <v>90</v>
      </c>
      <c r="F62" s="1126">
        <v>0</v>
      </c>
      <c r="G62" s="1126">
        <v>0</v>
      </c>
      <c r="H62" s="1126">
        <v>1</v>
      </c>
      <c r="I62" s="1126">
        <v>90</v>
      </c>
      <c r="J62" s="1126">
        <v>0</v>
      </c>
      <c r="K62" s="1126">
        <v>0</v>
      </c>
      <c r="L62" s="1126">
        <v>0</v>
      </c>
      <c r="M62" s="1126">
        <v>0</v>
      </c>
      <c r="N62" s="1126">
        <v>3</v>
      </c>
      <c r="O62" s="1126">
        <v>0</v>
      </c>
      <c r="P62" s="1126">
        <v>1</v>
      </c>
      <c r="Q62" s="1126">
        <v>0</v>
      </c>
    </row>
    <row r="63" spans="2:17" ht="12">
      <c r="B63" s="1071"/>
      <c r="C63" s="119" t="s">
        <v>1756</v>
      </c>
      <c r="D63" s="1126">
        <v>0</v>
      </c>
      <c r="E63" s="1126">
        <v>0</v>
      </c>
      <c r="F63" s="1126">
        <v>0</v>
      </c>
      <c r="G63" s="1126">
        <v>0</v>
      </c>
      <c r="H63" s="1126">
        <v>0</v>
      </c>
      <c r="I63" s="1126">
        <v>0</v>
      </c>
      <c r="J63" s="1126">
        <v>0</v>
      </c>
      <c r="K63" s="1126">
        <v>0</v>
      </c>
      <c r="L63" s="1126">
        <v>0</v>
      </c>
      <c r="M63" s="1126">
        <v>0</v>
      </c>
      <c r="N63" s="1126">
        <v>3</v>
      </c>
      <c r="O63" s="1126">
        <v>0</v>
      </c>
      <c r="P63" s="1126">
        <v>2</v>
      </c>
      <c r="Q63" s="1126">
        <v>0</v>
      </c>
    </row>
    <row r="64" spans="2:17" ht="12.75" customHeight="1" thickBot="1">
      <c r="B64" s="1154"/>
      <c r="C64" s="129" t="s">
        <v>1757</v>
      </c>
      <c r="D64" s="1155">
        <v>0</v>
      </c>
      <c r="E64" s="1155">
        <v>0</v>
      </c>
      <c r="F64" s="1155">
        <v>0</v>
      </c>
      <c r="G64" s="1155">
        <v>0</v>
      </c>
      <c r="H64" s="1155">
        <v>0</v>
      </c>
      <c r="I64" s="1155">
        <v>0</v>
      </c>
      <c r="J64" s="1155">
        <v>0</v>
      </c>
      <c r="K64" s="1155">
        <v>0</v>
      </c>
      <c r="L64" s="1155">
        <v>0</v>
      </c>
      <c r="M64" s="1155">
        <v>0</v>
      </c>
      <c r="N64" s="1155">
        <v>3</v>
      </c>
      <c r="O64" s="1155">
        <v>0</v>
      </c>
      <c r="P64" s="1155">
        <v>3</v>
      </c>
      <c r="Q64" s="1155">
        <v>0</v>
      </c>
    </row>
    <row r="65" ht="12">
      <c r="B65" s="95" t="s">
        <v>1387</v>
      </c>
    </row>
  </sheetData>
  <mergeCells count="21">
    <mergeCell ref="B10:C10"/>
    <mergeCell ref="B11:C11"/>
    <mergeCell ref="B4:C5"/>
    <mergeCell ref="B8:C8"/>
    <mergeCell ref="B7:C7"/>
    <mergeCell ref="J4:K4"/>
    <mergeCell ref="L4:M4"/>
    <mergeCell ref="N4:O4"/>
    <mergeCell ref="P4:Q4"/>
    <mergeCell ref="D4:E4"/>
    <mergeCell ref="F4:G4"/>
    <mergeCell ref="H4:I4"/>
    <mergeCell ref="B6:C6"/>
    <mergeCell ref="B57:C57"/>
    <mergeCell ref="B49:C49"/>
    <mergeCell ref="B44:C44"/>
    <mergeCell ref="B39:C39"/>
    <mergeCell ref="B30:C30"/>
    <mergeCell ref="B25:C25"/>
    <mergeCell ref="B19:C19"/>
    <mergeCell ref="B13:C13"/>
  </mergeCells>
  <printOptions/>
  <pageMargins left="0.75" right="0.75" top="1" bottom="1" header="0.512" footer="0.512"/>
  <pageSetup orientation="portrait" paperSize="8" r:id="rId1"/>
</worksheet>
</file>

<file path=xl/worksheets/sheet36.xml><?xml version="1.0" encoding="utf-8"?>
<worksheet xmlns="http://schemas.openxmlformats.org/spreadsheetml/2006/main" xmlns:r="http://schemas.openxmlformats.org/officeDocument/2006/relationships">
  <dimension ref="A2:O63"/>
  <sheetViews>
    <sheetView workbookViewId="0" topLeftCell="A1">
      <selection activeCell="A1" sqref="A1"/>
    </sheetView>
  </sheetViews>
  <sheetFormatPr defaultColWidth="9.00390625" defaultRowHeight="15" customHeight="1"/>
  <cols>
    <col min="1" max="1" width="2.625" style="95" customWidth="1"/>
    <col min="2" max="2" width="13.125" style="95" customWidth="1"/>
    <col min="3" max="3" width="11.00390625" style="95" customWidth="1"/>
    <col min="4" max="4" width="8.75390625" style="95" customWidth="1"/>
    <col min="5" max="6" width="7.625" style="95" bestFit="1" customWidth="1"/>
    <col min="7" max="7" width="8.75390625" style="95" customWidth="1"/>
    <col min="8" max="8" width="9.625" style="354" customWidth="1"/>
    <col min="9" max="9" width="7.625" style="95" bestFit="1" customWidth="1"/>
    <col min="10" max="10" width="9.00390625" style="95" bestFit="1" customWidth="1"/>
    <col min="11" max="11" width="8.125" style="95" bestFit="1" customWidth="1"/>
    <col min="12" max="12" width="8.375" style="95" customWidth="1"/>
    <col min="13" max="13" width="8.50390625" style="95" customWidth="1"/>
    <col min="14" max="14" width="8.125" style="95" customWidth="1"/>
    <col min="15" max="15" width="7.375" style="95" customWidth="1"/>
    <col min="16" max="16384" width="9.00390625" style="95" customWidth="1"/>
  </cols>
  <sheetData>
    <row r="1" ht="12" customHeight="1"/>
    <row r="2" spans="2:10" ht="15" customHeight="1">
      <c r="B2" s="96" t="s">
        <v>1462</v>
      </c>
      <c r="J2" s="98"/>
    </row>
    <row r="3" spans="2:10" ht="12" customHeight="1">
      <c r="B3" s="96"/>
      <c r="J3" s="98"/>
    </row>
    <row r="4" spans="2:15" ht="15" customHeight="1" thickBot="1">
      <c r="B4" s="99" t="s">
        <v>1433</v>
      </c>
      <c r="C4" s="99"/>
      <c r="D4" s="99"/>
      <c r="E4" s="99"/>
      <c r="F4" s="99"/>
      <c r="G4" s="99"/>
      <c r="H4" s="169"/>
      <c r="I4" s="99"/>
      <c r="J4" s="99"/>
      <c r="K4" s="99"/>
      <c r="L4" s="99"/>
      <c r="M4" s="99"/>
      <c r="O4" s="132" t="s">
        <v>1434</v>
      </c>
    </row>
    <row r="5" spans="1:15" ht="15" customHeight="1" thickTop="1">
      <c r="A5" s="121"/>
      <c r="B5" s="1333" t="s">
        <v>1689</v>
      </c>
      <c r="C5" s="1636" t="s">
        <v>1435</v>
      </c>
      <c r="D5" s="1634" t="s">
        <v>1436</v>
      </c>
      <c r="E5" s="1634" t="s">
        <v>1437</v>
      </c>
      <c r="F5" s="1634" t="s">
        <v>1438</v>
      </c>
      <c r="G5" s="1634" t="s">
        <v>1439</v>
      </c>
      <c r="H5" s="1639" t="s">
        <v>1440</v>
      </c>
      <c r="I5" s="1634" t="s">
        <v>1441</v>
      </c>
      <c r="J5" s="1641" t="s">
        <v>1442</v>
      </c>
      <c r="K5" s="1642"/>
      <c r="L5" s="1642"/>
      <c r="M5" s="1642"/>
      <c r="N5" s="1642"/>
      <c r="O5" s="1642"/>
    </row>
    <row r="6" spans="1:15" ht="15" customHeight="1">
      <c r="A6" s="121"/>
      <c r="B6" s="1620"/>
      <c r="C6" s="1637"/>
      <c r="D6" s="1635"/>
      <c r="E6" s="1635"/>
      <c r="F6" s="1635"/>
      <c r="G6" s="1635"/>
      <c r="H6" s="1640"/>
      <c r="I6" s="1635"/>
      <c r="J6" s="1643" t="s">
        <v>1443</v>
      </c>
      <c r="K6" s="1643" t="s">
        <v>1444</v>
      </c>
      <c r="L6" s="1643" t="s">
        <v>1445</v>
      </c>
      <c r="M6" s="1645" t="s">
        <v>1446</v>
      </c>
      <c r="N6" s="1645" t="s">
        <v>1447</v>
      </c>
      <c r="O6" s="1645" t="s">
        <v>1762</v>
      </c>
    </row>
    <row r="7" spans="1:15" ht="21" customHeight="1">
      <c r="A7" s="121"/>
      <c r="B7" s="1621"/>
      <c r="C7" s="1638"/>
      <c r="D7" s="1635"/>
      <c r="E7" s="1635"/>
      <c r="F7" s="1635"/>
      <c r="G7" s="1635"/>
      <c r="H7" s="1640"/>
      <c r="I7" s="1635"/>
      <c r="J7" s="1644"/>
      <c r="K7" s="1644"/>
      <c r="L7" s="1644"/>
      <c r="M7" s="1644"/>
      <c r="N7" s="1644"/>
      <c r="O7" s="1644"/>
    </row>
    <row r="8" spans="1:15" s="228" customFormat="1" ht="13.5" customHeight="1">
      <c r="A8" s="110"/>
      <c r="B8" s="1156" t="s">
        <v>1448</v>
      </c>
      <c r="C8" s="157">
        <f>SUM(C11:C61)</f>
        <v>1259173</v>
      </c>
      <c r="D8" s="1157">
        <f>SUM(D11:D61)</f>
        <v>311544</v>
      </c>
      <c r="E8" s="1157">
        <f>SUM(E11:E61)</f>
        <v>42534</v>
      </c>
      <c r="F8" s="1157">
        <f>SUM(F11:F61)</f>
        <v>20634</v>
      </c>
      <c r="G8" s="157">
        <f>SUM(G11:G61)</f>
        <v>374712</v>
      </c>
      <c r="H8" s="1158">
        <v>815</v>
      </c>
      <c r="I8" s="157">
        <f aca="true" t="shared" si="0" ref="I8:O8">SUM(I11:I61)</f>
        <v>29081</v>
      </c>
      <c r="J8" s="1157">
        <f t="shared" si="0"/>
        <v>278412</v>
      </c>
      <c r="K8" s="1157">
        <f t="shared" si="0"/>
        <v>87267</v>
      </c>
      <c r="L8" s="1157">
        <f t="shared" si="0"/>
        <v>609</v>
      </c>
      <c r="M8" s="157">
        <f t="shared" si="0"/>
        <v>16718</v>
      </c>
      <c r="N8" s="1157">
        <f t="shared" si="0"/>
        <v>41084</v>
      </c>
      <c r="O8" s="157">
        <f t="shared" si="0"/>
        <v>1253</v>
      </c>
    </row>
    <row r="9" spans="1:15" ht="9" customHeight="1">
      <c r="A9" s="121"/>
      <c r="B9" s="1072"/>
      <c r="C9" s="1159"/>
      <c r="D9" s="1159"/>
      <c r="E9" s="1159"/>
      <c r="F9" s="1159"/>
      <c r="G9" s="1159"/>
      <c r="H9" s="1160"/>
      <c r="I9" s="1159"/>
      <c r="J9" s="1159"/>
      <c r="K9" s="1159"/>
      <c r="L9" s="1159"/>
      <c r="M9" s="1159"/>
      <c r="N9" s="1159"/>
      <c r="O9" s="1159"/>
    </row>
    <row r="10" spans="1:15" ht="13.5" customHeight="1">
      <c r="A10" s="121"/>
      <c r="B10" s="103" t="s">
        <v>1449</v>
      </c>
      <c r="C10" s="1159"/>
      <c r="D10" s="1159"/>
      <c r="E10" s="1159"/>
      <c r="F10" s="1159"/>
      <c r="G10" s="1159"/>
      <c r="H10" s="1160"/>
      <c r="I10" s="1159"/>
      <c r="J10" s="1159"/>
      <c r="K10" s="1159"/>
      <c r="L10" s="1159"/>
      <c r="M10" s="1159"/>
      <c r="N10" s="1159"/>
      <c r="O10" s="1159"/>
    </row>
    <row r="11" spans="1:15" ht="13.5" customHeight="1">
      <c r="A11" s="121"/>
      <c r="B11" s="115" t="s">
        <v>1389</v>
      </c>
      <c r="C11" s="1159">
        <v>247982</v>
      </c>
      <c r="D11" s="1159">
        <v>80139</v>
      </c>
      <c r="E11" s="1159">
        <v>9743</v>
      </c>
      <c r="F11" s="1159">
        <v>33</v>
      </c>
      <c r="G11" s="1159">
        <v>89915</v>
      </c>
      <c r="H11" s="1160">
        <v>993</v>
      </c>
      <c r="I11" s="1159">
        <v>7075</v>
      </c>
      <c r="J11" s="1159">
        <v>77665</v>
      </c>
      <c r="K11" s="1159">
        <v>20004</v>
      </c>
      <c r="L11" s="1159">
        <v>0</v>
      </c>
      <c r="M11" s="1159">
        <v>1670</v>
      </c>
      <c r="N11" s="1159">
        <v>13227</v>
      </c>
      <c r="O11" s="1159">
        <v>0</v>
      </c>
    </row>
    <row r="12" spans="1:15" ht="13.5" customHeight="1">
      <c r="A12" s="121"/>
      <c r="B12" s="115" t="s">
        <v>1390</v>
      </c>
      <c r="C12" s="1159">
        <v>37877</v>
      </c>
      <c r="D12" s="1159">
        <v>12343</v>
      </c>
      <c r="E12" s="1159">
        <v>1023</v>
      </c>
      <c r="F12" s="1159">
        <v>0</v>
      </c>
      <c r="G12" s="1159">
        <v>13366</v>
      </c>
      <c r="H12" s="1160">
        <v>967</v>
      </c>
      <c r="I12" s="1159">
        <v>807</v>
      </c>
      <c r="J12" s="1159">
        <v>9876</v>
      </c>
      <c r="K12" s="1159">
        <v>4271</v>
      </c>
      <c r="L12" s="1159">
        <v>0</v>
      </c>
      <c r="M12" s="1159">
        <v>0</v>
      </c>
      <c r="N12" s="1159">
        <v>0</v>
      </c>
      <c r="O12" s="1159">
        <v>791</v>
      </c>
    </row>
    <row r="13" spans="1:15" ht="13.5" customHeight="1">
      <c r="A13" s="121"/>
      <c r="B13" s="115" t="s">
        <v>1391</v>
      </c>
      <c r="C13" s="1159">
        <v>15488</v>
      </c>
      <c r="D13" s="1159">
        <v>2929</v>
      </c>
      <c r="E13" s="1159">
        <v>677</v>
      </c>
      <c r="F13" s="1159">
        <v>0</v>
      </c>
      <c r="G13" s="1159">
        <v>3606</v>
      </c>
      <c r="H13" s="1160">
        <v>638</v>
      </c>
      <c r="I13" s="1159">
        <v>398</v>
      </c>
      <c r="J13" s="1159">
        <v>2491</v>
      </c>
      <c r="K13" s="1159">
        <v>930</v>
      </c>
      <c r="L13" s="1159">
        <v>0</v>
      </c>
      <c r="M13" s="1159">
        <v>0</v>
      </c>
      <c r="N13" s="1159">
        <v>0</v>
      </c>
      <c r="O13" s="1159">
        <v>203</v>
      </c>
    </row>
    <row r="14" spans="1:15" ht="13.5" customHeight="1">
      <c r="A14" s="121"/>
      <c r="B14" s="115" t="s">
        <v>1392</v>
      </c>
      <c r="C14" s="1159">
        <v>11927</v>
      </c>
      <c r="D14" s="1159">
        <v>2060</v>
      </c>
      <c r="E14" s="1159">
        <v>4</v>
      </c>
      <c r="F14" s="1159">
        <v>0</v>
      </c>
      <c r="G14" s="1159">
        <v>2064</v>
      </c>
      <c r="H14" s="1160">
        <v>474</v>
      </c>
      <c r="I14" s="1159">
        <v>546</v>
      </c>
      <c r="J14" s="1159">
        <v>1524</v>
      </c>
      <c r="K14" s="1159">
        <v>540</v>
      </c>
      <c r="L14" s="1159">
        <v>0</v>
      </c>
      <c r="M14" s="1159">
        <v>0</v>
      </c>
      <c r="N14" s="1159">
        <v>0</v>
      </c>
      <c r="O14" s="1159">
        <v>0</v>
      </c>
    </row>
    <row r="15" spans="1:15" ht="13.5" customHeight="1">
      <c r="A15" s="121"/>
      <c r="B15" s="103" t="s">
        <v>1450</v>
      </c>
      <c r="C15" s="1159"/>
      <c r="D15" s="1159"/>
      <c r="E15" s="1159"/>
      <c r="F15" s="1159"/>
      <c r="G15" s="1159"/>
      <c r="H15" s="1160"/>
      <c r="I15" s="1159"/>
      <c r="J15" s="1159"/>
      <c r="K15" s="1159"/>
      <c r="L15" s="1159"/>
      <c r="M15" s="1159"/>
      <c r="N15" s="1159"/>
      <c r="O15" s="1159"/>
    </row>
    <row r="16" spans="1:15" ht="13.5" customHeight="1">
      <c r="A16" s="121"/>
      <c r="B16" s="115" t="s">
        <v>1393</v>
      </c>
      <c r="C16" s="1159">
        <v>42765</v>
      </c>
      <c r="D16" s="1159">
        <v>9634</v>
      </c>
      <c r="E16" s="1159">
        <v>1146</v>
      </c>
      <c r="F16" s="1159">
        <v>4683</v>
      </c>
      <c r="G16" s="1161">
        <v>15463</v>
      </c>
      <c r="H16" s="1160">
        <v>991</v>
      </c>
      <c r="I16" s="1159">
        <v>491</v>
      </c>
      <c r="J16" s="1159">
        <v>8977</v>
      </c>
      <c r="K16" s="1159">
        <v>2792</v>
      </c>
      <c r="L16" s="1159">
        <v>0</v>
      </c>
      <c r="M16" s="1159">
        <v>2077</v>
      </c>
      <c r="N16" s="1159">
        <v>0</v>
      </c>
      <c r="O16" s="1159">
        <v>0</v>
      </c>
    </row>
    <row r="17" spans="1:15" ht="13.5" customHeight="1">
      <c r="A17" s="121"/>
      <c r="B17" s="115" t="s">
        <v>1394</v>
      </c>
      <c r="C17" s="1159">
        <v>8461</v>
      </c>
      <c r="D17" s="1159">
        <v>1269</v>
      </c>
      <c r="E17" s="1159">
        <v>52</v>
      </c>
      <c r="F17" s="1159">
        <v>0</v>
      </c>
      <c r="G17" s="1159">
        <v>1321</v>
      </c>
      <c r="H17" s="1160">
        <v>428</v>
      </c>
      <c r="I17" s="1159">
        <v>158</v>
      </c>
      <c r="J17" s="1159">
        <v>1011</v>
      </c>
      <c r="K17" s="1159">
        <v>350</v>
      </c>
      <c r="L17" s="1159">
        <v>0</v>
      </c>
      <c r="M17" s="1159">
        <v>357</v>
      </c>
      <c r="N17" s="1159">
        <v>0</v>
      </c>
      <c r="O17" s="1159">
        <v>0</v>
      </c>
    </row>
    <row r="18" spans="1:15" ht="13.5" customHeight="1">
      <c r="A18" s="121"/>
      <c r="B18" s="115" t="s">
        <v>1395</v>
      </c>
      <c r="C18" s="1159">
        <v>10260</v>
      </c>
      <c r="D18" s="1159">
        <v>1013</v>
      </c>
      <c r="E18" s="1159">
        <v>19</v>
      </c>
      <c r="F18" s="1159">
        <v>1138</v>
      </c>
      <c r="G18" s="1159">
        <v>2170</v>
      </c>
      <c r="H18" s="1160">
        <v>579</v>
      </c>
      <c r="I18" s="1159">
        <v>260</v>
      </c>
      <c r="J18" s="1159">
        <v>706</v>
      </c>
      <c r="K18" s="1159">
        <v>323</v>
      </c>
      <c r="L18" s="1159">
        <v>0</v>
      </c>
      <c r="M18" s="1159">
        <v>376</v>
      </c>
      <c r="N18" s="1159">
        <v>0</v>
      </c>
      <c r="O18" s="1159">
        <v>0</v>
      </c>
    </row>
    <row r="19" spans="1:15" ht="13.5" customHeight="1">
      <c r="A19" s="121"/>
      <c r="B19" s="115" t="s">
        <v>1396</v>
      </c>
      <c r="C19" s="1159">
        <v>10513</v>
      </c>
      <c r="D19" s="1159">
        <v>1721</v>
      </c>
      <c r="E19" s="1159">
        <v>51</v>
      </c>
      <c r="F19" s="1159">
        <v>5</v>
      </c>
      <c r="G19" s="1159">
        <v>1777</v>
      </c>
      <c r="H19" s="1160">
        <v>463</v>
      </c>
      <c r="I19" s="1159">
        <v>150</v>
      </c>
      <c r="J19" s="1159">
        <v>1370</v>
      </c>
      <c r="K19" s="1159">
        <v>459</v>
      </c>
      <c r="L19" s="1159">
        <v>0</v>
      </c>
      <c r="M19" s="1159">
        <v>463</v>
      </c>
      <c r="N19" s="1159">
        <v>0</v>
      </c>
      <c r="O19" s="1159">
        <v>0</v>
      </c>
    </row>
    <row r="20" spans="1:15" ht="13.5" customHeight="1">
      <c r="A20" s="121"/>
      <c r="B20" s="103" t="s">
        <v>1451</v>
      </c>
      <c r="C20" s="1159"/>
      <c r="D20" s="1159"/>
      <c r="E20" s="1159"/>
      <c r="F20" s="1159"/>
      <c r="G20" s="1159"/>
      <c r="H20" s="1160"/>
      <c r="I20" s="1159"/>
      <c r="J20" s="1159"/>
      <c r="K20" s="1159"/>
      <c r="L20" s="1159"/>
      <c r="M20" s="1159"/>
      <c r="N20" s="1159"/>
      <c r="O20" s="1159"/>
    </row>
    <row r="21" spans="1:15" ht="13.5" customHeight="1">
      <c r="A21" s="121"/>
      <c r="B21" s="115" t="s">
        <v>1397</v>
      </c>
      <c r="C21" s="1159">
        <v>31450</v>
      </c>
      <c r="D21" s="1159">
        <v>5498</v>
      </c>
      <c r="E21" s="1159">
        <v>220</v>
      </c>
      <c r="F21" s="1159">
        <v>0</v>
      </c>
      <c r="G21" s="1159">
        <v>5718</v>
      </c>
      <c r="H21" s="1160">
        <v>498</v>
      </c>
      <c r="I21" s="1159">
        <v>790</v>
      </c>
      <c r="J21" s="1159">
        <v>4206</v>
      </c>
      <c r="K21" s="1159">
        <v>1676</v>
      </c>
      <c r="L21" s="1159">
        <v>0</v>
      </c>
      <c r="M21" s="1159">
        <v>0</v>
      </c>
      <c r="N21" s="1159">
        <v>1273</v>
      </c>
      <c r="O21" s="1159">
        <v>0</v>
      </c>
    </row>
    <row r="22" spans="1:15" ht="13.5" customHeight="1">
      <c r="A22" s="121"/>
      <c r="B22" s="115" t="s">
        <v>1398</v>
      </c>
      <c r="C22" s="1159">
        <v>59357</v>
      </c>
      <c r="D22" s="1159">
        <v>16079</v>
      </c>
      <c r="E22" s="1159">
        <v>765</v>
      </c>
      <c r="F22" s="1159">
        <v>6058</v>
      </c>
      <c r="G22" s="1159">
        <v>22902</v>
      </c>
      <c r="H22" s="1160">
        <v>1057</v>
      </c>
      <c r="I22" s="1159">
        <v>2010</v>
      </c>
      <c r="J22" s="1159">
        <v>13442</v>
      </c>
      <c r="K22" s="1159">
        <v>4261</v>
      </c>
      <c r="L22" s="1159">
        <v>0</v>
      </c>
      <c r="M22" s="1159">
        <v>0</v>
      </c>
      <c r="N22" s="1159">
        <v>2983</v>
      </c>
      <c r="O22" s="1159">
        <v>0</v>
      </c>
    </row>
    <row r="23" spans="1:15" ht="13.5" customHeight="1">
      <c r="A23" s="121"/>
      <c r="B23" s="115" t="s">
        <v>1399</v>
      </c>
      <c r="C23" s="1159">
        <v>43266</v>
      </c>
      <c r="D23" s="1159">
        <v>9342</v>
      </c>
      <c r="E23" s="1159">
        <v>635</v>
      </c>
      <c r="F23" s="1159">
        <v>0</v>
      </c>
      <c r="G23" s="1159">
        <v>9977</v>
      </c>
      <c r="H23" s="1160">
        <v>632</v>
      </c>
      <c r="I23" s="1159">
        <v>948</v>
      </c>
      <c r="J23" s="1159">
        <v>7694</v>
      </c>
      <c r="K23" s="1159">
        <v>2691</v>
      </c>
      <c r="L23" s="1159">
        <v>0</v>
      </c>
      <c r="M23" s="1159">
        <v>0</v>
      </c>
      <c r="N23" s="1159">
        <v>1953</v>
      </c>
      <c r="O23" s="1159">
        <v>0</v>
      </c>
    </row>
    <row r="24" spans="1:15" ht="13.5" customHeight="1">
      <c r="A24" s="121"/>
      <c r="B24" s="115" t="s">
        <v>1400</v>
      </c>
      <c r="C24" s="1159">
        <v>22353</v>
      </c>
      <c r="D24" s="1159">
        <v>4482</v>
      </c>
      <c r="E24" s="1159">
        <v>240</v>
      </c>
      <c r="F24" s="1159">
        <v>0</v>
      </c>
      <c r="G24" s="1159">
        <v>4722</v>
      </c>
      <c r="H24" s="1160">
        <v>579</v>
      </c>
      <c r="I24" s="1159">
        <v>484</v>
      </c>
      <c r="J24" s="1159">
        <v>3709</v>
      </c>
      <c r="K24" s="1159">
        <v>1218</v>
      </c>
      <c r="L24" s="1159">
        <v>0</v>
      </c>
      <c r="M24" s="1159">
        <v>0</v>
      </c>
      <c r="N24" s="1159">
        <v>886</v>
      </c>
      <c r="O24" s="1159">
        <v>0</v>
      </c>
    </row>
    <row r="25" spans="1:15" ht="13.5" customHeight="1">
      <c r="A25" s="121"/>
      <c r="B25" s="103" t="s">
        <v>1452</v>
      </c>
      <c r="C25" s="1159"/>
      <c r="D25" s="1159"/>
      <c r="E25" s="1159"/>
      <c r="F25" s="1159"/>
      <c r="G25" s="1159"/>
      <c r="H25" s="1160"/>
      <c r="I25" s="1159"/>
      <c r="J25" s="1159"/>
      <c r="K25" s="1159"/>
      <c r="L25" s="1159"/>
      <c r="M25" s="1159"/>
      <c r="N25" s="1159"/>
      <c r="O25" s="1159"/>
    </row>
    <row r="26" spans="1:15" ht="13.5" customHeight="1">
      <c r="A26" s="121"/>
      <c r="B26" s="115" t="s">
        <v>1401</v>
      </c>
      <c r="C26" s="1159">
        <v>23847</v>
      </c>
      <c r="D26" s="1159">
        <v>3445</v>
      </c>
      <c r="E26" s="1159">
        <v>677</v>
      </c>
      <c r="F26" s="1159">
        <v>0</v>
      </c>
      <c r="G26" s="1159">
        <v>4122</v>
      </c>
      <c r="H26" s="1160">
        <v>474</v>
      </c>
      <c r="I26" s="1159">
        <v>720</v>
      </c>
      <c r="J26" s="1159">
        <v>2947</v>
      </c>
      <c r="K26" s="1159">
        <v>1098</v>
      </c>
      <c r="L26" s="1159">
        <v>0</v>
      </c>
      <c r="M26" s="1159">
        <v>0</v>
      </c>
      <c r="N26" s="1159">
        <v>990</v>
      </c>
      <c r="O26" s="1159">
        <v>0</v>
      </c>
    </row>
    <row r="27" spans="1:15" ht="13.5" customHeight="1">
      <c r="A27" s="121"/>
      <c r="B27" s="115" t="s">
        <v>1402</v>
      </c>
      <c r="C27" s="1159">
        <v>10358</v>
      </c>
      <c r="D27" s="1159">
        <v>1586</v>
      </c>
      <c r="E27" s="1159">
        <v>160</v>
      </c>
      <c r="F27" s="1159">
        <v>0</v>
      </c>
      <c r="G27" s="1159">
        <v>1746</v>
      </c>
      <c r="H27" s="1160">
        <v>462</v>
      </c>
      <c r="I27" s="1159">
        <v>238</v>
      </c>
      <c r="J27" s="1159">
        <v>1258</v>
      </c>
      <c r="K27" s="1159">
        <v>471</v>
      </c>
      <c r="L27" s="1159">
        <v>0</v>
      </c>
      <c r="M27" s="1159">
        <v>0</v>
      </c>
      <c r="N27" s="1159">
        <v>398</v>
      </c>
      <c r="O27" s="1159">
        <v>0</v>
      </c>
    </row>
    <row r="28" spans="1:15" ht="13.5" customHeight="1">
      <c r="A28" s="121"/>
      <c r="B28" s="103" t="s">
        <v>1453</v>
      </c>
      <c r="C28" s="1159"/>
      <c r="D28" s="1159"/>
      <c r="E28" s="1159"/>
      <c r="F28" s="1159"/>
      <c r="G28" s="1159"/>
      <c r="H28" s="1160"/>
      <c r="I28" s="1159"/>
      <c r="J28" s="1159"/>
      <c r="K28" s="1159"/>
      <c r="L28" s="1159"/>
      <c r="M28" s="1159"/>
      <c r="N28" s="1159"/>
      <c r="O28" s="1159"/>
    </row>
    <row r="29" spans="1:15" ht="13.5" customHeight="1">
      <c r="A29" s="121"/>
      <c r="B29" s="115" t="s">
        <v>1403</v>
      </c>
      <c r="C29" s="1159">
        <v>42669</v>
      </c>
      <c r="D29" s="1159">
        <v>10739</v>
      </c>
      <c r="E29" s="1159">
        <v>4115</v>
      </c>
      <c r="F29" s="1159">
        <v>150</v>
      </c>
      <c r="G29" s="1159">
        <v>15004</v>
      </c>
      <c r="H29" s="1160">
        <v>963</v>
      </c>
      <c r="I29" s="1159">
        <v>1217</v>
      </c>
      <c r="J29" s="1159">
        <v>10921</v>
      </c>
      <c r="K29" s="1159">
        <v>5499</v>
      </c>
      <c r="L29" s="1159">
        <v>0</v>
      </c>
      <c r="M29" s="1159">
        <v>0</v>
      </c>
      <c r="N29" s="1159">
        <v>138</v>
      </c>
      <c r="O29" s="1159">
        <v>0</v>
      </c>
    </row>
    <row r="30" spans="1:15" ht="13.5" customHeight="1">
      <c r="A30" s="121"/>
      <c r="B30" s="115" t="s">
        <v>1404</v>
      </c>
      <c r="C30" s="1159">
        <v>7839</v>
      </c>
      <c r="D30" s="1159">
        <v>963</v>
      </c>
      <c r="E30" s="1159">
        <v>15</v>
      </c>
      <c r="F30" s="1159">
        <v>190</v>
      </c>
      <c r="G30" s="1159">
        <v>1168</v>
      </c>
      <c r="H30" s="1160">
        <v>408</v>
      </c>
      <c r="I30" s="1159">
        <v>89</v>
      </c>
      <c r="J30" s="1159">
        <v>464</v>
      </c>
      <c r="K30" s="1159">
        <v>583</v>
      </c>
      <c r="L30" s="1159">
        <v>0</v>
      </c>
      <c r="M30" s="1159">
        <v>0</v>
      </c>
      <c r="N30" s="1159">
        <v>0</v>
      </c>
      <c r="O30" s="1159">
        <v>4</v>
      </c>
    </row>
    <row r="31" spans="1:15" ht="13.5" customHeight="1">
      <c r="A31" s="121"/>
      <c r="B31" s="115" t="s">
        <v>1405</v>
      </c>
      <c r="C31" s="1159">
        <v>12587</v>
      </c>
      <c r="D31" s="1159">
        <v>2436</v>
      </c>
      <c r="E31" s="1159">
        <v>81</v>
      </c>
      <c r="F31" s="1159">
        <v>1699</v>
      </c>
      <c r="G31" s="1159">
        <v>4216</v>
      </c>
      <c r="H31" s="1160">
        <v>918</v>
      </c>
      <c r="I31" s="1159">
        <v>180</v>
      </c>
      <c r="J31" s="1159">
        <v>1578</v>
      </c>
      <c r="K31" s="1159">
        <v>1184</v>
      </c>
      <c r="L31" s="1159">
        <v>0</v>
      </c>
      <c r="M31" s="1159">
        <v>0</v>
      </c>
      <c r="N31" s="1159">
        <v>0</v>
      </c>
      <c r="O31" s="1159" t="s">
        <v>1454</v>
      </c>
    </row>
    <row r="32" spans="1:15" ht="13.5" customHeight="1">
      <c r="A32" s="121"/>
      <c r="B32" s="115" t="s">
        <v>1406</v>
      </c>
      <c r="C32" s="1159">
        <v>7683</v>
      </c>
      <c r="D32" s="1159">
        <v>1080</v>
      </c>
      <c r="E32" s="1159">
        <v>118</v>
      </c>
      <c r="F32" s="1159">
        <v>0</v>
      </c>
      <c r="G32" s="1159">
        <v>1198</v>
      </c>
      <c r="H32" s="1160">
        <v>427</v>
      </c>
      <c r="I32" s="1159" t="s">
        <v>1455</v>
      </c>
      <c r="J32" s="1159">
        <v>740</v>
      </c>
      <c r="K32" s="1159">
        <v>573</v>
      </c>
      <c r="L32" s="1159">
        <v>0</v>
      </c>
      <c r="M32" s="1159">
        <v>0</v>
      </c>
      <c r="N32" s="1159">
        <v>0</v>
      </c>
      <c r="O32" s="1159" t="s">
        <v>1454</v>
      </c>
    </row>
    <row r="33" spans="1:15" ht="13.5" customHeight="1">
      <c r="A33" s="121"/>
      <c r="B33" s="115" t="s">
        <v>1407</v>
      </c>
      <c r="C33" s="1159">
        <v>12084</v>
      </c>
      <c r="D33" s="1159">
        <v>1681</v>
      </c>
      <c r="E33" s="1159">
        <v>77</v>
      </c>
      <c r="F33" s="1159">
        <v>135</v>
      </c>
      <c r="G33" s="1159">
        <v>1893</v>
      </c>
      <c r="H33" s="1160">
        <v>429</v>
      </c>
      <c r="I33" s="1159">
        <v>105</v>
      </c>
      <c r="J33" s="1159">
        <v>1169</v>
      </c>
      <c r="K33" s="1159">
        <v>772</v>
      </c>
      <c r="L33" s="1159">
        <v>0</v>
      </c>
      <c r="M33" s="1159">
        <v>0</v>
      </c>
      <c r="N33" s="1159">
        <v>0</v>
      </c>
      <c r="O33" s="1159" t="s">
        <v>1454</v>
      </c>
    </row>
    <row r="34" spans="1:15" ht="13.5" customHeight="1">
      <c r="A34" s="121"/>
      <c r="B34" s="115" t="s">
        <v>1408</v>
      </c>
      <c r="C34" s="1159">
        <v>5091</v>
      </c>
      <c r="D34" s="1159">
        <v>874</v>
      </c>
      <c r="E34" s="1159">
        <v>20</v>
      </c>
      <c r="F34" s="1159">
        <v>0</v>
      </c>
      <c r="G34" s="1159">
        <v>894</v>
      </c>
      <c r="H34" s="1160">
        <v>481</v>
      </c>
      <c r="I34" s="1159">
        <v>7</v>
      </c>
      <c r="J34" s="1159">
        <v>632</v>
      </c>
      <c r="K34" s="1159">
        <v>361</v>
      </c>
      <c r="L34" s="1159">
        <v>0</v>
      </c>
      <c r="M34" s="1159">
        <v>0</v>
      </c>
      <c r="N34" s="1159">
        <v>0</v>
      </c>
      <c r="O34" s="1159" t="s">
        <v>1454</v>
      </c>
    </row>
    <row r="35" spans="1:15" ht="13.5" customHeight="1">
      <c r="A35" s="121"/>
      <c r="B35" s="115" t="s">
        <v>1409</v>
      </c>
      <c r="C35" s="1159">
        <v>6433</v>
      </c>
      <c r="D35" s="1159">
        <v>729</v>
      </c>
      <c r="E35" s="1159">
        <v>22</v>
      </c>
      <c r="F35" s="1159">
        <v>183</v>
      </c>
      <c r="G35" s="1159">
        <v>934</v>
      </c>
      <c r="H35" s="1160">
        <v>398</v>
      </c>
      <c r="I35" s="1159" t="s">
        <v>1455</v>
      </c>
      <c r="J35" s="1159">
        <v>419</v>
      </c>
      <c r="K35" s="1159">
        <v>397</v>
      </c>
      <c r="L35" s="1159">
        <v>0</v>
      </c>
      <c r="M35" s="1159">
        <v>0</v>
      </c>
      <c r="N35" s="1159">
        <v>0</v>
      </c>
      <c r="O35" s="1159" t="s">
        <v>1454</v>
      </c>
    </row>
    <row r="36" spans="1:15" ht="13.5" customHeight="1">
      <c r="A36" s="121"/>
      <c r="B36" s="115" t="s">
        <v>1410</v>
      </c>
      <c r="C36" s="1159">
        <v>7152</v>
      </c>
      <c r="D36" s="1159">
        <v>1024</v>
      </c>
      <c r="E36" s="1159">
        <v>251</v>
      </c>
      <c r="F36" s="1159">
        <v>54</v>
      </c>
      <c r="G36" s="1159">
        <v>1329</v>
      </c>
      <c r="H36" s="1160">
        <v>509</v>
      </c>
      <c r="I36" s="1159">
        <v>435</v>
      </c>
      <c r="J36" s="1159">
        <v>799</v>
      </c>
      <c r="K36" s="1159">
        <v>601</v>
      </c>
      <c r="L36" s="1159">
        <v>0</v>
      </c>
      <c r="M36" s="1159">
        <v>0</v>
      </c>
      <c r="N36" s="1159">
        <v>0</v>
      </c>
      <c r="O36" s="1159" t="s">
        <v>1454</v>
      </c>
    </row>
    <row r="37" spans="1:15" ht="13.5" customHeight="1">
      <c r="A37" s="121"/>
      <c r="B37" s="103" t="s">
        <v>1456</v>
      </c>
      <c r="C37" s="1159"/>
      <c r="D37" s="1159"/>
      <c r="E37" s="1159"/>
      <c r="F37" s="1159"/>
      <c r="G37" s="1159"/>
      <c r="H37" s="1160"/>
      <c r="I37" s="1159"/>
      <c r="J37" s="1159"/>
      <c r="K37" s="1159"/>
      <c r="L37" s="1159"/>
      <c r="M37" s="1159"/>
      <c r="N37" s="1159"/>
      <c r="O37" s="1159"/>
    </row>
    <row r="38" spans="1:15" ht="13.5" customHeight="1">
      <c r="A38" s="121"/>
      <c r="B38" s="115" t="s">
        <v>1411</v>
      </c>
      <c r="C38" s="1159">
        <v>101714</v>
      </c>
      <c r="D38" s="1159">
        <v>34953</v>
      </c>
      <c r="E38" s="1159">
        <v>8575</v>
      </c>
      <c r="F38" s="1159" t="s">
        <v>644</v>
      </c>
      <c r="G38" s="1159">
        <v>43528</v>
      </c>
      <c r="H38" s="1160">
        <v>1172</v>
      </c>
      <c r="I38" s="1159">
        <v>2099</v>
      </c>
      <c r="J38" s="1159">
        <v>31055</v>
      </c>
      <c r="K38" s="1159">
        <v>5467</v>
      </c>
      <c r="L38" s="1159">
        <v>0</v>
      </c>
      <c r="M38" s="1159">
        <v>735</v>
      </c>
      <c r="N38" s="1159">
        <v>11812</v>
      </c>
      <c r="O38" s="1159">
        <v>0</v>
      </c>
    </row>
    <row r="39" spans="1:15" ht="13.5" customHeight="1">
      <c r="A39" s="121"/>
      <c r="B39" s="115" t="s">
        <v>1412</v>
      </c>
      <c r="C39" s="1159">
        <v>7889</v>
      </c>
      <c r="D39" s="1159">
        <v>3364</v>
      </c>
      <c r="E39" s="1159">
        <v>68</v>
      </c>
      <c r="F39" s="1159">
        <v>33</v>
      </c>
      <c r="G39" s="1159">
        <v>3465</v>
      </c>
      <c r="H39" s="1160">
        <v>1203</v>
      </c>
      <c r="I39" s="1159" t="s">
        <v>1457</v>
      </c>
      <c r="J39" s="1159">
        <v>1950</v>
      </c>
      <c r="K39" s="1159">
        <v>693</v>
      </c>
      <c r="L39" s="1159">
        <v>609</v>
      </c>
      <c r="M39" s="1159">
        <v>180</v>
      </c>
      <c r="N39" s="1159">
        <v>0</v>
      </c>
      <c r="O39" s="1159">
        <v>0</v>
      </c>
    </row>
    <row r="40" spans="1:15" ht="13.5" customHeight="1">
      <c r="A40" s="121"/>
      <c r="B40" s="115" t="s">
        <v>1413</v>
      </c>
      <c r="C40" s="1159">
        <v>19013</v>
      </c>
      <c r="D40" s="1159">
        <v>3634</v>
      </c>
      <c r="E40" s="1159">
        <v>419</v>
      </c>
      <c r="F40" s="1159" t="s">
        <v>644</v>
      </c>
      <c r="G40" s="1159">
        <v>4053</v>
      </c>
      <c r="H40" s="1160">
        <v>584</v>
      </c>
      <c r="I40" s="1159">
        <v>140</v>
      </c>
      <c r="J40" s="1159">
        <v>3591</v>
      </c>
      <c r="K40" s="1159">
        <v>429</v>
      </c>
      <c r="L40" s="1159">
        <v>0</v>
      </c>
      <c r="M40" s="1159">
        <v>74</v>
      </c>
      <c r="N40" s="1159">
        <v>664</v>
      </c>
      <c r="O40" s="1159">
        <v>0</v>
      </c>
    </row>
    <row r="41" spans="1:15" ht="13.5" customHeight="1">
      <c r="A41" s="121"/>
      <c r="B41" s="115" t="s">
        <v>1414</v>
      </c>
      <c r="C41" s="1159">
        <v>19679</v>
      </c>
      <c r="D41" s="1159">
        <v>2978</v>
      </c>
      <c r="E41" s="1159">
        <v>4204</v>
      </c>
      <c r="F41" s="1159">
        <v>61</v>
      </c>
      <c r="G41" s="1159">
        <v>7243</v>
      </c>
      <c r="H41" s="1160">
        <v>1008</v>
      </c>
      <c r="I41" s="1159" t="s">
        <v>1457</v>
      </c>
      <c r="J41" s="1159">
        <v>2503</v>
      </c>
      <c r="K41" s="1159">
        <v>5175</v>
      </c>
      <c r="L41" s="1159">
        <v>0</v>
      </c>
      <c r="M41" s="1159">
        <v>53</v>
      </c>
      <c r="N41" s="1159">
        <v>7</v>
      </c>
      <c r="O41" s="1159">
        <v>0</v>
      </c>
    </row>
    <row r="42" spans="1:15" ht="13.5" customHeight="1">
      <c r="A42" s="121"/>
      <c r="B42" s="115" t="s">
        <v>1415</v>
      </c>
      <c r="C42" s="1159">
        <v>8121</v>
      </c>
      <c r="D42" s="1159">
        <v>1175</v>
      </c>
      <c r="E42" s="1159">
        <v>0</v>
      </c>
      <c r="F42" s="1159" t="s">
        <v>644</v>
      </c>
      <c r="G42" s="1159">
        <v>1175</v>
      </c>
      <c r="H42" s="1160">
        <v>396</v>
      </c>
      <c r="I42" s="1159">
        <v>165</v>
      </c>
      <c r="J42" s="1159">
        <v>938</v>
      </c>
      <c r="K42" s="1159">
        <v>351</v>
      </c>
      <c r="L42" s="1159">
        <v>0</v>
      </c>
      <c r="M42" s="1159">
        <v>15</v>
      </c>
      <c r="N42" s="1159">
        <v>0</v>
      </c>
      <c r="O42" s="1159">
        <v>0</v>
      </c>
    </row>
    <row r="43" spans="1:15" ht="13.5" customHeight="1">
      <c r="A43" s="121"/>
      <c r="B43" s="115" t="s">
        <v>1416</v>
      </c>
      <c r="C43" s="1159">
        <v>6045</v>
      </c>
      <c r="D43" s="1159">
        <v>849</v>
      </c>
      <c r="E43" s="1159">
        <v>59</v>
      </c>
      <c r="F43" s="1159" t="s">
        <v>644</v>
      </c>
      <c r="G43" s="1159">
        <v>908</v>
      </c>
      <c r="H43" s="1160">
        <v>412</v>
      </c>
      <c r="I43" s="1159">
        <v>84</v>
      </c>
      <c r="J43" s="1159">
        <v>461</v>
      </c>
      <c r="K43" s="1159">
        <v>553</v>
      </c>
      <c r="L43" s="1159">
        <v>0</v>
      </c>
      <c r="M43" s="1159">
        <v>23</v>
      </c>
      <c r="N43" s="1159">
        <v>0</v>
      </c>
      <c r="O43" s="1159">
        <v>0</v>
      </c>
    </row>
    <row r="44" spans="1:15" ht="13.5" customHeight="1">
      <c r="A44" s="121"/>
      <c r="B44" s="115" t="s">
        <v>1417</v>
      </c>
      <c r="C44" s="1159">
        <v>7821</v>
      </c>
      <c r="D44" s="1159">
        <v>1020</v>
      </c>
      <c r="E44" s="1159">
        <v>63</v>
      </c>
      <c r="F44" s="1159">
        <v>0</v>
      </c>
      <c r="G44" s="1159">
        <v>1083</v>
      </c>
      <c r="H44" s="1160">
        <v>379</v>
      </c>
      <c r="I44" s="1159">
        <v>74</v>
      </c>
      <c r="J44" s="1159">
        <v>907</v>
      </c>
      <c r="K44" s="1159">
        <v>109</v>
      </c>
      <c r="L44" s="1159">
        <v>0</v>
      </c>
      <c r="M44" s="1159">
        <v>28</v>
      </c>
      <c r="N44" s="1159">
        <v>218</v>
      </c>
      <c r="O44" s="1159">
        <v>0</v>
      </c>
    </row>
    <row r="45" spans="1:15" ht="13.5" customHeight="1">
      <c r="A45" s="121"/>
      <c r="B45" s="103" t="s">
        <v>1458</v>
      </c>
      <c r="C45" s="1159"/>
      <c r="D45" s="1159"/>
      <c r="E45" s="1159"/>
      <c r="F45" s="1159"/>
      <c r="G45" s="1159"/>
      <c r="H45" s="1160"/>
      <c r="I45" s="1159"/>
      <c r="J45" s="1159"/>
      <c r="K45" s="1159"/>
      <c r="L45" s="1159"/>
      <c r="M45" s="1159"/>
      <c r="N45" s="1159"/>
      <c r="O45" s="1159"/>
    </row>
    <row r="46" spans="1:15" ht="13.5" customHeight="1">
      <c r="A46" s="121"/>
      <c r="B46" s="115" t="s">
        <v>1418</v>
      </c>
      <c r="C46" s="1159">
        <v>100926</v>
      </c>
      <c r="D46" s="1159">
        <v>32712</v>
      </c>
      <c r="E46" s="1159">
        <v>2677</v>
      </c>
      <c r="F46" s="1159">
        <v>1516</v>
      </c>
      <c r="G46" s="1159">
        <v>36905</v>
      </c>
      <c r="H46" s="1160">
        <v>1002</v>
      </c>
      <c r="I46" s="1159">
        <v>2524</v>
      </c>
      <c r="J46" s="1159">
        <v>31030</v>
      </c>
      <c r="K46" s="1159">
        <v>5521</v>
      </c>
      <c r="L46" s="1159">
        <v>0</v>
      </c>
      <c r="M46" s="1159">
        <v>0</v>
      </c>
      <c r="N46" s="1159">
        <v>4891</v>
      </c>
      <c r="O46" s="1159">
        <v>115</v>
      </c>
    </row>
    <row r="47" spans="1:15" ht="13.5" customHeight="1">
      <c r="A47" s="121"/>
      <c r="B47" s="115" t="s">
        <v>1419</v>
      </c>
      <c r="C47" s="1159">
        <v>12857</v>
      </c>
      <c r="D47" s="1159">
        <v>1161</v>
      </c>
      <c r="E47" s="1159">
        <v>66</v>
      </c>
      <c r="F47" s="1159">
        <v>512</v>
      </c>
      <c r="G47" s="1159">
        <v>1739</v>
      </c>
      <c r="H47" s="1160">
        <v>371</v>
      </c>
      <c r="I47" s="1159">
        <v>223</v>
      </c>
      <c r="J47" s="1159">
        <v>970</v>
      </c>
      <c r="K47" s="1159">
        <v>225</v>
      </c>
      <c r="L47" s="1159">
        <v>0</v>
      </c>
      <c r="M47" s="1159">
        <v>0</v>
      </c>
      <c r="N47" s="1159">
        <v>276</v>
      </c>
      <c r="O47" s="1159">
        <v>18</v>
      </c>
    </row>
    <row r="48" spans="1:15" ht="13.5" customHeight="1">
      <c r="A48" s="121"/>
      <c r="B48" s="115" t="s">
        <v>1420</v>
      </c>
      <c r="C48" s="1159">
        <v>9996</v>
      </c>
      <c r="D48" s="1159">
        <v>1092</v>
      </c>
      <c r="E48" s="1159">
        <v>5</v>
      </c>
      <c r="F48" s="1159">
        <v>907</v>
      </c>
      <c r="G48" s="1159">
        <v>2004</v>
      </c>
      <c r="H48" s="1160">
        <v>549</v>
      </c>
      <c r="I48" s="1159">
        <v>24</v>
      </c>
      <c r="J48" s="1159">
        <v>852</v>
      </c>
      <c r="K48" s="1159">
        <v>210</v>
      </c>
      <c r="L48" s="1159">
        <v>0</v>
      </c>
      <c r="M48" s="1159">
        <v>0</v>
      </c>
      <c r="N48" s="1159">
        <v>283</v>
      </c>
      <c r="O48" s="1159">
        <v>0</v>
      </c>
    </row>
    <row r="49" spans="1:15" ht="13.5" customHeight="1">
      <c r="A49" s="121"/>
      <c r="B49" s="115" t="s">
        <v>1421</v>
      </c>
      <c r="C49" s="1159">
        <v>8851</v>
      </c>
      <c r="D49" s="1159">
        <v>1030</v>
      </c>
      <c r="E49" s="1159">
        <v>17</v>
      </c>
      <c r="F49" s="1159">
        <v>15</v>
      </c>
      <c r="G49" s="1159">
        <v>1062</v>
      </c>
      <c r="H49" s="1160">
        <v>329</v>
      </c>
      <c r="I49" s="1159">
        <v>136</v>
      </c>
      <c r="J49" s="1159">
        <v>861</v>
      </c>
      <c r="K49" s="1159">
        <v>187</v>
      </c>
      <c r="L49" s="1159">
        <v>0</v>
      </c>
      <c r="M49" s="1159">
        <v>0</v>
      </c>
      <c r="N49" s="1159">
        <v>214</v>
      </c>
      <c r="O49" s="1159">
        <v>0</v>
      </c>
    </row>
    <row r="50" spans="1:15" ht="13.5" customHeight="1">
      <c r="A50" s="121"/>
      <c r="B50" s="115" t="s">
        <v>1422</v>
      </c>
      <c r="C50" s="1159">
        <v>8176</v>
      </c>
      <c r="D50" s="1159">
        <v>932</v>
      </c>
      <c r="E50" s="1159">
        <v>482</v>
      </c>
      <c r="F50" s="1159">
        <v>587</v>
      </c>
      <c r="G50" s="1159">
        <v>2001</v>
      </c>
      <c r="H50" s="1160">
        <v>671</v>
      </c>
      <c r="I50" s="1159">
        <v>115</v>
      </c>
      <c r="J50" s="1159">
        <v>1217</v>
      </c>
      <c r="K50" s="1159">
        <v>216</v>
      </c>
      <c r="L50" s="1159">
        <v>0</v>
      </c>
      <c r="M50" s="1159">
        <v>0</v>
      </c>
      <c r="N50" s="1159">
        <v>204</v>
      </c>
      <c r="O50" s="1159">
        <v>20</v>
      </c>
    </row>
    <row r="51" spans="1:15" ht="13.5" customHeight="1">
      <c r="A51" s="121"/>
      <c r="B51" s="115" t="s">
        <v>1423</v>
      </c>
      <c r="C51" s="1159">
        <v>6518</v>
      </c>
      <c r="D51" s="1159">
        <v>651</v>
      </c>
      <c r="E51" s="1159">
        <v>19</v>
      </c>
      <c r="F51" s="1159">
        <v>607</v>
      </c>
      <c r="G51" s="1159">
        <v>1277</v>
      </c>
      <c r="H51" s="1160">
        <v>537</v>
      </c>
      <c r="I51" s="1159">
        <v>125</v>
      </c>
      <c r="J51" s="1159">
        <v>519</v>
      </c>
      <c r="K51" s="1159">
        <v>131</v>
      </c>
      <c r="L51" s="1159">
        <v>0</v>
      </c>
      <c r="M51" s="1159">
        <v>0</v>
      </c>
      <c r="N51" s="1159">
        <v>174</v>
      </c>
      <c r="O51" s="1159">
        <v>0</v>
      </c>
    </row>
    <row r="52" spans="1:15" ht="13.5" customHeight="1">
      <c r="A52" s="121"/>
      <c r="B52" s="115" t="s">
        <v>1424</v>
      </c>
      <c r="C52" s="1159">
        <v>11665</v>
      </c>
      <c r="D52" s="1159">
        <v>3331</v>
      </c>
      <c r="E52" s="1159">
        <v>504</v>
      </c>
      <c r="F52" s="1159">
        <v>0</v>
      </c>
      <c r="G52" s="1159">
        <v>3835</v>
      </c>
      <c r="H52" s="1160">
        <v>901</v>
      </c>
      <c r="I52" s="1159">
        <v>0</v>
      </c>
      <c r="J52" s="1159">
        <v>3407</v>
      </c>
      <c r="K52" s="1159">
        <v>580</v>
      </c>
      <c r="L52" s="1159">
        <v>0</v>
      </c>
      <c r="M52" s="1159">
        <v>0</v>
      </c>
      <c r="N52" s="1159">
        <v>493</v>
      </c>
      <c r="O52" s="1159">
        <v>0</v>
      </c>
    </row>
    <row r="53" spans="1:15" ht="13.5" customHeight="1">
      <c r="A53" s="121"/>
      <c r="B53" s="103" t="s">
        <v>1459</v>
      </c>
      <c r="C53" s="1159"/>
      <c r="D53" s="1159"/>
      <c r="E53" s="1159"/>
      <c r="F53" s="1159"/>
      <c r="G53" s="1159"/>
      <c r="H53" s="1160"/>
      <c r="I53" s="1159"/>
      <c r="J53" s="1159"/>
      <c r="K53" s="1159"/>
      <c r="L53" s="1159"/>
      <c r="M53" s="1159"/>
      <c r="N53" s="1159"/>
      <c r="O53" s="1159"/>
    </row>
    <row r="54" spans="1:15" ht="13.5" customHeight="1">
      <c r="A54" s="121"/>
      <c r="B54" s="115" t="s">
        <v>1425</v>
      </c>
      <c r="C54" s="1159">
        <v>94434</v>
      </c>
      <c r="D54" s="1159">
        <v>24714</v>
      </c>
      <c r="E54" s="1159">
        <v>1350</v>
      </c>
      <c r="F54" s="1159">
        <v>814</v>
      </c>
      <c r="G54" s="1159">
        <v>26878</v>
      </c>
      <c r="H54" s="1160">
        <v>780</v>
      </c>
      <c r="I54" s="1159">
        <v>1943</v>
      </c>
      <c r="J54" s="1159">
        <v>21629</v>
      </c>
      <c r="K54" s="1159">
        <v>6391</v>
      </c>
      <c r="L54" s="1159">
        <v>0</v>
      </c>
      <c r="M54" s="1159">
        <v>5779</v>
      </c>
      <c r="N54" s="1159">
        <v>0</v>
      </c>
      <c r="O54" s="1159">
        <v>0</v>
      </c>
    </row>
    <row r="55" spans="1:15" ht="13.5" customHeight="1">
      <c r="A55" s="121"/>
      <c r="B55" s="115" t="s">
        <v>1426</v>
      </c>
      <c r="C55" s="1159">
        <v>33081</v>
      </c>
      <c r="D55" s="1159">
        <v>7092</v>
      </c>
      <c r="E55" s="1159">
        <v>1397</v>
      </c>
      <c r="F55" s="1159">
        <v>760</v>
      </c>
      <c r="G55" s="1159">
        <v>9249</v>
      </c>
      <c r="H55" s="1160">
        <v>766</v>
      </c>
      <c r="I55" s="1159">
        <v>1200</v>
      </c>
      <c r="J55" s="1159">
        <v>6538</v>
      </c>
      <c r="K55" s="1159">
        <v>2796</v>
      </c>
      <c r="L55" s="1159">
        <v>0</v>
      </c>
      <c r="M55" s="1159">
        <v>164</v>
      </c>
      <c r="N55" s="1159">
        <v>0</v>
      </c>
      <c r="O55" s="1159">
        <v>25</v>
      </c>
    </row>
    <row r="56" spans="1:15" ht="13.5" customHeight="1">
      <c r="A56" s="121"/>
      <c r="B56" s="115" t="s">
        <v>1427</v>
      </c>
      <c r="C56" s="1159">
        <v>37267</v>
      </c>
      <c r="D56" s="1159">
        <v>8661</v>
      </c>
      <c r="E56" s="1159">
        <v>737</v>
      </c>
      <c r="F56" s="1159">
        <v>74</v>
      </c>
      <c r="G56" s="1159">
        <v>9472</v>
      </c>
      <c r="H56" s="1160">
        <v>696</v>
      </c>
      <c r="I56" s="1159">
        <v>1146</v>
      </c>
      <c r="J56" s="1159">
        <v>7614</v>
      </c>
      <c r="K56" s="1159">
        <v>2432</v>
      </c>
      <c r="L56" s="1159">
        <v>0</v>
      </c>
      <c r="M56" s="1159">
        <v>2233</v>
      </c>
      <c r="N56" s="1159">
        <v>0</v>
      </c>
      <c r="O56" s="1159">
        <v>0</v>
      </c>
    </row>
    <row r="57" spans="1:15" ht="13.5" customHeight="1">
      <c r="A57" s="121"/>
      <c r="B57" s="115" t="s">
        <v>1428</v>
      </c>
      <c r="C57" s="1159">
        <v>27460</v>
      </c>
      <c r="D57" s="1159">
        <v>4013</v>
      </c>
      <c r="E57" s="1159">
        <v>566</v>
      </c>
      <c r="F57" s="1159">
        <v>0</v>
      </c>
      <c r="G57" s="1159">
        <v>4579</v>
      </c>
      <c r="H57" s="1160">
        <v>457</v>
      </c>
      <c r="I57" s="1159">
        <v>902</v>
      </c>
      <c r="J57" s="1159">
        <v>3436</v>
      </c>
      <c r="K57" s="1159">
        <v>1354</v>
      </c>
      <c r="L57" s="1159">
        <v>0</v>
      </c>
      <c r="M57" s="1159">
        <v>1405</v>
      </c>
      <c r="N57" s="1159">
        <v>0</v>
      </c>
      <c r="O57" s="1159">
        <v>0</v>
      </c>
    </row>
    <row r="58" spans="1:15" ht="13.5" customHeight="1">
      <c r="A58" s="121"/>
      <c r="B58" s="115" t="s">
        <v>1429</v>
      </c>
      <c r="C58" s="1159">
        <v>21273</v>
      </c>
      <c r="D58" s="1159">
        <v>2002</v>
      </c>
      <c r="E58" s="1159">
        <v>322</v>
      </c>
      <c r="F58" s="1159">
        <v>0</v>
      </c>
      <c r="G58" s="1159">
        <v>2324</v>
      </c>
      <c r="H58" s="1160">
        <v>299</v>
      </c>
      <c r="I58" s="1159">
        <v>388</v>
      </c>
      <c r="J58" s="1159">
        <v>1698</v>
      </c>
      <c r="K58" s="1159">
        <v>697</v>
      </c>
      <c r="L58" s="1159">
        <v>0</v>
      </c>
      <c r="M58" s="1159">
        <v>855</v>
      </c>
      <c r="N58" s="1159">
        <v>0</v>
      </c>
      <c r="O58" s="1159">
        <v>0</v>
      </c>
    </row>
    <row r="59" spans="1:15" ht="13.5" customHeight="1">
      <c r="A59" s="121"/>
      <c r="B59" s="115" t="s">
        <v>1430</v>
      </c>
      <c r="C59" s="1159">
        <v>11259</v>
      </c>
      <c r="D59" s="1159">
        <v>1191</v>
      </c>
      <c r="E59" s="1159">
        <v>659</v>
      </c>
      <c r="F59" s="1159">
        <v>65</v>
      </c>
      <c r="G59" s="1159">
        <v>1915</v>
      </c>
      <c r="H59" s="1160">
        <v>466</v>
      </c>
      <c r="I59" s="1159">
        <v>37</v>
      </c>
      <c r="J59" s="1159">
        <v>1132</v>
      </c>
      <c r="K59" s="1159">
        <v>793</v>
      </c>
      <c r="L59" s="1159">
        <v>0</v>
      </c>
      <c r="M59" s="1159">
        <v>0</v>
      </c>
      <c r="N59" s="1159">
        <v>0</v>
      </c>
      <c r="O59" s="1159">
        <v>38</v>
      </c>
    </row>
    <row r="60" spans="1:15" ht="13.5" customHeight="1">
      <c r="A60" s="121"/>
      <c r="B60" s="115" t="s">
        <v>1431</v>
      </c>
      <c r="C60" s="1159">
        <v>17883</v>
      </c>
      <c r="D60" s="1159">
        <v>2489</v>
      </c>
      <c r="E60" s="1159">
        <v>203</v>
      </c>
      <c r="F60" s="1159">
        <v>0</v>
      </c>
      <c r="G60" s="1159">
        <v>2692</v>
      </c>
      <c r="H60" s="1160">
        <v>412</v>
      </c>
      <c r="I60" s="1159">
        <v>284</v>
      </c>
      <c r="J60" s="1159">
        <v>1561</v>
      </c>
      <c r="K60" s="1159">
        <v>1281</v>
      </c>
      <c r="L60" s="1159">
        <v>0</v>
      </c>
      <c r="M60" s="1159">
        <v>154</v>
      </c>
      <c r="N60" s="1159">
        <v>0</v>
      </c>
      <c r="O60" s="1159">
        <v>28</v>
      </c>
    </row>
    <row r="61" spans="1:15" ht="13.5" customHeight="1" thickBot="1">
      <c r="A61" s="121"/>
      <c r="B61" s="126" t="s">
        <v>1432</v>
      </c>
      <c r="C61" s="1162">
        <v>9803</v>
      </c>
      <c r="D61" s="1162">
        <v>1434</v>
      </c>
      <c r="E61" s="1162">
        <v>31</v>
      </c>
      <c r="F61" s="1162">
        <v>355</v>
      </c>
      <c r="G61" s="1162">
        <v>1820</v>
      </c>
      <c r="H61" s="1163">
        <v>509</v>
      </c>
      <c r="I61" s="1162">
        <v>364</v>
      </c>
      <c r="J61" s="1162">
        <v>945</v>
      </c>
      <c r="K61" s="1162">
        <v>622</v>
      </c>
      <c r="L61" s="1162">
        <v>0</v>
      </c>
      <c r="M61" s="1162">
        <v>77</v>
      </c>
      <c r="N61" s="1162">
        <v>0</v>
      </c>
      <c r="O61" s="1162">
        <v>11</v>
      </c>
    </row>
    <row r="62" ht="15" customHeight="1">
      <c r="B62" s="95" t="s">
        <v>1460</v>
      </c>
    </row>
    <row r="63" ht="15" customHeight="1">
      <c r="B63" s="95" t="s">
        <v>1461</v>
      </c>
    </row>
  </sheetData>
  <mergeCells count="15">
    <mergeCell ref="G5:G7"/>
    <mergeCell ref="H5:H7"/>
    <mergeCell ref="I5:I7"/>
    <mergeCell ref="J5:O5"/>
    <mergeCell ref="J6:J7"/>
    <mergeCell ref="K6:K7"/>
    <mergeCell ref="L6:L7"/>
    <mergeCell ref="M6:M7"/>
    <mergeCell ref="N6:N7"/>
    <mergeCell ref="O6:O7"/>
    <mergeCell ref="F5:F7"/>
    <mergeCell ref="B5:B7"/>
    <mergeCell ref="C5:C7"/>
    <mergeCell ref="D5:D7"/>
    <mergeCell ref="E5:E7"/>
  </mergeCells>
  <printOptions/>
  <pageMargins left="0.2755905511811024" right="0.31496062992125984" top="0.5905511811023623" bottom="0.3937007874015748" header="0.2755905511811024" footer="0.1968503937007874"/>
  <pageSetup horizontalDpi="400" verticalDpi="400" orientation="portrait" paperSize="9" r:id="rId1"/>
</worksheet>
</file>

<file path=xl/worksheets/sheet37.xml><?xml version="1.0" encoding="utf-8"?>
<worksheet xmlns="http://schemas.openxmlformats.org/spreadsheetml/2006/main" xmlns:r="http://schemas.openxmlformats.org/officeDocument/2006/relationships">
  <dimension ref="A2:L50"/>
  <sheetViews>
    <sheetView workbookViewId="0" topLeftCell="A1">
      <selection activeCell="A1" sqref="A1"/>
    </sheetView>
  </sheetViews>
  <sheetFormatPr defaultColWidth="9.00390625" defaultRowHeight="13.5"/>
  <cols>
    <col min="1" max="2" width="2.625" style="177" customWidth="1"/>
    <col min="3" max="3" width="31.25390625" style="177" customWidth="1"/>
    <col min="4" max="12" width="8.625" style="177" customWidth="1"/>
    <col min="13" max="16384" width="9.00390625" style="177" customWidth="1"/>
  </cols>
  <sheetData>
    <row r="1" ht="12" customHeight="1"/>
    <row r="2" ht="14.25">
      <c r="B2" s="698" t="s">
        <v>1521</v>
      </c>
    </row>
    <row r="3" ht="12" customHeight="1">
      <c r="B3" s="698"/>
    </row>
    <row r="4" spans="2:12" ht="12.75" thickBot="1">
      <c r="B4" s="223" t="s">
        <v>1472</v>
      </c>
      <c r="C4" s="223"/>
      <c r="D4" s="223"/>
      <c r="E4" s="223" t="s">
        <v>1473</v>
      </c>
      <c r="F4" s="223"/>
      <c r="G4" s="223"/>
      <c r="H4" s="223"/>
      <c r="I4" s="223"/>
      <c r="J4" s="223"/>
      <c r="K4" s="223"/>
      <c r="L4" s="1164" t="s">
        <v>1474</v>
      </c>
    </row>
    <row r="5" spans="1:12" s="95" customFormat="1" ht="15" customHeight="1" thickTop="1">
      <c r="A5" s="121"/>
      <c r="B5" s="1333" t="s">
        <v>1475</v>
      </c>
      <c r="C5" s="1646"/>
      <c r="D5" s="1132" t="s">
        <v>1476</v>
      </c>
      <c r="E5" s="1133"/>
      <c r="F5" s="1134"/>
      <c r="G5" s="1133" t="s">
        <v>1477</v>
      </c>
      <c r="H5" s="1133"/>
      <c r="I5" s="1134"/>
      <c r="J5" s="1133" t="s">
        <v>1478</v>
      </c>
      <c r="K5" s="1133"/>
      <c r="L5" s="1134"/>
    </row>
    <row r="6" spans="1:12" s="95" customFormat="1" ht="15" customHeight="1">
      <c r="A6" s="121"/>
      <c r="B6" s="1621" t="s">
        <v>1479</v>
      </c>
      <c r="C6" s="1647"/>
      <c r="D6" s="1140" t="s">
        <v>1480</v>
      </c>
      <c r="E6" s="184" t="s">
        <v>1463</v>
      </c>
      <c r="F6" s="184" t="s">
        <v>1464</v>
      </c>
      <c r="G6" s="184" t="s">
        <v>1465</v>
      </c>
      <c r="H6" s="184" t="s">
        <v>1463</v>
      </c>
      <c r="I6" s="184" t="s">
        <v>1464</v>
      </c>
      <c r="J6" s="184" t="s">
        <v>1465</v>
      </c>
      <c r="K6" s="184" t="s">
        <v>1463</v>
      </c>
      <c r="L6" s="1142" t="s">
        <v>1464</v>
      </c>
    </row>
    <row r="7" spans="1:12" s="95" customFormat="1" ht="6.75" customHeight="1">
      <c r="A7" s="121"/>
      <c r="B7" s="1165"/>
      <c r="C7" s="121"/>
      <c r="D7" s="1165"/>
      <c r="E7" s="1072"/>
      <c r="F7" s="1072"/>
      <c r="G7" s="1165"/>
      <c r="H7" s="1072"/>
      <c r="I7" s="1072"/>
      <c r="J7" s="1165"/>
      <c r="K7" s="1072"/>
      <c r="L7" s="1166"/>
    </row>
    <row r="8" spans="1:12" s="95" customFormat="1" ht="15" customHeight="1">
      <c r="A8" s="121"/>
      <c r="B8" s="1165"/>
      <c r="C8" s="119" t="s">
        <v>1481</v>
      </c>
      <c r="D8" s="132">
        <f>SUM(G8,J8)</f>
        <v>273683</v>
      </c>
      <c r="E8" s="125">
        <v>332355</v>
      </c>
      <c r="F8" s="125">
        <v>197159</v>
      </c>
      <c r="G8" s="132">
        <v>210652</v>
      </c>
      <c r="H8" s="125">
        <v>255321</v>
      </c>
      <c r="I8" s="125">
        <v>152349</v>
      </c>
      <c r="J8" s="132">
        <v>63031</v>
      </c>
      <c r="K8" s="125">
        <v>77034</v>
      </c>
      <c r="L8" s="196">
        <v>44810</v>
      </c>
    </row>
    <row r="9" spans="1:12" s="95" customFormat="1" ht="15" customHeight="1">
      <c r="A9" s="121"/>
      <c r="B9" s="1165"/>
      <c r="C9" s="1167" t="s">
        <v>1482</v>
      </c>
      <c r="D9" s="132">
        <f>SUM(G9,J9)</f>
        <v>288476</v>
      </c>
      <c r="E9" s="125">
        <v>348730</v>
      </c>
      <c r="F9" s="125">
        <v>205776</v>
      </c>
      <c r="G9" s="132">
        <v>222234</v>
      </c>
      <c r="H9" s="125">
        <v>267908</v>
      </c>
      <c r="I9" s="125">
        <v>159659</v>
      </c>
      <c r="J9" s="132">
        <v>66242</v>
      </c>
      <c r="K9" s="125">
        <v>80822</v>
      </c>
      <c r="L9" s="196">
        <v>46117</v>
      </c>
    </row>
    <row r="10" spans="1:12" s="95" customFormat="1" ht="17.25" customHeight="1">
      <c r="A10" s="121"/>
      <c r="B10" s="706"/>
      <c r="C10" s="1167" t="s">
        <v>1483</v>
      </c>
      <c r="D10" s="132">
        <f>SUM(G10,J10)</f>
        <v>286343</v>
      </c>
      <c r="E10" s="125">
        <v>347796</v>
      </c>
      <c r="F10" s="125">
        <v>207695</v>
      </c>
      <c r="G10" s="132">
        <v>222897</v>
      </c>
      <c r="H10" s="125">
        <v>269762</v>
      </c>
      <c r="I10" s="125">
        <v>162935</v>
      </c>
      <c r="J10" s="132">
        <v>63446</v>
      </c>
      <c r="K10" s="125">
        <v>78034</v>
      </c>
      <c r="L10" s="196">
        <v>44760</v>
      </c>
    </row>
    <row r="11" spans="1:12" s="95" customFormat="1" ht="17.25" customHeight="1">
      <c r="A11" s="121"/>
      <c r="B11" s="1165"/>
      <c r="C11" s="196"/>
      <c r="D11" s="99"/>
      <c r="E11" s="115"/>
      <c r="F11" s="115"/>
      <c r="G11" s="115"/>
      <c r="H11" s="115"/>
      <c r="I11" s="115"/>
      <c r="J11" s="115"/>
      <c r="K11" s="115"/>
      <c r="L11" s="121"/>
    </row>
    <row r="12" spans="1:12" s="228" customFormat="1" ht="17.25" customHeight="1">
      <c r="A12" s="110"/>
      <c r="B12" s="193"/>
      <c r="C12" s="1167" t="s">
        <v>1484</v>
      </c>
      <c r="D12" s="1168">
        <f>SUM(G12,J12)</f>
        <v>289223</v>
      </c>
      <c r="E12" s="191">
        <v>354817</v>
      </c>
      <c r="F12" s="191">
        <v>208864</v>
      </c>
      <c r="G12" s="191">
        <v>227846</v>
      </c>
      <c r="H12" s="191">
        <v>278500</v>
      </c>
      <c r="I12" s="191">
        <v>165619</v>
      </c>
      <c r="J12" s="191">
        <v>61377</v>
      </c>
      <c r="K12" s="191">
        <v>76317</v>
      </c>
      <c r="L12" s="110">
        <v>43245</v>
      </c>
    </row>
    <row r="13" spans="1:12" s="95" customFormat="1" ht="9.75" customHeight="1">
      <c r="A13" s="121"/>
      <c r="B13" s="131"/>
      <c r="C13" s="1033"/>
      <c r="D13" s="99"/>
      <c r="E13" s="115"/>
      <c r="F13" s="115"/>
      <c r="G13" s="115"/>
      <c r="H13" s="115"/>
      <c r="I13" s="115"/>
      <c r="J13" s="115"/>
      <c r="K13" s="115"/>
      <c r="L13" s="121"/>
    </row>
    <row r="14" spans="1:12" s="95" customFormat="1" ht="17.25" customHeight="1">
      <c r="A14" s="121"/>
      <c r="B14" s="1165" t="s">
        <v>1485</v>
      </c>
      <c r="C14" s="196" t="s">
        <v>1486</v>
      </c>
      <c r="D14" s="132">
        <f aca="true" t="shared" si="0" ref="D14:D25">SUM(G14,J14)</f>
        <v>255228</v>
      </c>
      <c r="E14" s="115">
        <f aca="true" t="shared" si="1" ref="E14:E25">SUM(H14,K14)</f>
        <v>312802</v>
      </c>
      <c r="F14" s="115">
        <f aca="true" t="shared" si="2" ref="F14:F25">SUM(I14,L14)</f>
        <v>181638</v>
      </c>
      <c r="G14" s="115">
        <v>224458</v>
      </c>
      <c r="H14" s="115">
        <v>272477</v>
      </c>
      <c r="I14" s="115">
        <v>163080</v>
      </c>
      <c r="J14" s="115">
        <v>30770</v>
      </c>
      <c r="K14" s="115">
        <v>40325</v>
      </c>
      <c r="L14" s="121">
        <v>18558</v>
      </c>
    </row>
    <row r="15" spans="1:12" s="95" customFormat="1" ht="17.25" customHeight="1">
      <c r="A15" s="121"/>
      <c r="B15" s="1165"/>
      <c r="C15" s="196" t="s">
        <v>1487</v>
      </c>
      <c r="D15" s="132">
        <f t="shared" si="0"/>
        <v>229549</v>
      </c>
      <c r="E15" s="115">
        <f t="shared" si="1"/>
        <v>278776</v>
      </c>
      <c r="F15" s="115">
        <f t="shared" si="2"/>
        <v>166497</v>
      </c>
      <c r="G15" s="115">
        <v>227068</v>
      </c>
      <c r="H15" s="115">
        <v>275958</v>
      </c>
      <c r="I15" s="115">
        <v>164449</v>
      </c>
      <c r="J15" s="115">
        <v>2481</v>
      </c>
      <c r="K15" s="115">
        <v>2818</v>
      </c>
      <c r="L15" s="121">
        <v>2048</v>
      </c>
    </row>
    <row r="16" spans="1:12" s="95" customFormat="1" ht="17.25" customHeight="1">
      <c r="A16" s="121"/>
      <c r="B16" s="1165" t="s">
        <v>1488</v>
      </c>
      <c r="C16" s="196" t="s">
        <v>1489</v>
      </c>
      <c r="D16" s="132">
        <f t="shared" si="0"/>
        <v>251397</v>
      </c>
      <c r="E16" s="115">
        <f t="shared" si="1"/>
        <v>304675</v>
      </c>
      <c r="F16" s="115">
        <f t="shared" si="2"/>
        <v>183165</v>
      </c>
      <c r="G16" s="115">
        <v>227113</v>
      </c>
      <c r="H16" s="115">
        <v>276992</v>
      </c>
      <c r="I16" s="115">
        <v>163234</v>
      </c>
      <c r="J16" s="115">
        <v>24284</v>
      </c>
      <c r="K16" s="115">
        <v>27683</v>
      </c>
      <c r="L16" s="121">
        <v>19931</v>
      </c>
    </row>
    <row r="17" spans="1:12" s="95" customFormat="1" ht="17.25" customHeight="1">
      <c r="A17" s="121"/>
      <c r="B17" s="1165"/>
      <c r="C17" s="196" t="s">
        <v>1490</v>
      </c>
      <c r="D17" s="132">
        <f t="shared" si="0"/>
        <v>234475</v>
      </c>
      <c r="E17" s="115">
        <f t="shared" si="1"/>
        <v>286053</v>
      </c>
      <c r="F17" s="115">
        <f t="shared" si="2"/>
        <v>169215</v>
      </c>
      <c r="G17" s="115">
        <v>228961</v>
      </c>
      <c r="H17" s="115">
        <v>278224</v>
      </c>
      <c r="I17" s="115">
        <v>166630</v>
      </c>
      <c r="J17" s="115">
        <v>5514</v>
      </c>
      <c r="K17" s="115">
        <v>7829</v>
      </c>
      <c r="L17" s="121">
        <v>2585</v>
      </c>
    </row>
    <row r="18" spans="1:12" s="95" customFormat="1" ht="17.25" customHeight="1">
      <c r="A18" s="121"/>
      <c r="B18" s="1165" t="s">
        <v>1491</v>
      </c>
      <c r="C18" s="196" t="s">
        <v>1492</v>
      </c>
      <c r="D18" s="132">
        <f t="shared" si="0"/>
        <v>227622</v>
      </c>
      <c r="E18" s="115">
        <f t="shared" si="1"/>
        <v>278026</v>
      </c>
      <c r="F18" s="115">
        <f t="shared" si="2"/>
        <v>165108</v>
      </c>
      <c r="G18" s="115">
        <v>225098</v>
      </c>
      <c r="H18" s="115">
        <v>274575</v>
      </c>
      <c r="I18" s="115">
        <v>163733</v>
      </c>
      <c r="J18" s="115">
        <v>2524</v>
      </c>
      <c r="K18" s="115">
        <v>3451</v>
      </c>
      <c r="L18" s="121">
        <v>1375</v>
      </c>
    </row>
    <row r="19" spans="1:12" s="95" customFormat="1" ht="17.25" customHeight="1">
      <c r="A19" s="121"/>
      <c r="B19" s="1165"/>
      <c r="C19" s="196" t="s">
        <v>1493</v>
      </c>
      <c r="D19" s="132">
        <f t="shared" si="0"/>
        <v>369473</v>
      </c>
      <c r="E19" s="115">
        <f t="shared" si="1"/>
        <v>448238</v>
      </c>
      <c r="F19" s="115">
        <f t="shared" si="2"/>
        <v>271849</v>
      </c>
      <c r="G19" s="115">
        <v>230640</v>
      </c>
      <c r="H19" s="115">
        <v>281013</v>
      </c>
      <c r="I19" s="115">
        <v>168206</v>
      </c>
      <c r="J19" s="115">
        <v>138833</v>
      </c>
      <c r="K19" s="115">
        <v>167225</v>
      </c>
      <c r="L19" s="121">
        <v>103643</v>
      </c>
    </row>
    <row r="20" spans="1:12" s="95" customFormat="1" ht="17.25" customHeight="1">
      <c r="A20" s="121"/>
      <c r="B20" s="1165" t="s">
        <v>1494</v>
      </c>
      <c r="C20" s="196" t="s">
        <v>1495</v>
      </c>
      <c r="D20" s="132">
        <f t="shared" si="0"/>
        <v>335694</v>
      </c>
      <c r="E20" s="115">
        <f t="shared" si="1"/>
        <v>419982</v>
      </c>
      <c r="F20" s="115">
        <f t="shared" si="2"/>
        <v>234546</v>
      </c>
      <c r="G20" s="115">
        <v>229924</v>
      </c>
      <c r="H20" s="115">
        <v>282057</v>
      </c>
      <c r="I20" s="115">
        <v>167363</v>
      </c>
      <c r="J20" s="115">
        <v>105770</v>
      </c>
      <c r="K20" s="115">
        <v>137925</v>
      </c>
      <c r="L20" s="121">
        <v>67183</v>
      </c>
    </row>
    <row r="21" spans="1:12" s="95" customFormat="1" ht="17.25" customHeight="1">
      <c r="A21" s="121"/>
      <c r="B21" s="1165"/>
      <c r="C21" s="196" t="s">
        <v>1496</v>
      </c>
      <c r="D21" s="132">
        <f t="shared" si="0"/>
        <v>300697</v>
      </c>
      <c r="E21" s="115">
        <f t="shared" si="1"/>
        <v>373819</v>
      </c>
      <c r="F21" s="115">
        <f t="shared" si="2"/>
        <v>213150</v>
      </c>
      <c r="G21" s="115">
        <v>226576</v>
      </c>
      <c r="H21" s="115">
        <v>277966</v>
      </c>
      <c r="I21" s="115">
        <v>165049</v>
      </c>
      <c r="J21" s="115">
        <v>74121</v>
      </c>
      <c r="K21" s="115">
        <v>95853</v>
      </c>
      <c r="L21" s="121">
        <v>48101</v>
      </c>
    </row>
    <row r="22" spans="1:12" s="95" customFormat="1" ht="17.25" customHeight="1">
      <c r="A22" s="121"/>
      <c r="B22" s="1165" t="s">
        <v>1497</v>
      </c>
      <c r="C22" s="196" t="s">
        <v>1498</v>
      </c>
      <c r="D22" s="132">
        <f t="shared" si="0"/>
        <v>229484</v>
      </c>
      <c r="E22" s="115">
        <f t="shared" si="1"/>
        <v>282737</v>
      </c>
      <c r="F22" s="115">
        <f t="shared" si="2"/>
        <v>166031</v>
      </c>
      <c r="G22" s="115">
        <v>226886</v>
      </c>
      <c r="H22" s="115">
        <v>279343</v>
      </c>
      <c r="I22" s="115">
        <v>164382</v>
      </c>
      <c r="J22" s="115">
        <v>2598</v>
      </c>
      <c r="K22" s="115">
        <v>3394</v>
      </c>
      <c r="L22" s="121">
        <v>1649</v>
      </c>
    </row>
    <row r="23" spans="1:12" s="95" customFormat="1" ht="17.25" customHeight="1">
      <c r="A23" s="121"/>
      <c r="B23" s="1165"/>
      <c r="C23" s="196" t="s">
        <v>1499</v>
      </c>
      <c r="D23" s="132">
        <f t="shared" si="0"/>
        <v>230983</v>
      </c>
      <c r="E23" s="115">
        <f t="shared" si="1"/>
        <v>283345</v>
      </c>
      <c r="F23" s="115">
        <f t="shared" si="2"/>
        <v>168686</v>
      </c>
      <c r="G23" s="115">
        <v>230011</v>
      </c>
      <c r="H23" s="115">
        <v>282262</v>
      </c>
      <c r="I23" s="115">
        <v>167847</v>
      </c>
      <c r="J23" s="115">
        <v>972</v>
      </c>
      <c r="K23" s="115">
        <v>1083</v>
      </c>
      <c r="L23" s="121">
        <v>839</v>
      </c>
    </row>
    <row r="24" spans="1:12" s="95" customFormat="1" ht="17.25" customHeight="1">
      <c r="A24" s="121"/>
      <c r="B24" s="1165"/>
      <c r="C24" s="196" t="s">
        <v>1500</v>
      </c>
      <c r="D24" s="132">
        <f t="shared" si="0"/>
        <v>235965</v>
      </c>
      <c r="E24" s="115">
        <f t="shared" si="1"/>
        <v>287525</v>
      </c>
      <c r="F24" s="115">
        <f t="shared" si="2"/>
        <v>174678</v>
      </c>
      <c r="G24" s="115">
        <v>228210</v>
      </c>
      <c r="H24" s="115">
        <v>280084</v>
      </c>
      <c r="I24" s="115">
        <v>166550</v>
      </c>
      <c r="J24" s="115">
        <v>7755</v>
      </c>
      <c r="K24" s="115">
        <v>7441</v>
      </c>
      <c r="L24" s="121">
        <v>8128</v>
      </c>
    </row>
    <row r="25" spans="1:12" s="95" customFormat="1" ht="17.25" customHeight="1">
      <c r="A25" s="121"/>
      <c r="B25" s="1165"/>
      <c r="C25" s="196" t="s">
        <v>1501</v>
      </c>
      <c r="D25" s="132">
        <f t="shared" si="0"/>
        <v>570106</v>
      </c>
      <c r="E25" s="115">
        <f t="shared" si="1"/>
        <v>701826</v>
      </c>
      <c r="F25" s="115">
        <f t="shared" si="2"/>
        <v>411809</v>
      </c>
      <c r="G25" s="115">
        <v>229206</v>
      </c>
      <c r="H25" s="115">
        <v>281045</v>
      </c>
      <c r="I25" s="115">
        <v>166908</v>
      </c>
      <c r="J25" s="115">
        <v>340900</v>
      </c>
      <c r="K25" s="115">
        <v>420781</v>
      </c>
      <c r="L25" s="121">
        <v>244901</v>
      </c>
    </row>
    <row r="26" spans="1:12" s="95" customFormat="1" ht="9.75" customHeight="1">
      <c r="A26" s="121"/>
      <c r="B26" s="99"/>
      <c r="C26" s="121"/>
      <c r="D26" s="99"/>
      <c r="E26" s="115"/>
      <c r="F26" s="115"/>
      <c r="G26" s="115"/>
      <c r="H26" s="115"/>
      <c r="I26" s="115"/>
      <c r="J26" s="115"/>
      <c r="K26" s="115"/>
      <c r="L26" s="121"/>
    </row>
    <row r="27" spans="1:12" s="95" customFormat="1" ht="17.25" customHeight="1">
      <c r="A27" s="121"/>
      <c r="B27" s="1648" t="s">
        <v>1466</v>
      </c>
      <c r="C27" s="1579"/>
      <c r="D27" s="132">
        <f aca="true" t="shared" si="3" ref="D27:D36">SUM(G27,J27)</f>
        <v>315121</v>
      </c>
      <c r="E27" s="115">
        <f aca="true" t="shared" si="4" ref="E27:E36">SUM(H27,K27)</f>
        <v>334695</v>
      </c>
      <c r="F27" s="115">
        <f aca="true" t="shared" si="5" ref="F27:F36">SUM(I27,L27)</f>
        <v>202729</v>
      </c>
      <c r="G27" s="115">
        <v>262868</v>
      </c>
      <c r="H27" s="115">
        <v>279072</v>
      </c>
      <c r="I27" s="115">
        <v>169670</v>
      </c>
      <c r="J27" s="115">
        <v>52253</v>
      </c>
      <c r="K27" s="115">
        <v>55623</v>
      </c>
      <c r="L27" s="121">
        <v>33059</v>
      </c>
    </row>
    <row r="28" spans="1:12" s="95" customFormat="1" ht="17.25" customHeight="1">
      <c r="A28" s="121"/>
      <c r="B28" s="1648" t="s">
        <v>1467</v>
      </c>
      <c r="C28" s="1579"/>
      <c r="D28" s="132">
        <f t="shared" si="3"/>
        <v>243573</v>
      </c>
      <c r="E28" s="115">
        <f t="shared" si="4"/>
        <v>320188</v>
      </c>
      <c r="F28" s="115">
        <f t="shared" si="5"/>
        <v>168947</v>
      </c>
      <c r="G28" s="115">
        <v>198063</v>
      </c>
      <c r="H28" s="115">
        <v>256217</v>
      </c>
      <c r="I28" s="115">
        <v>141218</v>
      </c>
      <c r="J28" s="115">
        <v>45510</v>
      </c>
      <c r="K28" s="115">
        <v>63971</v>
      </c>
      <c r="L28" s="121">
        <v>27729</v>
      </c>
    </row>
    <row r="29" spans="1:12" s="95" customFormat="1" ht="17.25" customHeight="1">
      <c r="A29" s="121"/>
      <c r="B29" s="706"/>
      <c r="C29" s="119" t="s">
        <v>1502</v>
      </c>
      <c r="D29" s="132">
        <f t="shared" si="3"/>
        <v>207637</v>
      </c>
      <c r="E29" s="115">
        <f t="shared" si="4"/>
        <v>292842</v>
      </c>
      <c r="F29" s="115">
        <f t="shared" si="5"/>
        <v>148914</v>
      </c>
      <c r="G29" s="115">
        <v>172083</v>
      </c>
      <c r="H29" s="115">
        <v>238687</v>
      </c>
      <c r="I29" s="115">
        <v>126062</v>
      </c>
      <c r="J29" s="115">
        <v>35554</v>
      </c>
      <c r="K29" s="115">
        <v>54155</v>
      </c>
      <c r="L29" s="121">
        <v>22852</v>
      </c>
    </row>
    <row r="30" spans="1:12" s="95" customFormat="1" ht="17.25" customHeight="1">
      <c r="A30" s="121"/>
      <c r="B30" s="706"/>
      <c r="C30" s="119" t="s">
        <v>1503</v>
      </c>
      <c r="D30" s="132">
        <f t="shared" si="3"/>
        <v>196325</v>
      </c>
      <c r="E30" s="115">
        <f t="shared" si="4"/>
        <v>307366</v>
      </c>
      <c r="F30" s="115">
        <f t="shared" si="5"/>
        <v>161501</v>
      </c>
      <c r="G30" s="115">
        <v>166883</v>
      </c>
      <c r="H30" s="115">
        <v>256552</v>
      </c>
      <c r="I30" s="115">
        <v>138741</v>
      </c>
      <c r="J30" s="115">
        <v>29442</v>
      </c>
      <c r="K30" s="115">
        <v>50814</v>
      </c>
      <c r="L30" s="121">
        <v>22760</v>
      </c>
    </row>
    <row r="31" spans="1:12" s="95" customFormat="1" ht="17.25" customHeight="1">
      <c r="A31" s="121"/>
      <c r="B31" s="706"/>
      <c r="C31" s="1169" t="s">
        <v>1504</v>
      </c>
      <c r="D31" s="132">
        <f t="shared" si="3"/>
        <v>162233</v>
      </c>
      <c r="E31" s="115">
        <f t="shared" si="4"/>
        <v>248259</v>
      </c>
      <c r="F31" s="115">
        <f t="shared" si="5"/>
        <v>151359</v>
      </c>
      <c r="G31" s="115">
        <v>142432</v>
      </c>
      <c r="H31" s="115">
        <v>217484</v>
      </c>
      <c r="I31" s="115">
        <v>132926</v>
      </c>
      <c r="J31" s="115">
        <v>19801</v>
      </c>
      <c r="K31" s="115">
        <v>30775</v>
      </c>
      <c r="L31" s="121">
        <v>18433</v>
      </c>
    </row>
    <row r="32" spans="1:12" s="95" customFormat="1" ht="17.25" customHeight="1">
      <c r="A32" s="121"/>
      <c r="B32" s="706"/>
      <c r="C32" s="119" t="s">
        <v>1505</v>
      </c>
      <c r="D32" s="132">
        <f t="shared" si="3"/>
        <v>235981</v>
      </c>
      <c r="E32" s="115">
        <f t="shared" si="4"/>
        <v>256331</v>
      </c>
      <c r="F32" s="115">
        <f t="shared" si="5"/>
        <v>173915</v>
      </c>
      <c r="G32" s="115">
        <v>197333</v>
      </c>
      <c r="H32" s="115">
        <v>214736</v>
      </c>
      <c r="I32" s="115">
        <v>144951</v>
      </c>
      <c r="J32" s="115">
        <v>38648</v>
      </c>
      <c r="K32" s="115">
        <v>41595</v>
      </c>
      <c r="L32" s="121">
        <v>28964</v>
      </c>
    </row>
    <row r="33" spans="1:12" s="95" customFormat="1" ht="17.25" customHeight="1">
      <c r="A33" s="121"/>
      <c r="B33" s="706"/>
      <c r="C33" s="119" t="s">
        <v>1506</v>
      </c>
      <c r="D33" s="132">
        <f t="shared" si="3"/>
        <v>302593</v>
      </c>
      <c r="E33" s="115">
        <f t="shared" si="4"/>
        <v>326831</v>
      </c>
      <c r="F33" s="115">
        <f t="shared" si="5"/>
        <v>205083</v>
      </c>
      <c r="G33" s="115">
        <v>248300</v>
      </c>
      <c r="H33" s="115">
        <v>269089</v>
      </c>
      <c r="I33" s="115">
        <v>165317</v>
      </c>
      <c r="J33" s="115">
        <v>54293</v>
      </c>
      <c r="K33" s="115">
        <v>57742</v>
      </c>
      <c r="L33" s="121">
        <v>39766</v>
      </c>
    </row>
    <row r="34" spans="1:12" s="95" customFormat="1" ht="17.25" customHeight="1">
      <c r="A34" s="121"/>
      <c r="B34" s="706"/>
      <c r="C34" s="119" t="s">
        <v>1507</v>
      </c>
      <c r="D34" s="132">
        <f t="shared" si="3"/>
        <v>322474</v>
      </c>
      <c r="E34" s="115">
        <f t="shared" si="4"/>
        <v>344022</v>
      </c>
      <c r="F34" s="115">
        <f t="shared" si="5"/>
        <v>197078</v>
      </c>
      <c r="G34" s="115">
        <v>263602</v>
      </c>
      <c r="H34" s="115">
        <v>281512</v>
      </c>
      <c r="I34" s="115">
        <v>160362</v>
      </c>
      <c r="J34" s="115">
        <v>58872</v>
      </c>
      <c r="K34" s="115">
        <v>62510</v>
      </c>
      <c r="L34" s="121">
        <v>36716</v>
      </c>
    </row>
    <row r="35" spans="1:12" s="95" customFormat="1" ht="17.25" customHeight="1">
      <c r="A35" s="121"/>
      <c r="B35" s="706"/>
      <c r="C35" s="119" t="s">
        <v>1508</v>
      </c>
      <c r="D35" s="132">
        <f t="shared" si="3"/>
        <v>281143</v>
      </c>
      <c r="E35" s="115">
        <f t="shared" si="4"/>
        <v>303449</v>
      </c>
      <c r="F35" s="115">
        <f t="shared" si="5"/>
        <v>208372</v>
      </c>
      <c r="G35" s="115">
        <v>227849</v>
      </c>
      <c r="H35" s="115">
        <v>245758</v>
      </c>
      <c r="I35" s="115">
        <v>168642</v>
      </c>
      <c r="J35" s="115">
        <v>53294</v>
      </c>
      <c r="K35" s="115">
        <v>57691</v>
      </c>
      <c r="L35" s="121">
        <v>39730</v>
      </c>
    </row>
    <row r="36" spans="1:12" s="95" customFormat="1" ht="17.25" customHeight="1">
      <c r="A36" s="121"/>
      <c r="B36" s="706"/>
      <c r="C36" s="119" t="s">
        <v>1509</v>
      </c>
      <c r="D36" s="132">
        <f t="shared" si="3"/>
        <v>280020</v>
      </c>
      <c r="E36" s="115">
        <f t="shared" si="4"/>
        <v>318343</v>
      </c>
      <c r="F36" s="115">
        <f t="shared" si="5"/>
        <v>167260</v>
      </c>
      <c r="G36" s="115">
        <v>228502</v>
      </c>
      <c r="H36" s="115">
        <v>258156</v>
      </c>
      <c r="I36" s="115">
        <v>140813</v>
      </c>
      <c r="J36" s="115">
        <v>51518</v>
      </c>
      <c r="K36" s="115">
        <v>60187</v>
      </c>
      <c r="L36" s="121">
        <v>26447</v>
      </c>
    </row>
    <row r="37" spans="1:12" s="95" customFormat="1" ht="17.25" customHeight="1">
      <c r="A37" s="121"/>
      <c r="B37" s="706"/>
      <c r="C37" s="119" t="s">
        <v>1510</v>
      </c>
      <c r="D37" s="132">
        <f>SUM(G37,J37)</f>
        <v>242777</v>
      </c>
      <c r="E37" s="115">
        <v>324802</v>
      </c>
      <c r="F37" s="115">
        <f>SUM(I37,L37)</f>
        <v>173267</v>
      </c>
      <c r="G37" s="115">
        <v>196766</v>
      </c>
      <c r="H37" s="115">
        <v>259422</v>
      </c>
      <c r="I37" s="115">
        <v>143457</v>
      </c>
      <c r="J37" s="115">
        <v>46011</v>
      </c>
      <c r="K37" s="115">
        <v>65360</v>
      </c>
      <c r="L37" s="121">
        <v>29810</v>
      </c>
    </row>
    <row r="38" spans="1:12" s="95" customFormat="1" ht="17.25" customHeight="1">
      <c r="A38" s="121"/>
      <c r="B38" s="706"/>
      <c r="C38" s="119" t="s">
        <v>1511</v>
      </c>
      <c r="D38" s="132">
        <f>SUM(G38,J38)</f>
        <v>285850</v>
      </c>
      <c r="E38" s="115">
        <f>SUM(H38,K38)</f>
        <v>340037</v>
      </c>
      <c r="F38" s="115">
        <f>SUM(I38,L38)</f>
        <v>193749</v>
      </c>
      <c r="G38" s="115">
        <v>223604</v>
      </c>
      <c r="H38" s="115">
        <v>263846</v>
      </c>
      <c r="I38" s="115">
        <v>155039</v>
      </c>
      <c r="J38" s="115">
        <v>62246</v>
      </c>
      <c r="K38" s="115">
        <v>76191</v>
      </c>
      <c r="L38" s="121">
        <v>38710</v>
      </c>
    </row>
    <row r="39" spans="1:12" s="95" customFormat="1" ht="17.25" customHeight="1">
      <c r="A39" s="121"/>
      <c r="B39" s="1648" t="s">
        <v>1512</v>
      </c>
      <c r="C39" s="1579"/>
      <c r="D39" s="132" t="s">
        <v>1513</v>
      </c>
      <c r="E39" s="125" t="s">
        <v>1513</v>
      </c>
      <c r="F39" s="125" t="s">
        <v>1513</v>
      </c>
      <c r="G39" s="125" t="s">
        <v>1513</v>
      </c>
      <c r="H39" s="125" t="s">
        <v>1513</v>
      </c>
      <c r="I39" s="125" t="s">
        <v>1513</v>
      </c>
      <c r="J39" s="125" t="s">
        <v>1513</v>
      </c>
      <c r="K39" s="125" t="s">
        <v>1513</v>
      </c>
      <c r="L39" s="125" t="s">
        <v>1513</v>
      </c>
    </row>
    <row r="40" spans="1:12" s="95" customFormat="1" ht="17.25" customHeight="1">
      <c r="A40" s="121"/>
      <c r="B40" s="1648" t="s">
        <v>1468</v>
      </c>
      <c r="C40" s="1579"/>
      <c r="D40" s="132">
        <f aca="true" t="shared" si="6" ref="D40:D48">SUM(G40,J40)</f>
        <v>360042</v>
      </c>
      <c r="E40" s="115">
        <f aca="true" t="shared" si="7" ref="E40:E48">SUM(H40,K40)</f>
        <v>373641</v>
      </c>
      <c r="F40" s="115">
        <f aca="true" t="shared" si="8" ref="F40:F48">SUM(I40,L40)</f>
        <v>252886</v>
      </c>
      <c r="G40" s="115">
        <v>287947</v>
      </c>
      <c r="H40" s="115">
        <v>299708</v>
      </c>
      <c r="I40" s="115">
        <v>195879</v>
      </c>
      <c r="J40" s="115">
        <v>72095</v>
      </c>
      <c r="K40" s="115">
        <v>73933</v>
      </c>
      <c r="L40" s="121">
        <v>57007</v>
      </c>
    </row>
    <row r="41" spans="1:12" s="95" customFormat="1" ht="17.25" customHeight="1">
      <c r="A41" s="121"/>
      <c r="B41" s="1648" t="s">
        <v>1469</v>
      </c>
      <c r="C41" s="1579"/>
      <c r="D41" s="132">
        <f t="shared" si="6"/>
        <v>229105</v>
      </c>
      <c r="E41" s="115">
        <f t="shared" si="7"/>
        <v>308916</v>
      </c>
      <c r="F41" s="115">
        <f t="shared" si="8"/>
        <v>155894</v>
      </c>
      <c r="G41" s="115">
        <v>188148</v>
      </c>
      <c r="H41" s="115">
        <v>249066</v>
      </c>
      <c r="I41" s="115">
        <v>131898</v>
      </c>
      <c r="J41" s="115">
        <v>40957</v>
      </c>
      <c r="K41" s="115">
        <v>59850</v>
      </c>
      <c r="L41" s="121">
        <v>23996</v>
      </c>
    </row>
    <row r="42" spans="1:12" s="95" customFormat="1" ht="17.25" customHeight="1">
      <c r="A42" s="121"/>
      <c r="B42" s="1648" t="s">
        <v>1470</v>
      </c>
      <c r="C42" s="1579"/>
      <c r="D42" s="132">
        <f t="shared" si="6"/>
        <v>409161</v>
      </c>
      <c r="E42" s="115">
        <f t="shared" si="7"/>
        <v>494975</v>
      </c>
      <c r="F42" s="115">
        <f t="shared" si="8"/>
        <v>283357</v>
      </c>
      <c r="G42" s="115">
        <v>285018</v>
      </c>
      <c r="H42" s="115">
        <v>343386</v>
      </c>
      <c r="I42" s="115">
        <v>199226</v>
      </c>
      <c r="J42" s="115">
        <v>124143</v>
      </c>
      <c r="K42" s="115">
        <v>151589</v>
      </c>
      <c r="L42" s="121">
        <v>84131</v>
      </c>
    </row>
    <row r="43" spans="1:12" s="95" customFormat="1" ht="17.25" customHeight="1">
      <c r="A43" s="121"/>
      <c r="B43" s="1648" t="s">
        <v>1471</v>
      </c>
      <c r="C43" s="1579"/>
      <c r="D43" s="132">
        <f t="shared" si="6"/>
        <v>343816</v>
      </c>
      <c r="E43" s="115">
        <f t="shared" si="7"/>
        <v>410253</v>
      </c>
      <c r="F43" s="115">
        <f t="shared" si="8"/>
        <v>288584</v>
      </c>
      <c r="G43" s="115">
        <v>255805</v>
      </c>
      <c r="H43" s="115">
        <v>304256</v>
      </c>
      <c r="I43" s="115">
        <v>215462</v>
      </c>
      <c r="J43" s="115">
        <v>88011</v>
      </c>
      <c r="K43" s="115">
        <v>105997</v>
      </c>
      <c r="L43" s="121">
        <v>73122</v>
      </c>
    </row>
    <row r="44" spans="1:12" s="95" customFormat="1" ht="17.25" customHeight="1">
      <c r="A44" s="121"/>
      <c r="B44" s="706"/>
      <c r="C44" s="119" t="s">
        <v>1514</v>
      </c>
      <c r="D44" s="132">
        <f t="shared" si="6"/>
        <v>209343</v>
      </c>
      <c r="E44" s="115">
        <f t="shared" si="7"/>
        <v>273873</v>
      </c>
      <c r="F44" s="115">
        <f t="shared" si="8"/>
        <v>176424</v>
      </c>
      <c r="G44" s="115">
        <v>175438</v>
      </c>
      <c r="H44" s="115">
        <v>226529</v>
      </c>
      <c r="I44" s="115">
        <v>149328</v>
      </c>
      <c r="J44" s="115">
        <v>33905</v>
      </c>
      <c r="K44" s="115">
        <v>47344</v>
      </c>
      <c r="L44" s="121">
        <v>27096</v>
      </c>
    </row>
    <row r="45" spans="1:12" s="95" customFormat="1" ht="17.25" customHeight="1">
      <c r="A45" s="121"/>
      <c r="B45" s="706"/>
      <c r="C45" s="119" t="s">
        <v>1515</v>
      </c>
      <c r="D45" s="132">
        <f t="shared" si="6"/>
        <v>403650</v>
      </c>
      <c r="E45" s="115">
        <f t="shared" si="7"/>
        <v>585902</v>
      </c>
      <c r="F45" s="115">
        <f t="shared" si="8"/>
        <v>351437</v>
      </c>
      <c r="G45" s="115">
        <v>308233</v>
      </c>
      <c r="H45" s="115">
        <v>458424</v>
      </c>
      <c r="I45" s="115">
        <v>265215</v>
      </c>
      <c r="J45" s="115">
        <v>95417</v>
      </c>
      <c r="K45" s="115">
        <v>127478</v>
      </c>
      <c r="L45" s="121">
        <v>86222</v>
      </c>
    </row>
    <row r="46" spans="1:12" s="95" customFormat="1" ht="17.25" customHeight="1">
      <c r="A46" s="121"/>
      <c r="B46" s="706"/>
      <c r="C46" s="119" t="s">
        <v>1516</v>
      </c>
      <c r="D46" s="132">
        <f t="shared" si="6"/>
        <v>466653</v>
      </c>
      <c r="E46" s="115">
        <f t="shared" si="7"/>
        <v>532457</v>
      </c>
      <c r="F46" s="115">
        <f t="shared" si="8"/>
        <v>396076</v>
      </c>
      <c r="G46" s="115">
        <v>324966</v>
      </c>
      <c r="H46" s="115">
        <v>369227</v>
      </c>
      <c r="I46" s="115">
        <v>277230</v>
      </c>
      <c r="J46" s="115">
        <v>141687</v>
      </c>
      <c r="K46" s="115">
        <v>163230</v>
      </c>
      <c r="L46" s="121">
        <v>118846</v>
      </c>
    </row>
    <row r="47" spans="1:12" s="95" customFormat="1" ht="17.25" customHeight="1">
      <c r="A47" s="121"/>
      <c r="B47" s="706"/>
      <c r="C47" s="119" t="s">
        <v>1517</v>
      </c>
      <c r="D47" s="125">
        <f t="shared" si="6"/>
        <v>324819</v>
      </c>
      <c r="E47" s="115">
        <f t="shared" si="7"/>
        <v>400235</v>
      </c>
      <c r="F47" s="115">
        <f t="shared" si="8"/>
        <v>307694</v>
      </c>
      <c r="G47" s="115">
        <v>226126</v>
      </c>
      <c r="H47" s="115">
        <v>293607</v>
      </c>
      <c r="I47" s="115">
        <v>210245</v>
      </c>
      <c r="J47" s="115">
        <v>98693</v>
      </c>
      <c r="K47" s="115">
        <v>106628</v>
      </c>
      <c r="L47" s="121">
        <v>97449</v>
      </c>
    </row>
    <row r="48" spans="1:12" s="95" customFormat="1" ht="17.25" customHeight="1" thickBot="1">
      <c r="A48" s="121"/>
      <c r="B48" s="1170"/>
      <c r="C48" s="129" t="s">
        <v>1518</v>
      </c>
      <c r="D48" s="750">
        <f t="shared" si="6"/>
        <v>273647</v>
      </c>
      <c r="E48" s="126">
        <f t="shared" si="7"/>
        <v>331951</v>
      </c>
      <c r="F48" s="126">
        <f t="shared" si="8"/>
        <v>187343</v>
      </c>
      <c r="G48" s="126">
        <v>212558</v>
      </c>
      <c r="H48" s="126">
        <v>253160</v>
      </c>
      <c r="I48" s="126">
        <v>152673</v>
      </c>
      <c r="J48" s="126">
        <v>61089</v>
      </c>
      <c r="K48" s="126">
        <v>78791</v>
      </c>
      <c r="L48" s="128">
        <v>34670</v>
      </c>
    </row>
    <row r="49" ht="12">
      <c r="B49" s="177" t="s">
        <v>1519</v>
      </c>
    </row>
    <row r="50" ht="12">
      <c r="B50" s="177" t="s">
        <v>1520</v>
      </c>
    </row>
  </sheetData>
  <mergeCells count="9">
    <mergeCell ref="B43:C43"/>
    <mergeCell ref="B27:C27"/>
    <mergeCell ref="B28:C28"/>
    <mergeCell ref="B39:C39"/>
    <mergeCell ref="B40:C40"/>
    <mergeCell ref="B5:C5"/>
    <mergeCell ref="B6:C6"/>
    <mergeCell ref="B41:C41"/>
    <mergeCell ref="B42:C42"/>
  </mergeCells>
  <printOptions/>
  <pageMargins left="0.75" right="0.75" top="1" bottom="1" header="0.512" footer="0.512"/>
  <pageSetup orientation="portrait" paperSize="9"/>
</worksheet>
</file>

<file path=xl/worksheets/sheet38.xml><?xml version="1.0" encoding="utf-8"?>
<worksheet xmlns="http://schemas.openxmlformats.org/spreadsheetml/2006/main" xmlns:r="http://schemas.openxmlformats.org/officeDocument/2006/relationships">
  <dimension ref="A2:R58"/>
  <sheetViews>
    <sheetView workbookViewId="0" topLeftCell="A1">
      <selection activeCell="A1" sqref="A1"/>
    </sheetView>
  </sheetViews>
  <sheetFormatPr defaultColWidth="9.00390625" defaultRowHeight="13.5"/>
  <cols>
    <col min="1" max="1" width="2.625" style="847" customWidth="1"/>
    <col min="2" max="2" width="25.625" style="847" customWidth="1"/>
    <col min="3" max="3" width="3.75390625" style="847" customWidth="1"/>
    <col min="4" max="4" width="4.625" style="847" customWidth="1"/>
    <col min="5" max="5" width="3.75390625" style="847" customWidth="1"/>
    <col min="6" max="7" width="3.875" style="847" customWidth="1"/>
    <col min="8" max="8" width="4.00390625" style="847" customWidth="1"/>
    <col min="9" max="9" width="5.625" style="847" customWidth="1"/>
    <col min="10" max="10" width="3.625" style="847" customWidth="1"/>
    <col min="11" max="11" width="3.375" style="847" customWidth="1"/>
    <col min="12" max="13" width="8.625" style="847" customWidth="1"/>
    <col min="14" max="14" width="12.875" style="847" customWidth="1"/>
    <col min="15" max="15" width="9.50390625" style="847" customWidth="1"/>
    <col min="16" max="16" width="12.75390625" style="847" customWidth="1"/>
    <col min="17" max="17" width="7.625" style="847" customWidth="1"/>
    <col min="18" max="18" width="11.25390625" style="847" customWidth="1"/>
    <col min="19" max="16384" width="9.00390625" style="847" customWidth="1"/>
  </cols>
  <sheetData>
    <row r="2" spans="2:3" ht="14.25">
      <c r="B2" s="1171" t="s">
        <v>1599</v>
      </c>
      <c r="C2" s="1171"/>
    </row>
    <row r="3" spans="2:18" ht="12.75" thickBot="1">
      <c r="B3" s="850"/>
      <c r="C3" s="850"/>
      <c r="D3" s="850"/>
      <c r="E3" s="850"/>
      <c r="F3" s="850"/>
      <c r="G3" s="850"/>
      <c r="H3" s="850"/>
      <c r="I3" s="850"/>
      <c r="J3" s="850"/>
      <c r="K3" s="850"/>
      <c r="L3" s="850"/>
      <c r="M3" s="850"/>
      <c r="O3" s="1172"/>
      <c r="P3" s="1172"/>
      <c r="R3" s="1173" t="s">
        <v>1558</v>
      </c>
    </row>
    <row r="4" spans="1:18" ht="13.5" customHeight="1" thickTop="1">
      <c r="A4" s="208"/>
      <c r="B4" s="1485" t="s">
        <v>1522</v>
      </c>
      <c r="C4" s="1174"/>
      <c r="D4" s="1175" t="s">
        <v>1523</v>
      </c>
      <c r="E4" s="1175"/>
      <c r="F4" s="1175"/>
      <c r="G4" s="1175"/>
      <c r="H4" s="1175"/>
      <c r="I4" s="1175"/>
      <c r="J4" s="1175"/>
      <c r="K4" s="1176"/>
      <c r="L4" s="1177" t="s">
        <v>1524</v>
      </c>
      <c r="M4" s="1176"/>
      <c r="N4" s="1653" t="s">
        <v>1559</v>
      </c>
      <c r="O4" s="1654"/>
      <c r="P4" s="1506" t="s">
        <v>1560</v>
      </c>
      <c r="Q4" s="1507"/>
      <c r="R4" s="1508"/>
    </row>
    <row r="5" spans="1:18" ht="13.5" customHeight="1">
      <c r="A5" s="208"/>
      <c r="B5" s="1652"/>
      <c r="C5" s="1655" t="s">
        <v>1690</v>
      </c>
      <c r="D5" s="1504"/>
      <c r="E5" s="1655" t="s">
        <v>1525</v>
      </c>
      <c r="F5" s="1504"/>
      <c r="G5" s="1655" t="s">
        <v>1526</v>
      </c>
      <c r="H5" s="1504"/>
      <c r="I5" s="1504" t="s">
        <v>120</v>
      </c>
      <c r="J5" s="1657" t="s">
        <v>1527</v>
      </c>
      <c r="K5" s="1649"/>
      <c r="L5" s="1488" t="s">
        <v>1528</v>
      </c>
      <c r="M5" s="861" t="s">
        <v>1529</v>
      </c>
      <c r="N5" s="1649" t="s">
        <v>1561</v>
      </c>
      <c r="O5" s="1650" t="s">
        <v>1562</v>
      </c>
      <c r="P5" s="1652" t="s">
        <v>1563</v>
      </c>
      <c r="Q5" s="860" t="s">
        <v>1564</v>
      </c>
      <c r="R5" s="1650" t="s">
        <v>1562</v>
      </c>
    </row>
    <row r="6" spans="1:18" ht="12">
      <c r="A6" s="208"/>
      <c r="B6" s="1489"/>
      <c r="C6" s="1656"/>
      <c r="D6" s="1505"/>
      <c r="E6" s="1656"/>
      <c r="F6" s="1505"/>
      <c r="G6" s="1656"/>
      <c r="H6" s="1505"/>
      <c r="I6" s="1505"/>
      <c r="J6" s="1658"/>
      <c r="K6" s="1505"/>
      <c r="L6" s="1489"/>
      <c r="M6" s="866" t="s">
        <v>1530</v>
      </c>
      <c r="N6" s="1505"/>
      <c r="O6" s="1651"/>
      <c r="P6" s="1489"/>
      <c r="Q6" s="1073" t="s">
        <v>1565</v>
      </c>
      <c r="R6" s="1651"/>
    </row>
    <row r="7" spans="1:18" ht="12">
      <c r="A7" s="208"/>
      <c r="B7" s="734"/>
      <c r="C7" s="714"/>
      <c r="D7" s="665"/>
      <c r="E7" s="169"/>
      <c r="F7" s="665"/>
      <c r="G7" s="169"/>
      <c r="H7" s="665"/>
      <c r="I7" s="665"/>
      <c r="J7" s="169"/>
      <c r="K7" s="1178"/>
      <c r="L7" s="169"/>
      <c r="M7" s="1179"/>
      <c r="N7" s="169"/>
      <c r="O7" s="1070"/>
      <c r="P7" s="1180"/>
      <c r="Q7" s="1180"/>
      <c r="R7" s="1180"/>
    </row>
    <row r="8" spans="1:18" s="873" customFormat="1" ht="15" customHeight="1">
      <c r="A8" s="1181"/>
      <c r="B8" s="1182"/>
      <c r="C8" s="727"/>
      <c r="D8" s="1183">
        <f>SUM(F8)</f>
        <v>-1</v>
      </c>
      <c r="E8" s="1184"/>
      <c r="F8" s="1183">
        <v>-1</v>
      </c>
      <c r="G8" s="1184"/>
      <c r="H8" s="1185"/>
      <c r="I8" s="1186"/>
      <c r="J8" s="1184"/>
      <c r="K8" s="1186"/>
      <c r="L8" s="1187">
        <v>-494</v>
      </c>
      <c r="M8" s="1188"/>
      <c r="N8" s="1189"/>
      <c r="O8" s="1189"/>
      <c r="P8" s="1190"/>
      <c r="Q8" s="1190"/>
      <c r="R8" s="1190"/>
    </row>
    <row r="9" spans="1:18" s="873" customFormat="1" ht="15" customHeight="1">
      <c r="A9" s="1181"/>
      <c r="B9" s="1182" t="s">
        <v>1566</v>
      </c>
      <c r="C9" s="727"/>
      <c r="D9" s="1186">
        <f>SUM(D11,D15,D29,D38,D51,D53)</f>
        <v>214</v>
      </c>
      <c r="E9" s="1184"/>
      <c r="F9" s="1186">
        <f>SUM(F11,F15,F29,F38,F51,F53)</f>
        <v>79</v>
      </c>
      <c r="G9" s="1184"/>
      <c r="H9" s="1186">
        <f>SUM(H11,H15,H29,H38,H51,H53)</f>
        <v>20</v>
      </c>
      <c r="I9" s="1186">
        <f>SUM(I11,I15,I29,I38,I51,I53)</f>
        <v>54</v>
      </c>
      <c r="J9" s="1184"/>
      <c r="K9" s="1186">
        <f>SUM(K11,K15,K29,K38,K51,K53)</f>
        <v>61</v>
      </c>
      <c r="L9" s="1186">
        <v>7918</v>
      </c>
      <c r="M9" s="1186">
        <f>SUM(M11,M15,M29,M38,M51,M53)</f>
        <v>211756</v>
      </c>
      <c r="N9" s="684" t="s">
        <v>1567</v>
      </c>
      <c r="O9" s="684" t="s">
        <v>1567</v>
      </c>
      <c r="P9" s="1190" t="s">
        <v>1567</v>
      </c>
      <c r="Q9" s="1190" t="s">
        <v>1567</v>
      </c>
      <c r="R9" s="1190" t="s">
        <v>1567</v>
      </c>
    </row>
    <row r="10" spans="1:18" s="873" customFormat="1" ht="15" customHeight="1">
      <c r="A10" s="1181"/>
      <c r="B10" s="1182"/>
      <c r="C10" s="727"/>
      <c r="D10" s="1186"/>
      <c r="E10" s="1184"/>
      <c r="F10" s="1186"/>
      <c r="G10" s="1184"/>
      <c r="H10" s="1185"/>
      <c r="I10" s="1186"/>
      <c r="J10" s="1184"/>
      <c r="K10" s="1186"/>
      <c r="L10" s="1184"/>
      <c r="M10" s="1191"/>
      <c r="N10" s="1192"/>
      <c r="O10" s="684"/>
      <c r="P10" s="1190"/>
      <c r="Q10" s="1190"/>
      <c r="R10" s="1190"/>
    </row>
    <row r="11" spans="1:18" s="873" customFormat="1" ht="15" customHeight="1">
      <c r="A11" s="1181"/>
      <c r="B11" s="1182" t="s">
        <v>1531</v>
      </c>
      <c r="C11" s="727"/>
      <c r="D11" s="1186">
        <f>SUM(F11:K11)</f>
        <v>4</v>
      </c>
      <c r="E11" s="1184"/>
      <c r="F11" s="1186">
        <f>SUM(F12:F13)</f>
        <v>2</v>
      </c>
      <c r="G11" s="1184"/>
      <c r="H11" s="1185">
        <v>0</v>
      </c>
      <c r="I11" s="1186">
        <f>SUM(I12:I13)</f>
        <v>1</v>
      </c>
      <c r="J11" s="1184"/>
      <c r="K11" s="1186">
        <f>SUM(K12:K13)</f>
        <v>1</v>
      </c>
      <c r="L11" s="1184">
        <f>SUM(L12:L13)</f>
        <v>360</v>
      </c>
      <c r="M11" s="1191">
        <f>SUM(M12:M13)</f>
        <v>127732</v>
      </c>
      <c r="N11" s="1184">
        <f>SUM(N12:N13)</f>
        <v>501088883</v>
      </c>
      <c r="O11" s="1191">
        <v>153584</v>
      </c>
      <c r="P11" s="1193">
        <v>0</v>
      </c>
      <c r="Q11" s="1193">
        <v>0</v>
      </c>
      <c r="R11" s="1193">
        <v>0</v>
      </c>
    </row>
    <row r="12" spans="1:18" ht="15" customHeight="1">
      <c r="A12" s="208"/>
      <c r="B12" s="734" t="s">
        <v>1532</v>
      </c>
      <c r="C12" s="714"/>
      <c r="D12" s="1190">
        <f>SUM(F12:K12)</f>
        <v>3</v>
      </c>
      <c r="E12" s="1192"/>
      <c r="F12" s="1190">
        <v>2</v>
      </c>
      <c r="G12" s="1192"/>
      <c r="H12" s="1185">
        <v>0</v>
      </c>
      <c r="I12" s="1190">
        <v>1</v>
      </c>
      <c r="J12" s="1192"/>
      <c r="K12" s="1185">
        <v>0</v>
      </c>
      <c r="L12" s="1192">
        <v>310</v>
      </c>
      <c r="M12" s="684">
        <v>117431</v>
      </c>
      <c r="N12" s="1192">
        <v>491464217</v>
      </c>
      <c r="O12" s="880">
        <v>125554</v>
      </c>
      <c r="P12" s="1193">
        <v>0</v>
      </c>
      <c r="Q12" s="1193">
        <v>0</v>
      </c>
      <c r="R12" s="1193">
        <v>0</v>
      </c>
    </row>
    <row r="13" spans="1:18" ht="15" customHeight="1">
      <c r="A13" s="208"/>
      <c r="B13" s="734" t="s">
        <v>1533</v>
      </c>
      <c r="C13" s="714"/>
      <c r="D13" s="1190">
        <f>SUM(F13:K13)</f>
        <v>1</v>
      </c>
      <c r="E13" s="1192"/>
      <c r="F13" s="1185">
        <v>0</v>
      </c>
      <c r="G13" s="1194"/>
      <c r="H13" s="1185">
        <v>0</v>
      </c>
      <c r="I13" s="1185">
        <v>0</v>
      </c>
      <c r="J13" s="1194"/>
      <c r="K13" s="1190">
        <v>1</v>
      </c>
      <c r="L13" s="1192">
        <v>50</v>
      </c>
      <c r="M13" s="684">
        <v>10301</v>
      </c>
      <c r="N13" s="1192">
        <v>9624666</v>
      </c>
      <c r="O13" s="880">
        <v>28030</v>
      </c>
      <c r="P13" s="1193">
        <v>0</v>
      </c>
      <c r="Q13" s="1193">
        <v>0</v>
      </c>
      <c r="R13" s="1193">
        <v>0</v>
      </c>
    </row>
    <row r="14" spans="1:18" ht="15" customHeight="1">
      <c r="A14" s="208"/>
      <c r="B14" s="734"/>
      <c r="C14" s="714"/>
      <c r="D14" s="1190"/>
      <c r="E14" s="1192"/>
      <c r="F14" s="1190"/>
      <c r="G14" s="1192"/>
      <c r="H14" s="1190"/>
      <c r="I14" s="1190"/>
      <c r="J14" s="1192"/>
      <c r="K14" s="1190"/>
      <c r="L14" s="1192"/>
      <c r="M14" s="684"/>
      <c r="N14" s="1192"/>
      <c r="O14" s="880"/>
      <c r="P14" s="208"/>
      <c r="Q14" s="208"/>
      <c r="R14" s="208"/>
    </row>
    <row r="15" spans="1:18" s="873" customFormat="1" ht="15" customHeight="1">
      <c r="A15" s="1181"/>
      <c r="B15" s="1182" t="s">
        <v>1534</v>
      </c>
      <c r="C15" s="727"/>
      <c r="D15" s="1186">
        <f>SUM(D16:D27)</f>
        <v>30</v>
      </c>
      <c r="E15" s="1184"/>
      <c r="F15" s="1186">
        <f>SUM(F16:F27)</f>
        <v>13</v>
      </c>
      <c r="G15" s="1184"/>
      <c r="H15" s="1186">
        <f>SUM(H16:H27)</f>
        <v>3</v>
      </c>
      <c r="I15" s="1186">
        <f>SUM(I16:I27)</f>
        <v>8</v>
      </c>
      <c r="J15" s="1184"/>
      <c r="K15" s="1186">
        <f>SUM(K16:K27)</f>
        <v>6</v>
      </c>
      <c r="L15" s="1184" t="s">
        <v>1568</v>
      </c>
      <c r="M15" s="1191">
        <v>6740</v>
      </c>
      <c r="N15" s="1191">
        <v>1784398869</v>
      </c>
      <c r="O15" s="1186">
        <v>264747</v>
      </c>
      <c r="P15" s="1190" t="s">
        <v>1567</v>
      </c>
      <c r="Q15" s="1190" t="s">
        <v>1567</v>
      </c>
      <c r="R15" s="1190" t="s">
        <v>1567</v>
      </c>
    </row>
    <row r="16" spans="1:18" ht="15" customHeight="1">
      <c r="A16" s="208"/>
      <c r="B16" s="734" t="s">
        <v>1535</v>
      </c>
      <c r="C16" s="714"/>
      <c r="D16" s="1190">
        <f>SUM(F16:K16)</f>
        <v>10</v>
      </c>
      <c r="E16" s="1192"/>
      <c r="F16" s="1190">
        <v>2</v>
      </c>
      <c r="G16" s="1192"/>
      <c r="H16" s="1190">
        <v>1</v>
      </c>
      <c r="I16" s="1190">
        <v>5</v>
      </c>
      <c r="J16" s="1192"/>
      <c r="K16" s="1190">
        <v>2</v>
      </c>
      <c r="L16" s="1192">
        <v>43</v>
      </c>
      <c r="M16" s="684">
        <v>10</v>
      </c>
      <c r="N16" s="1192">
        <v>2203730</v>
      </c>
      <c r="O16" s="880">
        <v>220373</v>
      </c>
      <c r="P16" s="1190" t="s">
        <v>1567</v>
      </c>
      <c r="Q16" s="1190" t="s">
        <v>1567</v>
      </c>
      <c r="R16" s="1190" t="s">
        <v>1567</v>
      </c>
    </row>
    <row r="17" spans="1:18" ht="15" customHeight="1">
      <c r="A17" s="208"/>
      <c r="B17" s="734" t="s">
        <v>1536</v>
      </c>
      <c r="C17" s="714"/>
      <c r="D17" s="1190">
        <f>SUM(F17:K17)</f>
        <v>1</v>
      </c>
      <c r="E17" s="1192"/>
      <c r="F17" s="1185">
        <v>0</v>
      </c>
      <c r="G17" s="1194"/>
      <c r="H17" s="1185">
        <v>0</v>
      </c>
      <c r="I17" s="1185">
        <v>0</v>
      </c>
      <c r="J17" s="1194"/>
      <c r="K17" s="1190">
        <v>1</v>
      </c>
      <c r="L17" s="1192">
        <v>30</v>
      </c>
      <c r="M17" s="684">
        <v>151</v>
      </c>
      <c r="N17" s="850">
        <v>70707725</v>
      </c>
      <c r="O17" s="880">
        <v>468263</v>
      </c>
      <c r="P17" s="1190" t="s">
        <v>1567</v>
      </c>
      <c r="Q17" s="1190" t="s">
        <v>1567</v>
      </c>
      <c r="R17" s="1190" t="s">
        <v>1567</v>
      </c>
    </row>
    <row r="18" spans="1:18" ht="15" customHeight="1">
      <c r="A18" s="208"/>
      <c r="B18" s="734" t="s">
        <v>1569</v>
      </c>
      <c r="C18" s="714"/>
      <c r="D18" s="1190">
        <f>SUM(F18:K18)</f>
        <v>3</v>
      </c>
      <c r="E18" s="1192"/>
      <c r="F18" s="1190">
        <v>3</v>
      </c>
      <c r="G18" s="1192"/>
      <c r="H18" s="1185">
        <v>0</v>
      </c>
      <c r="I18" s="1185">
        <v>0</v>
      </c>
      <c r="J18" s="1194"/>
      <c r="K18" s="1185">
        <v>0</v>
      </c>
      <c r="L18" s="1192">
        <v>34</v>
      </c>
      <c r="M18" s="684">
        <v>89</v>
      </c>
      <c r="N18" s="850">
        <v>17022026</v>
      </c>
      <c r="O18" s="880">
        <v>191258</v>
      </c>
      <c r="P18" s="1190" t="s">
        <v>1567</v>
      </c>
      <c r="Q18" s="1190" t="s">
        <v>1567</v>
      </c>
      <c r="R18" s="1190" t="s">
        <v>1567</v>
      </c>
    </row>
    <row r="19" spans="1:18" ht="15" customHeight="1">
      <c r="A19" s="208"/>
      <c r="B19" s="734" t="s">
        <v>1570</v>
      </c>
      <c r="C19" s="714"/>
      <c r="D19" s="1190">
        <f>SUM(F19:K19)</f>
        <v>5</v>
      </c>
      <c r="E19" s="1192"/>
      <c r="F19" s="1190">
        <v>2</v>
      </c>
      <c r="G19" s="1192"/>
      <c r="H19" s="1190">
        <v>1</v>
      </c>
      <c r="I19" s="1190">
        <v>1</v>
      </c>
      <c r="J19" s="1192"/>
      <c r="K19" s="1190">
        <v>1</v>
      </c>
      <c r="L19" s="1192">
        <v>263</v>
      </c>
      <c r="M19" s="684">
        <v>1580</v>
      </c>
      <c r="N19" s="850">
        <v>430593836</v>
      </c>
      <c r="O19" s="880">
        <v>272527</v>
      </c>
      <c r="P19" s="1190" t="s">
        <v>1567</v>
      </c>
      <c r="Q19" s="1190" t="s">
        <v>1567</v>
      </c>
      <c r="R19" s="1190" t="s">
        <v>1567</v>
      </c>
    </row>
    <row r="20" spans="1:18" ht="15" customHeight="1">
      <c r="A20" s="208"/>
      <c r="B20" s="734" t="s">
        <v>1571</v>
      </c>
      <c r="C20" s="714"/>
      <c r="D20" s="1190">
        <f>SUM(F20:K20)</f>
        <v>3</v>
      </c>
      <c r="E20" s="1192"/>
      <c r="F20" s="1185">
        <v>0</v>
      </c>
      <c r="G20" s="1194"/>
      <c r="H20" s="1190">
        <v>1</v>
      </c>
      <c r="I20" s="1190">
        <v>1</v>
      </c>
      <c r="J20" s="1192"/>
      <c r="K20" s="1190">
        <v>1</v>
      </c>
      <c r="L20" s="1192">
        <v>270</v>
      </c>
      <c r="M20" s="684">
        <v>1156</v>
      </c>
      <c r="N20" s="850">
        <v>368745232</v>
      </c>
      <c r="O20" s="880">
        <v>318983</v>
      </c>
      <c r="P20" s="1190" t="s">
        <v>1572</v>
      </c>
      <c r="Q20" s="1190" t="s">
        <v>1572</v>
      </c>
      <c r="R20" s="1190" t="s">
        <v>1572</v>
      </c>
    </row>
    <row r="21" spans="1:18" ht="15" customHeight="1">
      <c r="A21" s="208"/>
      <c r="B21" s="734" t="s">
        <v>1573</v>
      </c>
      <c r="C21" s="1195"/>
      <c r="D21" s="1190">
        <v>3</v>
      </c>
      <c r="E21" s="1196"/>
      <c r="F21" s="1190">
        <v>2</v>
      </c>
      <c r="G21" s="1192"/>
      <c r="H21" s="1185">
        <v>0</v>
      </c>
      <c r="I21" s="1185">
        <v>0</v>
      </c>
      <c r="J21" s="1196"/>
      <c r="K21" s="1190">
        <v>1</v>
      </c>
      <c r="L21" s="1192" t="s">
        <v>1574</v>
      </c>
      <c r="M21" s="684">
        <v>479</v>
      </c>
      <c r="N21" s="850">
        <v>82795796</v>
      </c>
      <c r="O21" s="880">
        <v>172851</v>
      </c>
      <c r="P21" s="1190" t="s">
        <v>1572</v>
      </c>
      <c r="Q21" s="1190" t="s">
        <v>1572</v>
      </c>
      <c r="R21" s="1190" t="s">
        <v>1572</v>
      </c>
    </row>
    <row r="22" spans="1:18" ht="15" customHeight="1">
      <c r="A22" s="208"/>
      <c r="B22" s="734" t="s">
        <v>1537</v>
      </c>
      <c r="C22" s="1195"/>
      <c r="D22" s="1193">
        <v>0</v>
      </c>
      <c r="E22" s="1192"/>
      <c r="F22" s="1185">
        <v>0</v>
      </c>
      <c r="G22" s="1194"/>
      <c r="H22" s="1185">
        <v>0</v>
      </c>
      <c r="I22" s="1185">
        <v>0</v>
      </c>
      <c r="J22" s="1194"/>
      <c r="K22" s="1185">
        <v>0</v>
      </c>
      <c r="L22" s="1193">
        <v>0</v>
      </c>
      <c r="M22" s="1193">
        <v>0</v>
      </c>
      <c r="N22" s="1193">
        <v>0</v>
      </c>
      <c r="O22" s="1193">
        <v>0</v>
      </c>
      <c r="P22" s="1193">
        <v>0</v>
      </c>
      <c r="Q22" s="1193">
        <v>0</v>
      </c>
      <c r="R22" s="1193">
        <v>0</v>
      </c>
    </row>
    <row r="23" spans="1:18" ht="15" customHeight="1">
      <c r="A23" s="208"/>
      <c r="B23" s="734" t="s">
        <v>1538</v>
      </c>
      <c r="C23" s="1195"/>
      <c r="D23" s="1193">
        <v>0</v>
      </c>
      <c r="E23" s="1192"/>
      <c r="F23" s="1185">
        <v>0</v>
      </c>
      <c r="G23" s="1194"/>
      <c r="H23" s="1185">
        <v>0</v>
      </c>
      <c r="I23" s="1185">
        <v>0</v>
      </c>
      <c r="J23" s="1194"/>
      <c r="K23" s="1185">
        <v>0</v>
      </c>
      <c r="L23" s="1193">
        <v>0</v>
      </c>
      <c r="M23" s="1193">
        <v>0</v>
      </c>
      <c r="N23" s="1193">
        <v>0</v>
      </c>
      <c r="O23" s="1193">
        <v>0</v>
      </c>
      <c r="P23" s="1193">
        <v>0</v>
      </c>
      <c r="Q23" s="1193">
        <v>0</v>
      </c>
      <c r="R23" s="1193">
        <v>0</v>
      </c>
    </row>
    <row r="24" spans="1:18" ht="15" customHeight="1">
      <c r="A24" s="208"/>
      <c r="B24" s="734" t="s">
        <v>1539</v>
      </c>
      <c r="C24" s="1195"/>
      <c r="D24" s="1190">
        <v>1</v>
      </c>
      <c r="E24" s="1196"/>
      <c r="F24" s="1190">
        <v>1</v>
      </c>
      <c r="G24" s="1192"/>
      <c r="H24" s="1185">
        <v>0</v>
      </c>
      <c r="I24" s="1185">
        <v>0</v>
      </c>
      <c r="J24" s="1194"/>
      <c r="K24" s="1185">
        <v>0</v>
      </c>
      <c r="L24" s="1192" t="s">
        <v>1575</v>
      </c>
      <c r="M24" s="684">
        <v>109</v>
      </c>
      <c r="N24" s="850">
        <v>18166100</v>
      </c>
      <c r="O24" s="880">
        <v>166661</v>
      </c>
      <c r="P24" s="1190" t="s">
        <v>1572</v>
      </c>
      <c r="Q24" s="1190" t="s">
        <v>1572</v>
      </c>
      <c r="R24" s="1190" t="s">
        <v>1572</v>
      </c>
    </row>
    <row r="25" spans="1:18" ht="15" customHeight="1">
      <c r="A25" s="208"/>
      <c r="B25" s="734" t="s">
        <v>1540</v>
      </c>
      <c r="C25" s="1195"/>
      <c r="D25" s="1190">
        <v>1</v>
      </c>
      <c r="E25" s="1196"/>
      <c r="F25" s="1190">
        <v>1</v>
      </c>
      <c r="G25" s="1192"/>
      <c r="H25" s="1185">
        <v>0</v>
      </c>
      <c r="I25" s="1185">
        <v>0</v>
      </c>
      <c r="J25" s="1194"/>
      <c r="K25" s="1185">
        <v>0</v>
      </c>
      <c r="L25" s="1192" t="s">
        <v>1576</v>
      </c>
      <c r="M25" s="684">
        <v>1105</v>
      </c>
      <c r="N25" s="850">
        <v>160247705</v>
      </c>
      <c r="O25" s="880">
        <v>145020</v>
      </c>
      <c r="P25" s="1190" t="s">
        <v>1572</v>
      </c>
      <c r="Q25" s="1190" t="s">
        <v>1572</v>
      </c>
      <c r="R25" s="1190" t="s">
        <v>1572</v>
      </c>
    </row>
    <row r="26" spans="1:18" ht="15" customHeight="1">
      <c r="A26" s="208"/>
      <c r="B26" s="734" t="s">
        <v>1541</v>
      </c>
      <c r="C26" s="714"/>
      <c r="D26" s="1190">
        <f>SUM(F26:K26)</f>
        <v>2</v>
      </c>
      <c r="E26" s="1192"/>
      <c r="F26" s="1190">
        <v>1</v>
      </c>
      <c r="G26" s="1192"/>
      <c r="H26" s="1185">
        <v>0</v>
      </c>
      <c r="I26" s="1190">
        <v>1</v>
      </c>
      <c r="J26" s="1192"/>
      <c r="K26" s="1185">
        <v>0</v>
      </c>
      <c r="L26" s="1193">
        <v>0</v>
      </c>
      <c r="M26" s="684">
        <v>2012</v>
      </c>
      <c r="N26" s="850">
        <v>615244917</v>
      </c>
      <c r="O26" s="880">
        <v>305787</v>
      </c>
      <c r="P26" s="1190" t="s">
        <v>1572</v>
      </c>
      <c r="Q26" s="1190" t="s">
        <v>1572</v>
      </c>
      <c r="R26" s="1190" t="s">
        <v>1572</v>
      </c>
    </row>
    <row r="27" spans="1:18" ht="15" customHeight="1">
      <c r="A27" s="208"/>
      <c r="B27" s="734" t="s">
        <v>1577</v>
      </c>
      <c r="C27" s="714"/>
      <c r="D27" s="1190">
        <f>SUM(F27:K27)</f>
        <v>1</v>
      </c>
      <c r="E27" s="1192"/>
      <c r="F27" s="1190">
        <v>1</v>
      </c>
      <c r="G27" s="1192"/>
      <c r="H27" s="1185">
        <v>0</v>
      </c>
      <c r="I27" s="1185">
        <v>0</v>
      </c>
      <c r="J27" s="1194"/>
      <c r="K27" s="1185">
        <v>0</v>
      </c>
      <c r="L27" s="1192">
        <v>35</v>
      </c>
      <c r="M27" s="684">
        <v>49</v>
      </c>
      <c r="N27" s="850">
        <v>18671802</v>
      </c>
      <c r="O27" s="880">
        <v>381057</v>
      </c>
      <c r="P27" s="1190" t="s">
        <v>1578</v>
      </c>
      <c r="Q27" s="1190" t="s">
        <v>1578</v>
      </c>
      <c r="R27" s="1190" t="s">
        <v>1578</v>
      </c>
    </row>
    <row r="28" spans="1:18" ht="15" customHeight="1">
      <c r="A28" s="208"/>
      <c r="B28" s="734"/>
      <c r="C28" s="714"/>
      <c r="D28" s="1190"/>
      <c r="E28" s="1192"/>
      <c r="F28" s="1190"/>
      <c r="G28" s="1192"/>
      <c r="H28" s="1190"/>
      <c r="I28" s="1190"/>
      <c r="J28" s="1192"/>
      <c r="K28" s="1190"/>
      <c r="L28" s="1192"/>
      <c r="M28" s="684"/>
      <c r="N28" s="1192"/>
      <c r="O28" s="880"/>
      <c r="P28" s="208"/>
      <c r="Q28" s="208"/>
      <c r="R28" s="208"/>
    </row>
    <row r="29" spans="1:18" s="873" customFormat="1" ht="15" customHeight="1">
      <c r="A29" s="1181"/>
      <c r="B29" s="1182" t="s">
        <v>1542</v>
      </c>
      <c r="C29" s="727"/>
      <c r="D29" s="1186">
        <f>SUM(D30:D35)</f>
        <v>137</v>
      </c>
      <c r="E29" s="1184"/>
      <c r="F29" s="1186">
        <f>SUM(F30:F35)</f>
        <v>45</v>
      </c>
      <c r="G29" s="1184"/>
      <c r="H29" s="1186">
        <f>SUM(H30:H35)</f>
        <v>13</v>
      </c>
      <c r="I29" s="1186">
        <f>SUM(I30:I35)</f>
        <v>35</v>
      </c>
      <c r="J29" s="1184"/>
      <c r="K29" s="1186">
        <f>SUM(K30:K35)</f>
        <v>44</v>
      </c>
      <c r="L29" s="1184">
        <f>SUM(L30:L35)</f>
        <v>4386</v>
      </c>
      <c r="M29" s="1191">
        <f>SUM(M30:M35)</f>
        <v>52632</v>
      </c>
      <c r="N29" s="1184">
        <f>SUM(N30:N35)</f>
        <v>12211406962</v>
      </c>
      <c r="O29" s="1191" t="s">
        <v>1578</v>
      </c>
      <c r="P29" s="1186" t="s">
        <v>1578</v>
      </c>
      <c r="Q29" s="1186" t="s">
        <v>1578</v>
      </c>
      <c r="R29" s="1186" t="s">
        <v>1578</v>
      </c>
    </row>
    <row r="30" spans="1:18" ht="15" customHeight="1">
      <c r="A30" s="208"/>
      <c r="B30" s="734" t="s">
        <v>1543</v>
      </c>
      <c r="C30" s="714"/>
      <c r="D30" s="1190">
        <f aca="true" t="shared" si="0" ref="D30:D35">SUM(F30:K30)</f>
        <v>12</v>
      </c>
      <c r="E30" s="1192"/>
      <c r="F30" s="1190">
        <v>5</v>
      </c>
      <c r="G30" s="1192"/>
      <c r="H30" s="1190">
        <v>1</v>
      </c>
      <c r="I30" s="1190">
        <v>3</v>
      </c>
      <c r="J30" s="1192"/>
      <c r="K30" s="1190">
        <v>3</v>
      </c>
      <c r="L30" s="1192">
        <v>1020</v>
      </c>
      <c r="M30" s="684">
        <v>12340</v>
      </c>
      <c r="N30" s="1192">
        <v>1945336227</v>
      </c>
      <c r="O30" s="880">
        <v>157644</v>
      </c>
      <c r="P30" s="208">
        <v>301286757</v>
      </c>
      <c r="Q30" s="208">
        <v>12340</v>
      </c>
      <c r="R30" s="208">
        <v>24415</v>
      </c>
    </row>
    <row r="31" spans="1:18" ht="15" customHeight="1">
      <c r="A31" s="208"/>
      <c r="B31" s="734" t="s">
        <v>1544</v>
      </c>
      <c r="C31" s="714"/>
      <c r="D31" s="1190">
        <f t="shared" si="0"/>
        <v>44</v>
      </c>
      <c r="E31" s="1192"/>
      <c r="F31" s="1190">
        <v>14</v>
      </c>
      <c r="G31" s="1192"/>
      <c r="H31" s="1190">
        <v>6</v>
      </c>
      <c r="I31" s="1190">
        <v>11</v>
      </c>
      <c r="J31" s="1192"/>
      <c r="K31" s="1190">
        <v>13</v>
      </c>
      <c r="L31" s="1192">
        <v>3266</v>
      </c>
      <c r="M31" s="684">
        <v>39107</v>
      </c>
      <c r="N31" s="1192">
        <v>10173287915</v>
      </c>
      <c r="O31" s="880">
        <v>260139</v>
      </c>
      <c r="P31" s="208">
        <v>1525743347</v>
      </c>
      <c r="Q31" s="208">
        <v>39107</v>
      </c>
      <c r="R31" s="208">
        <v>39014</v>
      </c>
    </row>
    <row r="32" spans="1:18" ht="15" customHeight="1">
      <c r="A32" s="208"/>
      <c r="B32" s="734" t="s">
        <v>1545</v>
      </c>
      <c r="C32" s="714"/>
      <c r="D32" s="1190">
        <f t="shared" si="0"/>
        <v>2</v>
      </c>
      <c r="E32" s="1192"/>
      <c r="F32" s="1190">
        <v>1</v>
      </c>
      <c r="G32" s="1192"/>
      <c r="H32" s="1193">
        <v>0</v>
      </c>
      <c r="I32" s="1190">
        <v>1</v>
      </c>
      <c r="J32" s="1192"/>
      <c r="K32" s="1193">
        <v>0</v>
      </c>
      <c r="L32" s="1193">
        <v>0</v>
      </c>
      <c r="M32" s="1193">
        <v>0</v>
      </c>
      <c r="N32" s="1193">
        <v>0</v>
      </c>
      <c r="O32" s="1193">
        <v>0</v>
      </c>
      <c r="P32" s="1193">
        <v>0</v>
      </c>
      <c r="Q32" s="1193">
        <v>0</v>
      </c>
      <c r="R32" s="1193">
        <v>0</v>
      </c>
    </row>
    <row r="33" spans="1:18" ht="15" customHeight="1">
      <c r="A33" s="208"/>
      <c r="B33" s="734" t="s">
        <v>1546</v>
      </c>
      <c r="C33" s="714"/>
      <c r="D33" s="1190">
        <f t="shared" si="0"/>
        <v>29</v>
      </c>
      <c r="E33" s="1192"/>
      <c r="F33" s="1190">
        <v>10</v>
      </c>
      <c r="G33" s="1192"/>
      <c r="H33" s="1190">
        <v>2</v>
      </c>
      <c r="I33" s="1190">
        <v>5</v>
      </c>
      <c r="J33" s="1192"/>
      <c r="K33" s="1190">
        <v>12</v>
      </c>
      <c r="L33" s="1193">
        <v>0</v>
      </c>
      <c r="M33" s="1193">
        <v>0</v>
      </c>
      <c r="N33" s="684">
        <v>92782820</v>
      </c>
      <c r="O33" s="1193">
        <v>0</v>
      </c>
      <c r="P33" s="1193">
        <v>0</v>
      </c>
      <c r="Q33" s="1193">
        <v>0</v>
      </c>
      <c r="R33" s="1193">
        <v>0</v>
      </c>
    </row>
    <row r="34" spans="1:18" ht="15" customHeight="1">
      <c r="A34" s="208"/>
      <c r="B34" s="734" t="s">
        <v>1547</v>
      </c>
      <c r="C34" s="714"/>
      <c r="D34" s="1190">
        <f t="shared" si="0"/>
        <v>2</v>
      </c>
      <c r="E34" s="1192"/>
      <c r="F34" s="1190">
        <v>1</v>
      </c>
      <c r="G34" s="1192"/>
      <c r="H34" s="1193">
        <v>0</v>
      </c>
      <c r="I34" s="1190">
        <v>1</v>
      </c>
      <c r="J34" s="1192"/>
      <c r="K34" s="1193">
        <v>0</v>
      </c>
      <c r="L34" s="1192">
        <v>100</v>
      </c>
      <c r="M34" s="684">
        <v>1185</v>
      </c>
      <c r="N34" s="684" t="s">
        <v>1579</v>
      </c>
      <c r="O34" s="684">
        <v>78297</v>
      </c>
      <c r="P34" s="208">
        <v>18708316</v>
      </c>
      <c r="Q34" s="208">
        <v>1185</v>
      </c>
      <c r="R34" s="208">
        <v>15787</v>
      </c>
    </row>
    <row r="35" spans="1:18" ht="15" customHeight="1">
      <c r="A35" s="208"/>
      <c r="B35" s="734" t="s">
        <v>1548</v>
      </c>
      <c r="C35" s="714"/>
      <c r="D35" s="1190">
        <f t="shared" si="0"/>
        <v>48</v>
      </c>
      <c r="E35" s="1192"/>
      <c r="F35" s="1190">
        <v>14</v>
      </c>
      <c r="G35" s="1192"/>
      <c r="H35" s="1190">
        <v>4</v>
      </c>
      <c r="I35" s="1190">
        <v>14</v>
      </c>
      <c r="J35" s="1192"/>
      <c r="K35" s="1190">
        <v>16</v>
      </c>
      <c r="L35" s="1193">
        <v>0</v>
      </c>
      <c r="M35" s="1193">
        <v>0</v>
      </c>
      <c r="N35" s="1194">
        <v>0</v>
      </c>
      <c r="O35" s="1197">
        <v>0</v>
      </c>
      <c r="P35" s="1193">
        <v>0</v>
      </c>
      <c r="Q35" s="1193">
        <v>0</v>
      </c>
      <c r="R35" s="1193">
        <v>0</v>
      </c>
    </row>
    <row r="36" spans="1:18" ht="15" customHeight="1">
      <c r="A36" s="208"/>
      <c r="B36" s="734"/>
      <c r="C36" s="714"/>
      <c r="D36" s="1198"/>
      <c r="E36" s="1199"/>
      <c r="F36" s="1198"/>
      <c r="G36" s="1199"/>
      <c r="H36" s="1198"/>
      <c r="I36" s="1198"/>
      <c r="J36" s="1199"/>
      <c r="K36" s="1198"/>
      <c r="L36" s="1199"/>
      <c r="M36" s="1200"/>
      <c r="N36" s="1192"/>
      <c r="O36" s="880"/>
      <c r="P36" s="208"/>
      <c r="Q36" s="208"/>
      <c r="R36" s="208"/>
    </row>
    <row r="37" spans="1:18" ht="15" customHeight="1">
      <c r="A37" s="208"/>
      <c r="B37" s="734"/>
      <c r="C37" s="714"/>
      <c r="D37" s="1198"/>
      <c r="E37" s="1199"/>
      <c r="F37" s="1198"/>
      <c r="G37" s="1199"/>
      <c r="H37" s="1198"/>
      <c r="I37" s="1198"/>
      <c r="J37" s="1199"/>
      <c r="K37" s="1198"/>
      <c r="L37" s="1199"/>
      <c r="M37" s="1201">
        <v>-249</v>
      </c>
      <c r="N37" s="1192"/>
      <c r="O37" s="880"/>
      <c r="P37" s="208"/>
      <c r="Q37" s="208"/>
      <c r="R37" s="208"/>
    </row>
    <row r="38" spans="1:18" s="873" customFormat="1" ht="15" customHeight="1">
      <c r="A38" s="1181"/>
      <c r="B38" s="1182" t="s">
        <v>1549</v>
      </c>
      <c r="C38" s="1202">
        <v>-1</v>
      </c>
      <c r="D38" s="1186">
        <f>SUM(D40:D48)</f>
        <v>12</v>
      </c>
      <c r="E38" s="1203">
        <v>-1</v>
      </c>
      <c r="F38" s="1186">
        <f>SUM(F40:F48)</f>
        <v>8</v>
      </c>
      <c r="G38" s="1204"/>
      <c r="H38" s="1186">
        <f>SUM(H40:H48)</f>
        <v>1</v>
      </c>
      <c r="I38" s="1186">
        <f>SUM(I40:I48)</f>
        <v>1</v>
      </c>
      <c r="J38" s="1184"/>
      <c r="K38" s="1186">
        <f>SUM(K40:K48)</f>
        <v>2</v>
      </c>
      <c r="L38" s="1184" t="s">
        <v>1580</v>
      </c>
      <c r="M38" s="1191">
        <v>5828</v>
      </c>
      <c r="N38" s="1184">
        <v>1737025690</v>
      </c>
      <c r="O38" s="684" t="s">
        <v>1581</v>
      </c>
      <c r="P38" s="1186">
        <v>142753338</v>
      </c>
      <c r="Q38" s="1190" t="s">
        <v>1581</v>
      </c>
      <c r="R38" s="1190" t="s">
        <v>1581</v>
      </c>
    </row>
    <row r="39" spans="1:18" s="873" customFormat="1" ht="15" customHeight="1">
      <c r="A39" s="1181"/>
      <c r="B39" s="1182"/>
      <c r="C39" s="727"/>
      <c r="D39" s="1193"/>
      <c r="E39" s="1184"/>
      <c r="F39" s="1193"/>
      <c r="G39" s="1184"/>
      <c r="H39" s="1193"/>
      <c r="I39" s="1193"/>
      <c r="J39" s="1184"/>
      <c r="K39" s="1193"/>
      <c r="L39" s="1184"/>
      <c r="M39" s="1191"/>
      <c r="N39" s="1184"/>
      <c r="O39" s="684"/>
      <c r="P39" s="1186"/>
      <c r="Q39" s="1190"/>
      <c r="R39" s="1190"/>
    </row>
    <row r="40" spans="1:18" ht="15" customHeight="1">
      <c r="A40" s="208"/>
      <c r="B40" s="734" t="s">
        <v>1582</v>
      </c>
      <c r="C40" s="1195"/>
      <c r="D40" s="1190">
        <f>SUM(F40:K40)</f>
        <v>1</v>
      </c>
      <c r="E40" s="1196"/>
      <c r="F40" s="1190">
        <v>1</v>
      </c>
      <c r="G40" s="1192"/>
      <c r="H40" s="1193">
        <v>0</v>
      </c>
      <c r="I40" s="1193">
        <v>0</v>
      </c>
      <c r="J40" s="1194"/>
      <c r="K40" s="1193">
        <v>0</v>
      </c>
      <c r="L40" s="1192" t="s">
        <v>1583</v>
      </c>
      <c r="M40" s="684" t="s">
        <v>1584</v>
      </c>
      <c r="N40" s="1192" t="s">
        <v>1581</v>
      </c>
      <c r="O40" s="684" t="s">
        <v>1581</v>
      </c>
      <c r="P40" s="1190" t="s">
        <v>1581</v>
      </c>
      <c r="Q40" s="1190" t="s">
        <v>1581</v>
      </c>
      <c r="R40" s="1190" t="s">
        <v>1581</v>
      </c>
    </row>
    <row r="41" spans="1:18" ht="15" customHeight="1">
      <c r="A41" s="208"/>
      <c r="B41" s="734" t="s">
        <v>1585</v>
      </c>
      <c r="C41" s="1195"/>
      <c r="D41" s="1193">
        <v>0</v>
      </c>
      <c r="E41" s="1196"/>
      <c r="F41" s="1193">
        <v>0</v>
      </c>
      <c r="G41" s="1192"/>
      <c r="H41" s="1193">
        <v>0</v>
      </c>
      <c r="I41" s="1193">
        <v>0</v>
      </c>
      <c r="J41" s="1194"/>
      <c r="K41" s="1193">
        <v>0</v>
      </c>
      <c r="L41" s="1193">
        <v>0</v>
      </c>
      <c r="M41" s="1193">
        <v>0</v>
      </c>
      <c r="N41" s="1193">
        <v>0</v>
      </c>
      <c r="O41" s="1193">
        <v>0</v>
      </c>
      <c r="P41" s="1197">
        <v>0</v>
      </c>
      <c r="Q41" s="1193">
        <v>0</v>
      </c>
      <c r="R41" s="1193">
        <v>0</v>
      </c>
    </row>
    <row r="42" spans="1:18" ht="15" customHeight="1">
      <c r="A42" s="208"/>
      <c r="B42" s="734" t="s">
        <v>1550</v>
      </c>
      <c r="C42" s="1195">
        <v>-1</v>
      </c>
      <c r="D42" s="1190">
        <v>2</v>
      </c>
      <c r="E42" s="1196">
        <v>-1</v>
      </c>
      <c r="F42" s="1190">
        <v>2</v>
      </c>
      <c r="G42" s="1196"/>
      <c r="H42" s="1193">
        <v>0</v>
      </c>
      <c r="I42" s="1193">
        <v>0</v>
      </c>
      <c r="J42" s="1194"/>
      <c r="K42" s="1193">
        <v>0</v>
      </c>
      <c r="L42" s="1192" t="s">
        <v>1586</v>
      </c>
      <c r="M42" s="684" t="s">
        <v>1587</v>
      </c>
      <c r="N42" s="1192" t="s">
        <v>1588</v>
      </c>
      <c r="O42" s="684" t="s">
        <v>1588</v>
      </c>
      <c r="P42" s="1190" t="s">
        <v>1588</v>
      </c>
      <c r="Q42" s="1190" t="s">
        <v>1588</v>
      </c>
      <c r="R42" s="1190" t="s">
        <v>1588</v>
      </c>
    </row>
    <row r="43" spans="1:18" ht="15" customHeight="1">
      <c r="A43" s="208"/>
      <c r="B43" s="734" t="s">
        <v>1589</v>
      </c>
      <c r="C43" s="714"/>
      <c r="D43" s="1190">
        <f aca="true" t="shared" si="1" ref="D43:D48">SUM(F43:K43)</f>
        <v>1</v>
      </c>
      <c r="E43" s="1192"/>
      <c r="F43" s="1193">
        <v>0</v>
      </c>
      <c r="G43" s="1194"/>
      <c r="H43" s="1193">
        <v>0</v>
      </c>
      <c r="I43" s="1190">
        <v>1</v>
      </c>
      <c r="J43" s="1192"/>
      <c r="K43" s="1193">
        <v>0</v>
      </c>
      <c r="L43" s="1192">
        <v>70</v>
      </c>
      <c r="M43" s="684">
        <v>802</v>
      </c>
      <c r="N43" s="1192" t="s">
        <v>1588</v>
      </c>
      <c r="O43" s="684" t="s">
        <v>1588</v>
      </c>
      <c r="P43" s="1190" t="s">
        <v>1588</v>
      </c>
      <c r="Q43" s="1190" t="s">
        <v>1588</v>
      </c>
      <c r="R43" s="1190" t="s">
        <v>1588</v>
      </c>
    </row>
    <row r="44" spans="1:18" ht="15" customHeight="1">
      <c r="A44" s="208"/>
      <c r="B44" s="734" t="s">
        <v>1551</v>
      </c>
      <c r="C44" s="1195"/>
      <c r="D44" s="1190">
        <f t="shared" si="1"/>
        <v>2</v>
      </c>
      <c r="E44" s="1192"/>
      <c r="F44" s="1190">
        <v>1</v>
      </c>
      <c r="G44" s="1192"/>
      <c r="H44" s="1193">
        <v>0</v>
      </c>
      <c r="I44" s="1193">
        <v>0</v>
      </c>
      <c r="J44" s="1196"/>
      <c r="K44" s="1190">
        <v>1</v>
      </c>
      <c r="L44" s="1192" t="s">
        <v>1590</v>
      </c>
      <c r="M44" s="684" t="s">
        <v>1591</v>
      </c>
      <c r="N44" s="1192" t="s">
        <v>1588</v>
      </c>
      <c r="O44" s="684" t="s">
        <v>1588</v>
      </c>
      <c r="P44" s="1190" t="s">
        <v>1588</v>
      </c>
      <c r="Q44" s="1190" t="s">
        <v>1588</v>
      </c>
      <c r="R44" s="1190" t="s">
        <v>1588</v>
      </c>
    </row>
    <row r="45" spans="1:18" ht="15" customHeight="1">
      <c r="A45" s="208"/>
      <c r="B45" s="734" t="s">
        <v>1552</v>
      </c>
      <c r="C45" s="714"/>
      <c r="D45" s="1190">
        <f t="shared" si="1"/>
        <v>3</v>
      </c>
      <c r="E45" s="1192"/>
      <c r="F45" s="1190">
        <v>1</v>
      </c>
      <c r="G45" s="1192"/>
      <c r="H45" s="1190">
        <v>1</v>
      </c>
      <c r="I45" s="1193">
        <v>0</v>
      </c>
      <c r="J45" s="1194"/>
      <c r="K45" s="1190">
        <v>1</v>
      </c>
      <c r="L45" s="1192">
        <v>240</v>
      </c>
      <c r="M45" s="684">
        <v>2874</v>
      </c>
      <c r="N45" s="1192" t="s">
        <v>1588</v>
      </c>
      <c r="O45" s="684" t="s">
        <v>1588</v>
      </c>
      <c r="P45" s="1190" t="s">
        <v>1588</v>
      </c>
      <c r="Q45" s="1190" t="s">
        <v>1588</v>
      </c>
      <c r="R45" s="1190" t="s">
        <v>1588</v>
      </c>
    </row>
    <row r="46" spans="1:18" ht="15" customHeight="1">
      <c r="A46" s="208"/>
      <c r="B46" s="734" t="s">
        <v>1553</v>
      </c>
      <c r="C46" s="1195"/>
      <c r="D46" s="1190">
        <f t="shared" si="1"/>
        <v>1</v>
      </c>
      <c r="E46" s="1196"/>
      <c r="F46" s="1190">
        <v>1</v>
      </c>
      <c r="G46" s="1192"/>
      <c r="H46" s="1193">
        <v>0</v>
      </c>
      <c r="I46" s="1193">
        <v>0</v>
      </c>
      <c r="J46" s="1194"/>
      <c r="K46" s="1193">
        <v>0</v>
      </c>
      <c r="L46" s="1192">
        <v>50</v>
      </c>
      <c r="M46" s="1197">
        <v>0</v>
      </c>
      <c r="N46" s="1194">
        <v>0</v>
      </c>
      <c r="O46" s="1197">
        <v>0</v>
      </c>
      <c r="P46" s="1190" t="s">
        <v>1588</v>
      </c>
      <c r="Q46" s="1190" t="s">
        <v>1588</v>
      </c>
      <c r="R46" s="1190" t="s">
        <v>1588</v>
      </c>
    </row>
    <row r="47" spans="1:18" ht="15" customHeight="1">
      <c r="A47" s="208"/>
      <c r="B47" s="734" t="s">
        <v>1554</v>
      </c>
      <c r="C47" s="714"/>
      <c r="D47" s="1190">
        <f t="shared" si="1"/>
        <v>1</v>
      </c>
      <c r="E47" s="1192"/>
      <c r="F47" s="1190">
        <v>1</v>
      </c>
      <c r="G47" s="1192"/>
      <c r="H47" s="1193">
        <v>0</v>
      </c>
      <c r="I47" s="1193">
        <v>0</v>
      </c>
      <c r="J47" s="1194"/>
      <c r="K47" s="1193">
        <v>0</v>
      </c>
      <c r="L47" s="1194">
        <v>0</v>
      </c>
      <c r="M47" s="1197">
        <v>0</v>
      </c>
      <c r="N47" s="1194">
        <v>0</v>
      </c>
      <c r="O47" s="1197">
        <v>0</v>
      </c>
      <c r="P47" s="1190" t="s">
        <v>1588</v>
      </c>
      <c r="Q47" s="1190" t="s">
        <v>1588</v>
      </c>
      <c r="R47" s="1190" t="s">
        <v>1588</v>
      </c>
    </row>
    <row r="48" spans="1:18" ht="15" customHeight="1">
      <c r="A48" s="208"/>
      <c r="B48" s="734" t="s">
        <v>1592</v>
      </c>
      <c r="C48" s="714"/>
      <c r="D48" s="1190">
        <f t="shared" si="1"/>
        <v>1</v>
      </c>
      <c r="E48" s="1192"/>
      <c r="F48" s="1190">
        <v>1</v>
      </c>
      <c r="G48" s="1192"/>
      <c r="H48" s="1193">
        <v>0</v>
      </c>
      <c r="I48" s="1193">
        <v>0</v>
      </c>
      <c r="J48" s="1194"/>
      <c r="K48" s="1193">
        <v>0</v>
      </c>
      <c r="L48" s="1192">
        <v>35</v>
      </c>
      <c r="M48" s="1197">
        <v>0</v>
      </c>
      <c r="N48" s="1194">
        <v>0</v>
      </c>
      <c r="O48" s="1197">
        <v>0</v>
      </c>
      <c r="P48" s="1190" t="s">
        <v>1593</v>
      </c>
      <c r="Q48" s="1190" t="s">
        <v>1593</v>
      </c>
      <c r="R48" s="1190" t="s">
        <v>1593</v>
      </c>
    </row>
    <row r="49" spans="1:18" ht="15" customHeight="1">
      <c r="A49" s="208"/>
      <c r="B49" s="734" t="s">
        <v>1594</v>
      </c>
      <c r="C49" s="714"/>
      <c r="D49" s="1193">
        <v>0</v>
      </c>
      <c r="E49" s="1192"/>
      <c r="F49" s="1193">
        <v>0</v>
      </c>
      <c r="G49" s="1192"/>
      <c r="H49" s="1193">
        <v>0</v>
      </c>
      <c r="I49" s="1193">
        <v>0</v>
      </c>
      <c r="J49" s="1194"/>
      <c r="K49" s="1193">
        <v>0</v>
      </c>
      <c r="L49" s="1193">
        <v>0</v>
      </c>
      <c r="M49" s="1193">
        <v>0</v>
      </c>
      <c r="N49" s="1193">
        <v>0</v>
      </c>
      <c r="O49" s="1193">
        <v>0</v>
      </c>
      <c r="P49" s="1190" t="s">
        <v>1588</v>
      </c>
      <c r="Q49" s="1190" t="s">
        <v>1588</v>
      </c>
      <c r="R49" s="1190" t="s">
        <v>1588</v>
      </c>
    </row>
    <row r="50" spans="1:18" ht="15" customHeight="1">
      <c r="A50" s="208"/>
      <c r="B50" s="734"/>
      <c r="C50" s="714"/>
      <c r="D50" s="1198"/>
      <c r="E50" s="1192"/>
      <c r="F50" s="1198"/>
      <c r="G50" s="1192"/>
      <c r="H50" s="1198"/>
      <c r="I50" s="1200"/>
      <c r="J50" s="1192"/>
      <c r="K50" s="1198"/>
      <c r="L50" s="1205">
        <v>-318</v>
      </c>
      <c r="M50" s="1201">
        <v>-3751</v>
      </c>
      <c r="N50" s="1192"/>
      <c r="O50" s="880"/>
      <c r="P50" s="208"/>
      <c r="Q50" s="208"/>
      <c r="R50" s="208"/>
    </row>
    <row r="51" spans="1:18" s="873" customFormat="1" ht="15" customHeight="1">
      <c r="A51" s="1181"/>
      <c r="B51" s="1182" t="s">
        <v>1595</v>
      </c>
      <c r="C51" s="727"/>
      <c r="D51" s="1186">
        <v>28</v>
      </c>
      <c r="E51" s="1184"/>
      <c r="F51" s="1186">
        <v>9</v>
      </c>
      <c r="G51" s="1184"/>
      <c r="H51" s="1186">
        <v>3</v>
      </c>
      <c r="I51" s="1186">
        <v>9</v>
      </c>
      <c r="J51" s="1184"/>
      <c r="K51" s="1186">
        <v>7</v>
      </c>
      <c r="L51" s="1184">
        <v>1622</v>
      </c>
      <c r="M51" s="1191">
        <v>18824</v>
      </c>
      <c r="N51" s="1184">
        <v>4311409052</v>
      </c>
      <c r="O51" s="1206">
        <v>229038</v>
      </c>
      <c r="P51" s="1181">
        <v>355053253</v>
      </c>
      <c r="Q51" s="1190" t="s">
        <v>1572</v>
      </c>
      <c r="R51" s="1190" t="s">
        <v>1572</v>
      </c>
    </row>
    <row r="52" spans="1:18" s="873" customFormat="1" ht="15" customHeight="1">
      <c r="A52" s="1181"/>
      <c r="B52" s="1182"/>
      <c r="C52" s="727"/>
      <c r="D52" s="1186"/>
      <c r="E52" s="1184"/>
      <c r="F52" s="1186"/>
      <c r="G52" s="1184"/>
      <c r="H52" s="1186"/>
      <c r="I52" s="1186"/>
      <c r="J52" s="1184"/>
      <c r="K52" s="1186"/>
      <c r="L52" s="1184"/>
      <c r="M52" s="1191"/>
      <c r="N52" s="1184"/>
      <c r="O52" s="1206"/>
      <c r="P52" s="1181"/>
      <c r="Q52" s="1190"/>
      <c r="R52" s="1190"/>
    </row>
    <row r="53" spans="1:18" s="873" customFormat="1" ht="15" customHeight="1">
      <c r="A53" s="1181"/>
      <c r="B53" s="1182" t="s">
        <v>1555</v>
      </c>
      <c r="C53" s="727"/>
      <c r="D53" s="1186">
        <f>SUM(F53:K53)</f>
        <v>3</v>
      </c>
      <c r="E53" s="1184"/>
      <c r="F53" s="1186">
        <f>SUM(F54:F55)</f>
        <v>2</v>
      </c>
      <c r="G53" s="1184"/>
      <c r="H53" s="1193">
        <v>0</v>
      </c>
      <c r="I53" s="1197">
        <v>0</v>
      </c>
      <c r="J53" s="1184"/>
      <c r="K53" s="1186">
        <f>SUM(K54:K55)</f>
        <v>1</v>
      </c>
      <c r="L53" s="1194">
        <v>0</v>
      </c>
      <c r="M53" s="1197">
        <v>0</v>
      </c>
      <c r="N53" s="1197">
        <v>0</v>
      </c>
      <c r="O53" s="1197">
        <v>0</v>
      </c>
      <c r="P53" s="1193">
        <v>0</v>
      </c>
      <c r="Q53" s="1193">
        <v>0</v>
      </c>
      <c r="R53" s="1193">
        <v>0</v>
      </c>
    </row>
    <row r="54" spans="1:18" ht="15" customHeight="1">
      <c r="A54" s="208"/>
      <c r="B54" s="734" t="s">
        <v>1556</v>
      </c>
      <c r="C54" s="714"/>
      <c r="D54" s="1190">
        <f>SUM(F54:K54)</f>
        <v>2</v>
      </c>
      <c r="E54" s="1184"/>
      <c r="F54" s="1190">
        <v>1</v>
      </c>
      <c r="G54" s="1192"/>
      <c r="H54" s="1193">
        <v>0</v>
      </c>
      <c r="I54" s="1197">
        <v>0</v>
      </c>
      <c r="J54" s="1192"/>
      <c r="K54" s="1190">
        <v>1</v>
      </c>
      <c r="L54" s="1194">
        <v>0</v>
      </c>
      <c r="M54" s="1197">
        <v>0</v>
      </c>
      <c r="N54" s="1194">
        <v>0</v>
      </c>
      <c r="O54" s="1197">
        <v>0</v>
      </c>
      <c r="P54" s="1193">
        <v>0</v>
      </c>
      <c r="Q54" s="1193">
        <v>0</v>
      </c>
      <c r="R54" s="1193">
        <v>0</v>
      </c>
    </row>
    <row r="55" spans="1:18" ht="15" customHeight="1" thickBot="1">
      <c r="A55" s="208"/>
      <c r="B55" s="1207" t="s">
        <v>1557</v>
      </c>
      <c r="C55" s="1208"/>
      <c r="D55" s="1209">
        <f>SUM(F55:K55)</f>
        <v>1</v>
      </c>
      <c r="E55" s="1210"/>
      <c r="F55" s="1209">
        <v>1</v>
      </c>
      <c r="G55" s="1211"/>
      <c r="H55" s="1212">
        <v>0</v>
      </c>
      <c r="I55" s="1213">
        <v>0</v>
      </c>
      <c r="J55" s="1211"/>
      <c r="K55" s="1212">
        <v>0</v>
      </c>
      <c r="L55" s="1214">
        <v>0</v>
      </c>
      <c r="M55" s="1213">
        <v>0</v>
      </c>
      <c r="N55" s="1214">
        <v>0</v>
      </c>
      <c r="O55" s="1213">
        <v>0</v>
      </c>
      <c r="P55" s="1212">
        <v>0</v>
      </c>
      <c r="Q55" s="1212">
        <v>0</v>
      </c>
      <c r="R55" s="1212">
        <v>0</v>
      </c>
    </row>
    <row r="56" ht="15" customHeight="1">
      <c r="B56" s="847" t="s">
        <v>1596</v>
      </c>
    </row>
    <row r="57" ht="15" customHeight="1">
      <c r="B57" s="847" t="s">
        <v>1597</v>
      </c>
    </row>
    <row r="58" ht="12">
      <c r="B58" s="847" t="s">
        <v>1598</v>
      </c>
    </row>
  </sheetData>
  <mergeCells count="13">
    <mergeCell ref="B4:B6"/>
    <mergeCell ref="N4:O4"/>
    <mergeCell ref="P4:R4"/>
    <mergeCell ref="C5:D6"/>
    <mergeCell ref="E5:F6"/>
    <mergeCell ref="G5:H6"/>
    <mergeCell ref="I5:I6"/>
    <mergeCell ref="J5:K6"/>
    <mergeCell ref="L5:L6"/>
    <mergeCell ref="N5:N6"/>
    <mergeCell ref="O5:O6"/>
    <mergeCell ref="P5:P6"/>
    <mergeCell ref="R5:R6"/>
  </mergeCells>
  <printOptions/>
  <pageMargins left="0.75" right="0.75" top="1" bottom="1" header="0.512" footer="0.512"/>
  <pageSetup orientation="portrait" paperSize="9"/>
</worksheet>
</file>

<file path=xl/worksheets/sheet39.xml><?xml version="1.0" encoding="utf-8"?>
<worksheet xmlns="http://schemas.openxmlformats.org/spreadsheetml/2006/main" xmlns:r="http://schemas.openxmlformats.org/officeDocument/2006/relationships">
  <dimension ref="B2:Y150"/>
  <sheetViews>
    <sheetView workbookViewId="0" topLeftCell="A1">
      <selection activeCell="A1" sqref="A1"/>
    </sheetView>
  </sheetViews>
  <sheetFormatPr defaultColWidth="9.00390625" defaultRowHeight="13.5"/>
  <cols>
    <col min="1" max="2" width="2.625" style="95" customWidth="1"/>
    <col min="3" max="3" width="9.625" style="95" customWidth="1"/>
    <col min="4" max="5" width="6.75390625" style="95" customWidth="1"/>
    <col min="6" max="6" width="7.50390625" style="95" customWidth="1"/>
    <col min="7" max="9" width="8.125" style="95" customWidth="1"/>
    <col min="10" max="21" width="7.125" style="95" customWidth="1"/>
    <col min="22" max="25" width="7.625" style="95" customWidth="1"/>
    <col min="26" max="16384" width="9.00390625" style="95" customWidth="1"/>
  </cols>
  <sheetData>
    <row r="2" spans="2:11" ht="14.25">
      <c r="B2" s="96" t="s">
        <v>978</v>
      </c>
      <c r="C2" s="1215"/>
      <c r="K2" s="99"/>
    </row>
    <row r="3" spans="2:25" ht="12.75" thickBot="1">
      <c r="B3" s="99"/>
      <c r="C3" s="99"/>
      <c r="D3" s="99"/>
      <c r="E3" s="99"/>
      <c r="F3" s="99"/>
      <c r="G3" s="99"/>
      <c r="H3" s="99"/>
      <c r="I3" s="99"/>
      <c r="J3" s="99"/>
      <c r="K3" s="99"/>
      <c r="L3" s="99"/>
      <c r="M3" s="99"/>
      <c r="N3" s="99"/>
      <c r="O3" s="98"/>
      <c r="Y3" s="98" t="s">
        <v>1600</v>
      </c>
    </row>
    <row r="4" spans="2:25" ht="13.5" customHeight="1" thickTop="1">
      <c r="B4" s="1676" t="s">
        <v>1770</v>
      </c>
      <c r="C4" s="1677"/>
      <c r="D4" s="1333" t="s">
        <v>1601</v>
      </c>
      <c r="E4" s="1664"/>
      <c r="F4" s="1673" t="s">
        <v>1602</v>
      </c>
      <c r="G4" s="1580" t="s">
        <v>1603</v>
      </c>
      <c r="H4" s="1667"/>
      <c r="I4" s="1667"/>
      <c r="J4" s="1667"/>
      <c r="K4" s="1667"/>
      <c r="L4" s="1667"/>
      <c r="M4" s="1667"/>
      <c r="N4" s="1667"/>
      <c r="O4" s="1667"/>
      <c r="P4" s="1668"/>
      <c r="Q4" s="1668"/>
      <c r="R4" s="1668"/>
      <c r="S4" s="1668"/>
      <c r="T4" s="1668"/>
      <c r="U4" s="1669"/>
      <c r="V4" s="1670" t="s">
        <v>1604</v>
      </c>
      <c r="W4" s="1671"/>
      <c r="X4" s="1670" t="s">
        <v>1605</v>
      </c>
      <c r="Y4" s="1671"/>
    </row>
    <row r="5" spans="2:25" ht="13.5" customHeight="1">
      <c r="B5" s="1678"/>
      <c r="C5" s="1679"/>
      <c r="D5" s="1621"/>
      <c r="E5" s="1623"/>
      <c r="F5" s="1674"/>
      <c r="G5" s="1662" t="s">
        <v>1606</v>
      </c>
      <c r="H5" s="1665"/>
      <c r="I5" s="1663"/>
      <c r="J5" s="1662" t="s">
        <v>1607</v>
      </c>
      <c r="K5" s="1663"/>
      <c r="L5" s="1662">
        <v>2</v>
      </c>
      <c r="M5" s="1663"/>
      <c r="N5" s="1662">
        <v>3</v>
      </c>
      <c r="O5" s="1663"/>
      <c r="P5" s="1662">
        <v>4</v>
      </c>
      <c r="Q5" s="1666"/>
      <c r="R5" s="1662">
        <v>5</v>
      </c>
      <c r="S5" s="1666"/>
      <c r="T5" s="1662">
        <v>6</v>
      </c>
      <c r="U5" s="1666"/>
      <c r="V5" s="1660" t="s">
        <v>972</v>
      </c>
      <c r="W5" s="1661"/>
      <c r="X5" s="1660" t="s">
        <v>972</v>
      </c>
      <c r="Y5" s="1661"/>
    </row>
    <row r="6" spans="2:25" ht="12">
      <c r="B6" s="1680"/>
      <c r="C6" s="1681"/>
      <c r="D6" s="184" t="s">
        <v>973</v>
      </c>
      <c r="E6" s="184" t="s">
        <v>974</v>
      </c>
      <c r="F6" s="1675"/>
      <c r="G6" s="1217" t="s">
        <v>1497</v>
      </c>
      <c r="H6" s="184" t="s">
        <v>1463</v>
      </c>
      <c r="I6" s="184" t="s">
        <v>1464</v>
      </c>
      <c r="J6" s="184" t="s">
        <v>1463</v>
      </c>
      <c r="K6" s="184" t="s">
        <v>1464</v>
      </c>
      <c r="L6" s="184" t="s">
        <v>1463</v>
      </c>
      <c r="M6" s="184" t="s">
        <v>1464</v>
      </c>
      <c r="N6" s="184" t="s">
        <v>1463</v>
      </c>
      <c r="O6" s="184" t="s">
        <v>1464</v>
      </c>
      <c r="P6" s="184" t="s">
        <v>1463</v>
      </c>
      <c r="Q6" s="184" t="s">
        <v>1464</v>
      </c>
      <c r="R6" s="184" t="s">
        <v>1463</v>
      </c>
      <c r="S6" s="184" t="s">
        <v>1464</v>
      </c>
      <c r="T6" s="184" t="s">
        <v>1463</v>
      </c>
      <c r="U6" s="184" t="s">
        <v>1464</v>
      </c>
      <c r="V6" s="184" t="s">
        <v>1463</v>
      </c>
      <c r="W6" s="184" t="s">
        <v>1464</v>
      </c>
      <c r="X6" s="184" t="s">
        <v>1463</v>
      </c>
      <c r="Y6" s="184" t="s">
        <v>1464</v>
      </c>
    </row>
    <row r="7" spans="2:25" ht="13.5" customHeight="1">
      <c r="B7" s="1648" t="s">
        <v>975</v>
      </c>
      <c r="C7" s="1579"/>
      <c r="D7" s="1153">
        <v>350</v>
      </c>
      <c r="E7" s="1153">
        <v>47</v>
      </c>
      <c r="F7" s="1153">
        <v>3602</v>
      </c>
      <c r="G7" s="1153">
        <f>SUM(H7:I7)</f>
        <v>93890</v>
      </c>
      <c r="H7" s="1153">
        <f>SUM(J7,L7,N7,P7,R7,T7)</f>
        <v>48018</v>
      </c>
      <c r="I7" s="1153">
        <f>SUM(K7,M7,O7,Q7,S7,U7)</f>
        <v>45872</v>
      </c>
      <c r="J7" s="1153">
        <v>7514</v>
      </c>
      <c r="K7" s="1153">
        <v>7157</v>
      </c>
      <c r="L7" s="1153">
        <v>7953</v>
      </c>
      <c r="M7" s="1153">
        <v>7526</v>
      </c>
      <c r="N7" s="1153">
        <v>7970</v>
      </c>
      <c r="O7" s="1153">
        <v>7556</v>
      </c>
      <c r="P7" s="1153">
        <v>7984</v>
      </c>
      <c r="Q7" s="1153">
        <v>7696</v>
      </c>
      <c r="R7" s="1153">
        <v>8253</v>
      </c>
      <c r="S7" s="1153">
        <v>7724</v>
      </c>
      <c r="T7" s="1153">
        <v>8344</v>
      </c>
      <c r="U7" s="1153">
        <v>8213</v>
      </c>
      <c r="V7" s="1153">
        <v>2196</v>
      </c>
      <c r="W7" s="1153">
        <v>3129</v>
      </c>
      <c r="X7" s="1153">
        <v>409</v>
      </c>
      <c r="Y7" s="1153">
        <v>807</v>
      </c>
    </row>
    <row r="8" spans="2:25" ht="13.5" customHeight="1">
      <c r="B8" s="1648">
        <v>5</v>
      </c>
      <c r="C8" s="1579"/>
      <c r="D8" s="327">
        <v>350</v>
      </c>
      <c r="E8" s="327">
        <v>45</v>
      </c>
      <c r="F8" s="327">
        <v>3562</v>
      </c>
      <c r="G8" s="327">
        <f>SUM(H8:I8)</f>
        <v>92170</v>
      </c>
      <c r="H8" s="327">
        <f>SUM(J8,L8,N8,P8,R8,T8)</f>
        <v>47330</v>
      </c>
      <c r="I8" s="327">
        <f>SUM(K8,M8,O8,Q8,S8,U8)</f>
        <v>44840</v>
      </c>
      <c r="J8" s="327">
        <v>7552</v>
      </c>
      <c r="K8" s="327">
        <v>7076</v>
      </c>
      <c r="L8" s="327">
        <v>7533</v>
      </c>
      <c r="M8" s="327">
        <v>7186</v>
      </c>
      <c r="N8" s="327">
        <v>7988</v>
      </c>
      <c r="O8" s="327">
        <v>7566</v>
      </c>
      <c r="P8" s="327">
        <v>7975</v>
      </c>
      <c r="Q8" s="327">
        <v>7551</v>
      </c>
      <c r="R8" s="327">
        <v>8011</v>
      </c>
      <c r="S8" s="327">
        <v>7712</v>
      </c>
      <c r="T8" s="327">
        <v>8271</v>
      </c>
      <c r="U8" s="327">
        <v>7749</v>
      </c>
      <c r="V8" s="327">
        <v>2175</v>
      </c>
      <c r="W8" s="327">
        <v>3155</v>
      </c>
      <c r="X8" s="327">
        <v>410</v>
      </c>
      <c r="Y8" s="327">
        <v>829</v>
      </c>
    </row>
    <row r="9" spans="2:25" s="228" customFormat="1" ht="13.5" customHeight="1">
      <c r="B9" s="1372">
        <v>6</v>
      </c>
      <c r="C9" s="1373"/>
      <c r="D9" s="330">
        <f>SUM(D14:D17)</f>
        <v>350</v>
      </c>
      <c r="E9" s="330">
        <f>SUM(E14:E17)</f>
        <v>44</v>
      </c>
      <c r="F9" s="330">
        <f>SUM(F14:F17)</f>
        <v>3506</v>
      </c>
      <c r="G9" s="330">
        <f>SUM(H9:I9)</f>
        <v>90144</v>
      </c>
      <c r="H9" s="330">
        <f aca="true" t="shared" si="0" ref="H9:Y9">SUM(H14:H17)</f>
        <v>46206</v>
      </c>
      <c r="I9" s="330">
        <f t="shared" si="0"/>
        <v>43938</v>
      </c>
      <c r="J9" s="330">
        <f t="shared" si="0"/>
        <v>7103</v>
      </c>
      <c r="K9" s="330">
        <f t="shared" si="0"/>
        <v>6780</v>
      </c>
      <c r="L9" s="330">
        <f t="shared" si="0"/>
        <v>7562</v>
      </c>
      <c r="M9" s="330">
        <f t="shared" si="0"/>
        <v>7097</v>
      </c>
      <c r="N9" s="330">
        <f t="shared" si="0"/>
        <v>7547</v>
      </c>
      <c r="O9" s="330">
        <f t="shared" si="0"/>
        <v>7204</v>
      </c>
      <c r="P9" s="330">
        <f t="shared" si="0"/>
        <v>7988</v>
      </c>
      <c r="Q9" s="330">
        <f t="shared" si="0"/>
        <v>7568</v>
      </c>
      <c r="R9" s="330">
        <f t="shared" si="0"/>
        <v>7990</v>
      </c>
      <c r="S9" s="330">
        <f t="shared" si="0"/>
        <v>7571</v>
      </c>
      <c r="T9" s="330">
        <f t="shared" si="0"/>
        <v>8016</v>
      </c>
      <c r="U9" s="330">
        <f t="shared" si="0"/>
        <v>7718</v>
      </c>
      <c r="V9" s="330">
        <f t="shared" si="0"/>
        <v>2138</v>
      </c>
      <c r="W9" s="330">
        <f t="shared" si="0"/>
        <v>3131</v>
      </c>
      <c r="X9" s="330">
        <f t="shared" si="0"/>
        <v>413</v>
      </c>
      <c r="Y9" s="330">
        <f t="shared" si="0"/>
        <v>842</v>
      </c>
    </row>
    <row r="10" spans="2:25" s="228" customFormat="1" ht="13.5" customHeight="1">
      <c r="B10" s="122"/>
      <c r="C10" s="123"/>
      <c r="D10" s="330"/>
      <c r="E10" s="330"/>
      <c r="F10" s="330"/>
      <c r="G10" s="330"/>
      <c r="H10" s="330"/>
      <c r="I10" s="330"/>
      <c r="J10" s="330"/>
      <c r="K10" s="330"/>
      <c r="L10" s="330"/>
      <c r="M10" s="330"/>
      <c r="N10" s="330"/>
      <c r="O10" s="330"/>
      <c r="P10" s="330"/>
      <c r="Q10" s="330"/>
      <c r="R10" s="330"/>
      <c r="S10" s="330"/>
      <c r="T10" s="330"/>
      <c r="U10" s="330"/>
      <c r="V10" s="330"/>
      <c r="W10" s="330"/>
      <c r="X10" s="330"/>
      <c r="Y10" s="330"/>
    </row>
    <row r="11" spans="2:25" s="228" customFormat="1" ht="13.5" customHeight="1">
      <c r="B11" s="1372" t="s">
        <v>1798</v>
      </c>
      <c r="C11" s="1672"/>
      <c r="D11" s="330">
        <f aca="true" t="shared" si="1" ref="D11:T11">SUM(D20:D32)</f>
        <v>187</v>
      </c>
      <c r="E11" s="330">
        <f t="shared" si="1"/>
        <v>19</v>
      </c>
      <c r="F11" s="330">
        <f t="shared" si="1"/>
        <v>2241</v>
      </c>
      <c r="G11" s="330">
        <f t="shared" si="1"/>
        <v>63657</v>
      </c>
      <c r="H11" s="330">
        <f t="shared" si="1"/>
        <v>32686</v>
      </c>
      <c r="I11" s="330">
        <f t="shared" si="1"/>
        <v>30971</v>
      </c>
      <c r="J11" s="330">
        <f t="shared" si="1"/>
        <v>5039</v>
      </c>
      <c r="K11" s="330">
        <f t="shared" si="1"/>
        <v>4816</v>
      </c>
      <c r="L11" s="330">
        <f t="shared" si="1"/>
        <v>5349</v>
      </c>
      <c r="M11" s="330">
        <f t="shared" si="1"/>
        <v>5013</v>
      </c>
      <c r="N11" s="330">
        <f t="shared" si="1"/>
        <v>5309</v>
      </c>
      <c r="O11" s="330">
        <f t="shared" si="1"/>
        <v>5060</v>
      </c>
      <c r="P11" s="330">
        <f t="shared" si="1"/>
        <v>5671</v>
      </c>
      <c r="Q11" s="330">
        <f t="shared" si="1"/>
        <v>5398</v>
      </c>
      <c r="R11" s="330">
        <f t="shared" si="1"/>
        <v>5625</v>
      </c>
      <c r="S11" s="330">
        <f t="shared" si="1"/>
        <v>5297</v>
      </c>
      <c r="T11" s="330">
        <f t="shared" si="1"/>
        <v>5693</v>
      </c>
      <c r="U11" s="330">
        <v>5242</v>
      </c>
      <c r="V11" s="330">
        <f>SUM(V20:V32)</f>
        <v>1277</v>
      </c>
      <c r="W11" s="330">
        <f>SUM(W20:W32)</f>
        <v>2002</v>
      </c>
      <c r="X11" s="330">
        <f>SUM(X20:X32)</f>
        <v>266</v>
      </c>
      <c r="Y11" s="330">
        <f>SUM(Y20:Y32)</f>
        <v>425</v>
      </c>
    </row>
    <row r="12" spans="2:25" s="228" customFormat="1" ht="13.5" customHeight="1">
      <c r="B12" s="1372" t="s">
        <v>1822</v>
      </c>
      <c r="C12" s="1672"/>
      <c r="D12" s="330">
        <f aca="true" t="shared" si="2" ref="D12:Y12">SUM(D33:D63)</f>
        <v>163</v>
      </c>
      <c r="E12" s="330">
        <f t="shared" si="2"/>
        <v>25</v>
      </c>
      <c r="F12" s="330">
        <f t="shared" si="2"/>
        <v>1265</v>
      </c>
      <c r="G12" s="330">
        <f t="shared" si="2"/>
        <v>26487</v>
      </c>
      <c r="H12" s="330">
        <f t="shared" si="2"/>
        <v>13520</v>
      </c>
      <c r="I12" s="330">
        <f t="shared" si="2"/>
        <v>12967</v>
      </c>
      <c r="J12" s="330">
        <f t="shared" si="2"/>
        <v>2064</v>
      </c>
      <c r="K12" s="330">
        <f t="shared" si="2"/>
        <v>1964</v>
      </c>
      <c r="L12" s="330">
        <f t="shared" si="2"/>
        <v>2213</v>
      </c>
      <c r="M12" s="330">
        <f t="shared" si="2"/>
        <v>2084</v>
      </c>
      <c r="N12" s="330">
        <f t="shared" si="2"/>
        <v>2238</v>
      </c>
      <c r="O12" s="330">
        <f t="shared" si="2"/>
        <v>2144</v>
      </c>
      <c r="P12" s="330">
        <f t="shared" si="2"/>
        <v>2317</v>
      </c>
      <c r="Q12" s="330">
        <f t="shared" si="2"/>
        <v>2170</v>
      </c>
      <c r="R12" s="330">
        <f t="shared" si="2"/>
        <v>2365</v>
      </c>
      <c r="S12" s="330">
        <f t="shared" si="2"/>
        <v>2274</v>
      </c>
      <c r="T12" s="330">
        <f t="shared" si="2"/>
        <v>2323</v>
      </c>
      <c r="U12" s="330">
        <f t="shared" si="2"/>
        <v>2331</v>
      </c>
      <c r="V12" s="330">
        <f t="shared" si="2"/>
        <v>861</v>
      </c>
      <c r="W12" s="330">
        <f t="shared" si="2"/>
        <v>1129</v>
      </c>
      <c r="X12" s="330">
        <f t="shared" si="2"/>
        <v>147</v>
      </c>
      <c r="Y12" s="330">
        <f t="shared" si="2"/>
        <v>417</v>
      </c>
    </row>
    <row r="13" spans="2:25" s="490" customFormat="1" ht="13.5" customHeight="1">
      <c r="B13" s="117"/>
      <c r="C13" s="709"/>
      <c r="D13" s="336"/>
      <c r="E13" s="336"/>
      <c r="F13" s="336"/>
      <c r="G13" s="336"/>
      <c r="H13" s="336"/>
      <c r="I13" s="336"/>
      <c r="J13" s="336"/>
      <c r="K13" s="336"/>
      <c r="L13" s="336"/>
      <c r="M13" s="336"/>
      <c r="N13" s="336"/>
      <c r="O13" s="336"/>
      <c r="P13" s="336"/>
      <c r="Q13" s="336"/>
      <c r="R13" s="336"/>
      <c r="S13" s="336"/>
      <c r="T13" s="336"/>
      <c r="U13" s="336"/>
      <c r="V13" s="336"/>
      <c r="W13" s="336"/>
      <c r="X13" s="336"/>
      <c r="Y13" s="336"/>
    </row>
    <row r="14" spans="2:25" s="228" customFormat="1" ht="13.5" customHeight="1">
      <c r="B14" s="1372" t="s">
        <v>1711</v>
      </c>
      <c r="C14" s="1659"/>
      <c r="D14" s="330">
        <f>SUM(D20,D25:D27,D29,D30,D31,D33:D39)</f>
        <v>142</v>
      </c>
      <c r="E14" s="330">
        <f>SUM(E20,E25:E27,E29,E30,E31,E33:E39)</f>
        <v>14</v>
      </c>
      <c r="F14" s="330">
        <f>SUM(F20,F25:F27,F29,F30,F31,F33:F39)</f>
        <v>1551</v>
      </c>
      <c r="G14" s="330">
        <f>SUM(H14:I14)</f>
        <v>41441</v>
      </c>
      <c r="H14" s="330">
        <f aca="true" t="shared" si="3" ref="H14:O14">SUM(H20,H25:H27,H29,H30,H31,H33:H39)</f>
        <v>21324</v>
      </c>
      <c r="I14" s="330">
        <f t="shared" si="3"/>
        <v>20117</v>
      </c>
      <c r="J14" s="330">
        <f t="shared" si="3"/>
        <v>3287</v>
      </c>
      <c r="K14" s="330">
        <f t="shared" si="3"/>
        <v>3130</v>
      </c>
      <c r="L14" s="330">
        <f t="shared" si="3"/>
        <v>3475</v>
      </c>
      <c r="M14" s="330">
        <f t="shared" si="3"/>
        <v>3182</v>
      </c>
      <c r="N14" s="330">
        <f t="shared" si="3"/>
        <v>3475</v>
      </c>
      <c r="O14" s="330">
        <f t="shared" si="3"/>
        <v>3293</v>
      </c>
      <c r="P14" s="330">
        <f aca="true" t="shared" si="4" ref="P14:Y14">SUM(P20,P25:P27,P29:P31,P33:P39)</f>
        <v>3735</v>
      </c>
      <c r="Q14" s="330">
        <f t="shared" si="4"/>
        <v>3520</v>
      </c>
      <c r="R14" s="330">
        <f t="shared" si="4"/>
        <v>3661</v>
      </c>
      <c r="S14" s="330">
        <f t="shared" si="4"/>
        <v>3484</v>
      </c>
      <c r="T14" s="330">
        <f t="shared" si="4"/>
        <v>3691</v>
      </c>
      <c r="U14" s="330">
        <f t="shared" si="4"/>
        <v>3508</v>
      </c>
      <c r="V14" s="330">
        <f t="shared" si="4"/>
        <v>881</v>
      </c>
      <c r="W14" s="330">
        <f t="shared" si="4"/>
        <v>1411</v>
      </c>
      <c r="X14" s="330">
        <f t="shared" si="4"/>
        <v>179</v>
      </c>
      <c r="Y14" s="330">
        <f t="shared" si="4"/>
        <v>287</v>
      </c>
    </row>
    <row r="15" spans="2:25" s="228" customFormat="1" ht="13.5" customHeight="1">
      <c r="B15" s="1372" t="s">
        <v>1712</v>
      </c>
      <c r="C15" s="1659"/>
      <c r="D15" s="330">
        <f>SUM(D24,D40:D46)</f>
        <v>48</v>
      </c>
      <c r="E15" s="330">
        <f>SUM(E24,E40:E46)</f>
        <v>14</v>
      </c>
      <c r="F15" s="330">
        <f>SUM(F24,F40:F46)</f>
        <v>375</v>
      </c>
      <c r="G15" s="330">
        <f>SUM(H15:I15)</f>
        <v>7517</v>
      </c>
      <c r="H15" s="330">
        <f aca="true" t="shared" si="5" ref="H15:Y15">SUM(H24,H40:H46)</f>
        <v>3823</v>
      </c>
      <c r="I15" s="330">
        <f t="shared" si="5"/>
        <v>3694</v>
      </c>
      <c r="J15" s="330">
        <f t="shared" si="5"/>
        <v>589</v>
      </c>
      <c r="K15" s="330">
        <f t="shared" si="5"/>
        <v>574</v>
      </c>
      <c r="L15" s="330">
        <f t="shared" si="5"/>
        <v>618</v>
      </c>
      <c r="M15" s="330">
        <f t="shared" si="5"/>
        <v>663</v>
      </c>
      <c r="N15" s="330">
        <f t="shared" si="5"/>
        <v>621</v>
      </c>
      <c r="O15" s="330">
        <f t="shared" si="5"/>
        <v>608</v>
      </c>
      <c r="P15" s="330">
        <f t="shared" si="5"/>
        <v>644</v>
      </c>
      <c r="Q15" s="330">
        <f t="shared" si="5"/>
        <v>598</v>
      </c>
      <c r="R15" s="330">
        <f t="shared" si="5"/>
        <v>672</v>
      </c>
      <c r="S15" s="330">
        <f t="shared" si="5"/>
        <v>615</v>
      </c>
      <c r="T15" s="330">
        <f t="shared" si="5"/>
        <v>679</v>
      </c>
      <c r="U15" s="330">
        <f t="shared" si="5"/>
        <v>636</v>
      </c>
      <c r="V15" s="330">
        <f t="shared" si="5"/>
        <v>262</v>
      </c>
      <c r="W15" s="330">
        <f t="shared" si="5"/>
        <v>324</v>
      </c>
      <c r="X15" s="330">
        <f t="shared" si="5"/>
        <v>53</v>
      </c>
      <c r="Y15" s="330">
        <f t="shared" si="5"/>
        <v>122</v>
      </c>
    </row>
    <row r="16" spans="2:25" s="228" customFormat="1" ht="13.5" customHeight="1">
      <c r="B16" s="1372" t="s">
        <v>1713</v>
      </c>
      <c r="C16" s="1659"/>
      <c r="D16" s="330">
        <f>SUM(D21,D28,D32,D47:D51)</f>
        <v>69</v>
      </c>
      <c r="E16" s="330">
        <f>SUM(E21,E28,E32,E47:E51)</f>
        <v>13</v>
      </c>
      <c r="F16" s="330">
        <f>SUM(F21,F28,F32,F47:F51)</f>
        <v>713</v>
      </c>
      <c r="G16" s="330">
        <f>SUM(H16:I16)</f>
        <v>18058</v>
      </c>
      <c r="H16" s="330">
        <f aca="true" t="shared" si="6" ref="H16:Y16">SUM(H21,H28,H32,H47:H51)</f>
        <v>9199</v>
      </c>
      <c r="I16" s="330">
        <f t="shared" si="6"/>
        <v>8859</v>
      </c>
      <c r="J16" s="330">
        <f t="shared" si="6"/>
        <v>1381</v>
      </c>
      <c r="K16" s="330">
        <f t="shared" si="6"/>
        <v>1350</v>
      </c>
      <c r="L16" s="330">
        <f t="shared" si="6"/>
        <v>1495</v>
      </c>
      <c r="M16" s="330">
        <f t="shared" si="6"/>
        <v>1457</v>
      </c>
      <c r="N16" s="330">
        <f t="shared" si="6"/>
        <v>1514</v>
      </c>
      <c r="O16" s="330">
        <f t="shared" si="6"/>
        <v>1409</v>
      </c>
      <c r="P16" s="330">
        <f t="shared" si="6"/>
        <v>1591</v>
      </c>
      <c r="Q16" s="330">
        <f t="shared" si="6"/>
        <v>1579</v>
      </c>
      <c r="R16" s="330">
        <f t="shared" si="6"/>
        <v>1605</v>
      </c>
      <c r="S16" s="330">
        <f t="shared" si="6"/>
        <v>1463</v>
      </c>
      <c r="T16" s="330">
        <f t="shared" si="6"/>
        <v>1613</v>
      </c>
      <c r="U16" s="330">
        <f t="shared" si="6"/>
        <v>1601</v>
      </c>
      <c r="V16" s="330">
        <f t="shared" si="6"/>
        <v>442</v>
      </c>
      <c r="W16" s="330">
        <f t="shared" si="6"/>
        <v>628</v>
      </c>
      <c r="X16" s="330">
        <f t="shared" si="6"/>
        <v>58</v>
      </c>
      <c r="Y16" s="330">
        <f t="shared" si="6"/>
        <v>222</v>
      </c>
    </row>
    <row r="17" spans="2:25" s="228" customFormat="1" ht="13.5" customHeight="1">
      <c r="B17" s="1372" t="s">
        <v>1714</v>
      </c>
      <c r="C17" s="1659"/>
      <c r="D17" s="330">
        <f>SUM(D22:D23,D52:D63)</f>
        <v>91</v>
      </c>
      <c r="E17" s="330">
        <f>SUM(E22:E23,E52:E63)</f>
        <v>3</v>
      </c>
      <c r="F17" s="330">
        <f>SUM(F22:F23,F52:F63)</f>
        <v>867</v>
      </c>
      <c r="G17" s="330">
        <f>SUM(H17:I17)</f>
        <v>23128</v>
      </c>
      <c r="H17" s="330">
        <f aca="true" t="shared" si="7" ref="H17:Y17">SUM(H22:H23,H52:H63)</f>
        <v>11860</v>
      </c>
      <c r="I17" s="330">
        <f t="shared" si="7"/>
        <v>11268</v>
      </c>
      <c r="J17" s="330">
        <f t="shared" si="7"/>
        <v>1846</v>
      </c>
      <c r="K17" s="330">
        <f t="shared" si="7"/>
        <v>1726</v>
      </c>
      <c r="L17" s="330">
        <f t="shared" si="7"/>
        <v>1974</v>
      </c>
      <c r="M17" s="330">
        <f t="shared" si="7"/>
        <v>1795</v>
      </c>
      <c r="N17" s="330">
        <f t="shared" si="7"/>
        <v>1937</v>
      </c>
      <c r="O17" s="330">
        <f t="shared" si="7"/>
        <v>1894</v>
      </c>
      <c r="P17" s="330">
        <f t="shared" si="7"/>
        <v>2018</v>
      </c>
      <c r="Q17" s="330">
        <f t="shared" si="7"/>
        <v>1871</v>
      </c>
      <c r="R17" s="330">
        <f t="shared" si="7"/>
        <v>2052</v>
      </c>
      <c r="S17" s="330">
        <f t="shared" si="7"/>
        <v>2009</v>
      </c>
      <c r="T17" s="330">
        <f t="shared" si="7"/>
        <v>2033</v>
      </c>
      <c r="U17" s="330">
        <f t="shared" si="7"/>
        <v>1973</v>
      </c>
      <c r="V17" s="330">
        <f t="shared" si="7"/>
        <v>553</v>
      </c>
      <c r="W17" s="330">
        <f t="shared" si="7"/>
        <v>768</v>
      </c>
      <c r="X17" s="330">
        <f t="shared" si="7"/>
        <v>123</v>
      </c>
      <c r="Y17" s="330">
        <f t="shared" si="7"/>
        <v>211</v>
      </c>
    </row>
    <row r="18" spans="2:25" ht="9.75" customHeight="1">
      <c r="B18" s="117"/>
      <c r="C18" s="123"/>
      <c r="D18" s="327"/>
      <c r="E18" s="327"/>
      <c r="F18" s="166"/>
      <c r="G18" s="327"/>
      <c r="H18" s="1219"/>
      <c r="I18" s="336"/>
      <c r="J18" s="336"/>
      <c r="K18" s="336"/>
      <c r="L18" s="336"/>
      <c r="M18" s="336"/>
      <c r="N18" s="336"/>
      <c r="O18" s="336"/>
      <c r="P18" s="336"/>
      <c r="Q18" s="336"/>
      <c r="R18" s="336"/>
      <c r="S18" s="336"/>
      <c r="T18" s="336"/>
      <c r="U18" s="336"/>
      <c r="V18" s="336"/>
      <c r="W18" s="336"/>
      <c r="X18" s="336"/>
      <c r="Y18" s="336"/>
    </row>
    <row r="19" spans="2:25" ht="9.75" customHeight="1">
      <c r="B19" s="1220"/>
      <c r="C19" s="709"/>
      <c r="D19" s="327"/>
      <c r="E19" s="327"/>
      <c r="F19" s="327"/>
      <c r="G19" s="327"/>
      <c r="H19" s="336"/>
      <c r="I19" s="336"/>
      <c r="J19" s="336"/>
      <c r="K19" s="336"/>
      <c r="L19" s="336"/>
      <c r="M19" s="336"/>
      <c r="N19" s="336"/>
      <c r="O19" s="336"/>
      <c r="P19" s="337"/>
      <c r="Q19" s="337"/>
      <c r="R19" s="337"/>
      <c r="S19" s="337"/>
      <c r="T19" s="337"/>
      <c r="U19" s="337"/>
      <c r="V19" s="337"/>
      <c r="W19" s="337"/>
      <c r="X19" s="337"/>
      <c r="Y19" s="337"/>
    </row>
    <row r="20" spans="2:25" ht="13.5" customHeight="1">
      <c r="B20" s="108"/>
      <c r="C20" s="119" t="s">
        <v>1715</v>
      </c>
      <c r="D20" s="167">
        <v>37</v>
      </c>
      <c r="E20" s="167">
        <v>1</v>
      </c>
      <c r="F20" s="167">
        <v>561</v>
      </c>
      <c r="G20" s="327">
        <f aca="true" t="shared" si="8" ref="G20:G63">SUM(H20:I20)</f>
        <v>17494</v>
      </c>
      <c r="H20" s="327">
        <f aca="true" t="shared" si="9" ref="H20:H63">SUM(J20,L20,N20,P20,R20,T20)</f>
        <v>9066</v>
      </c>
      <c r="I20" s="327">
        <f aca="true" t="shared" si="10" ref="I20:I63">SUM(K20,M20,O20,Q20,S20,U20)</f>
        <v>8428</v>
      </c>
      <c r="J20" s="167">
        <v>1428</v>
      </c>
      <c r="K20" s="167">
        <v>1341</v>
      </c>
      <c r="L20" s="327">
        <v>1470</v>
      </c>
      <c r="M20" s="167">
        <v>1304</v>
      </c>
      <c r="N20" s="167">
        <v>1474</v>
      </c>
      <c r="O20" s="167">
        <v>1381</v>
      </c>
      <c r="P20" s="167">
        <v>1560</v>
      </c>
      <c r="Q20" s="167">
        <v>1480</v>
      </c>
      <c r="R20" s="167">
        <v>1569</v>
      </c>
      <c r="S20" s="167">
        <v>1485</v>
      </c>
      <c r="T20" s="167">
        <v>1565</v>
      </c>
      <c r="U20" s="167">
        <v>1437</v>
      </c>
      <c r="V20" s="167">
        <v>285</v>
      </c>
      <c r="W20" s="167">
        <v>505</v>
      </c>
      <c r="X20" s="167">
        <v>78</v>
      </c>
      <c r="Y20" s="167">
        <v>35</v>
      </c>
    </row>
    <row r="21" spans="2:25" ht="13.5" customHeight="1">
      <c r="B21" s="108"/>
      <c r="C21" s="119" t="s">
        <v>1716</v>
      </c>
      <c r="D21" s="167">
        <v>19</v>
      </c>
      <c r="E21" s="167">
        <v>9</v>
      </c>
      <c r="F21" s="167">
        <v>243</v>
      </c>
      <c r="G21" s="327">
        <f t="shared" si="8"/>
        <v>6559</v>
      </c>
      <c r="H21" s="327">
        <f t="shared" si="9"/>
        <v>3315</v>
      </c>
      <c r="I21" s="327">
        <f t="shared" si="10"/>
        <v>3244</v>
      </c>
      <c r="J21" s="167">
        <v>500</v>
      </c>
      <c r="K21" s="167">
        <v>503</v>
      </c>
      <c r="L21" s="167">
        <v>541</v>
      </c>
      <c r="M21" s="167">
        <v>526</v>
      </c>
      <c r="N21" s="167">
        <v>552</v>
      </c>
      <c r="O21" s="167">
        <v>532</v>
      </c>
      <c r="P21" s="167">
        <v>574</v>
      </c>
      <c r="Q21" s="167">
        <v>578</v>
      </c>
      <c r="R21" s="167">
        <v>569</v>
      </c>
      <c r="S21" s="167">
        <v>516</v>
      </c>
      <c r="T21" s="167">
        <v>579</v>
      </c>
      <c r="U21" s="167">
        <v>589</v>
      </c>
      <c r="V21" s="167">
        <v>137</v>
      </c>
      <c r="W21" s="167">
        <v>224</v>
      </c>
      <c r="X21" s="167">
        <v>11</v>
      </c>
      <c r="Y21" s="167">
        <v>71</v>
      </c>
    </row>
    <row r="22" spans="2:25" ht="13.5" customHeight="1">
      <c r="B22" s="108"/>
      <c r="C22" s="119" t="s">
        <v>1717</v>
      </c>
      <c r="D22" s="167">
        <v>21</v>
      </c>
      <c r="E22" s="167">
        <v>1</v>
      </c>
      <c r="F22" s="167">
        <v>241</v>
      </c>
      <c r="G22" s="327">
        <f t="shared" si="8"/>
        <v>7100</v>
      </c>
      <c r="H22" s="327">
        <f t="shared" si="9"/>
        <v>3634</v>
      </c>
      <c r="I22" s="327">
        <f t="shared" si="10"/>
        <v>3466</v>
      </c>
      <c r="J22" s="167">
        <v>562</v>
      </c>
      <c r="K22" s="167">
        <v>523</v>
      </c>
      <c r="L22" s="167">
        <v>605</v>
      </c>
      <c r="M22" s="167">
        <v>541</v>
      </c>
      <c r="N22" s="167">
        <v>603</v>
      </c>
      <c r="O22" s="167">
        <v>579</v>
      </c>
      <c r="P22" s="167">
        <v>632</v>
      </c>
      <c r="Q22" s="167">
        <v>579</v>
      </c>
      <c r="R22" s="167">
        <v>614</v>
      </c>
      <c r="S22" s="167">
        <v>628</v>
      </c>
      <c r="T22" s="167">
        <v>618</v>
      </c>
      <c r="U22" s="167">
        <v>616</v>
      </c>
      <c r="V22" s="167">
        <v>141</v>
      </c>
      <c r="W22" s="167">
        <v>214</v>
      </c>
      <c r="X22" s="167">
        <v>34</v>
      </c>
      <c r="Y22" s="167">
        <v>28</v>
      </c>
    </row>
    <row r="23" spans="2:25" ht="13.5" customHeight="1">
      <c r="B23" s="108"/>
      <c r="C23" s="119" t="s">
        <v>1718</v>
      </c>
      <c r="D23" s="167">
        <v>23</v>
      </c>
      <c r="E23" s="346">
        <v>0</v>
      </c>
      <c r="F23" s="167">
        <v>244</v>
      </c>
      <c r="G23" s="327">
        <f t="shared" si="8"/>
        <v>7049</v>
      </c>
      <c r="H23" s="327">
        <f t="shared" si="9"/>
        <v>3604</v>
      </c>
      <c r="I23" s="327">
        <f t="shared" si="10"/>
        <v>3445</v>
      </c>
      <c r="J23" s="167">
        <v>558</v>
      </c>
      <c r="K23" s="167">
        <v>535</v>
      </c>
      <c r="L23" s="167">
        <v>585</v>
      </c>
      <c r="M23" s="167">
        <v>566</v>
      </c>
      <c r="N23" s="167">
        <v>563</v>
      </c>
      <c r="O23" s="167">
        <v>555</v>
      </c>
      <c r="P23" s="167">
        <v>640</v>
      </c>
      <c r="Q23" s="167">
        <v>595</v>
      </c>
      <c r="R23" s="167">
        <v>626</v>
      </c>
      <c r="S23" s="167">
        <v>605</v>
      </c>
      <c r="T23" s="167">
        <v>632</v>
      </c>
      <c r="U23" s="167">
        <v>589</v>
      </c>
      <c r="V23" s="167">
        <v>153</v>
      </c>
      <c r="W23" s="167">
        <v>214</v>
      </c>
      <c r="X23" s="167">
        <v>40</v>
      </c>
      <c r="Y23" s="167">
        <v>53</v>
      </c>
    </row>
    <row r="24" spans="2:25" ht="13.5" customHeight="1">
      <c r="B24" s="108"/>
      <c r="C24" s="119" t="s">
        <v>1719</v>
      </c>
      <c r="D24" s="167">
        <v>11</v>
      </c>
      <c r="E24" s="167">
        <v>3</v>
      </c>
      <c r="F24" s="167">
        <v>124</v>
      </c>
      <c r="G24" s="327">
        <f t="shared" si="8"/>
        <v>3177</v>
      </c>
      <c r="H24" s="327">
        <f t="shared" si="9"/>
        <v>1633</v>
      </c>
      <c r="I24" s="327">
        <f t="shared" si="10"/>
        <v>1544</v>
      </c>
      <c r="J24" s="167">
        <v>270</v>
      </c>
      <c r="K24" s="167">
        <v>239</v>
      </c>
      <c r="L24" s="167">
        <v>257</v>
      </c>
      <c r="M24" s="167">
        <v>277</v>
      </c>
      <c r="N24" s="167">
        <v>256</v>
      </c>
      <c r="O24" s="167">
        <v>263</v>
      </c>
      <c r="P24" s="167">
        <v>264</v>
      </c>
      <c r="Q24" s="167">
        <v>256</v>
      </c>
      <c r="R24" s="167">
        <v>269</v>
      </c>
      <c r="S24" s="167">
        <v>258</v>
      </c>
      <c r="T24" s="167">
        <v>317</v>
      </c>
      <c r="U24" s="167">
        <v>251</v>
      </c>
      <c r="V24" s="167">
        <v>77</v>
      </c>
      <c r="W24" s="167">
        <v>102</v>
      </c>
      <c r="X24" s="167">
        <v>22</v>
      </c>
      <c r="Y24" s="167">
        <v>31</v>
      </c>
    </row>
    <row r="25" spans="2:25" ht="13.5" customHeight="1">
      <c r="B25" s="108"/>
      <c r="C25" s="119" t="s">
        <v>1720</v>
      </c>
      <c r="D25" s="167">
        <v>11</v>
      </c>
      <c r="E25" s="346">
        <v>0</v>
      </c>
      <c r="F25" s="167">
        <v>121</v>
      </c>
      <c r="G25" s="327">
        <f t="shared" si="8"/>
        <v>3228</v>
      </c>
      <c r="H25" s="327">
        <f t="shared" si="9"/>
        <v>1656</v>
      </c>
      <c r="I25" s="327">
        <f t="shared" si="10"/>
        <v>1572</v>
      </c>
      <c r="J25" s="167">
        <v>266</v>
      </c>
      <c r="K25" s="167">
        <v>236</v>
      </c>
      <c r="L25" s="167">
        <v>269</v>
      </c>
      <c r="M25" s="167">
        <v>270</v>
      </c>
      <c r="N25" s="167">
        <v>279</v>
      </c>
      <c r="O25" s="167">
        <v>244</v>
      </c>
      <c r="P25" s="167">
        <v>262</v>
      </c>
      <c r="Q25" s="167">
        <v>271</v>
      </c>
      <c r="R25" s="167">
        <v>297</v>
      </c>
      <c r="S25" s="167">
        <v>275</v>
      </c>
      <c r="T25" s="167">
        <v>283</v>
      </c>
      <c r="U25" s="167">
        <v>276</v>
      </c>
      <c r="V25" s="167">
        <v>68</v>
      </c>
      <c r="W25" s="167">
        <v>111</v>
      </c>
      <c r="X25" s="167">
        <v>12</v>
      </c>
      <c r="Y25" s="167">
        <v>43</v>
      </c>
    </row>
    <row r="26" spans="2:25" ht="13.5" customHeight="1">
      <c r="B26" s="108"/>
      <c r="C26" s="119" t="s">
        <v>1721</v>
      </c>
      <c r="D26" s="167">
        <v>10</v>
      </c>
      <c r="E26" s="167">
        <v>4</v>
      </c>
      <c r="F26" s="167">
        <v>100</v>
      </c>
      <c r="G26" s="327">
        <f t="shared" si="8"/>
        <v>2441</v>
      </c>
      <c r="H26" s="327">
        <f t="shared" si="9"/>
        <v>1216</v>
      </c>
      <c r="I26" s="327">
        <f t="shared" si="10"/>
        <v>1225</v>
      </c>
      <c r="J26" s="167">
        <v>162</v>
      </c>
      <c r="K26" s="167">
        <v>180</v>
      </c>
      <c r="L26" s="167">
        <v>210</v>
      </c>
      <c r="M26" s="167">
        <v>222</v>
      </c>
      <c r="N26" s="167">
        <v>192</v>
      </c>
      <c r="O26" s="167">
        <v>194</v>
      </c>
      <c r="P26" s="167">
        <v>247</v>
      </c>
      <c r="Q26" s="167">
        <v>211</v>
      </c>
      <c r="R26" s="167">
        <v>192</v>
      </c>
      <c r="S26" s="167">
        <v>198</v>
      </c>
      <c r="T26" s="167">
        <v>213</v>
      </c>
      <c r="U26" s="167">
        <v>220</v>
      </c>
      <c r="V26" s="167">
        <v>59</v>
      </c>
      <c r="W26" s="167">
        <v>92</v>
      </c>
      <c r="X26" s="167">
        <v>14</v>
      </c>
      <c r="Y26" s="167">
        <v>25</v>
      </c>
    </row>
    <row r="27" spans="2:25" ht="13.5" customHeight="1">
      <c r="B27" s="108"/>
      <c r="C27" s="119" t="s">
        <v>1722</v>
      </c>
      <c r="D27" s="167">
        <v>9</v>
      </c>
      <c r="E27" s="346">
        <v>0</v>
      </c>
      <c r="F27" s="167">
        <v>88</v>
      </c>
      <c r="G27" s="327">
        <f t="shared" si="8"/>
        <v>2253</v>
      </c>
      <c r="H27" s="327">
        <f t="shared" si="9"/>
        <v>1198</v>
      </c>
      <c r="I27" s="327">
        <f t="shared" si="10"/>
        <v>1055</v>
      </c>
      <c r="J27" s="167">
        <v>177</v>
      </c>
      <c r="K27" s="167">
        <v>172</v>
      </c>
      <c r="L27" s="167">
        <v>188</v>
      </c>
      <c r="M27" s="167">
        <v>179</v>
      </c>
      <c r="N27" s="167">
        <v>214</v>
      </c>
      <c r="O27" s="167">
        <v>178</v>
      </c>
      <c r="P27" s="167">
        <v>208</v>
      </c>
      <c r="Q27" s="167">
        <v>174</v>
      </c>
      <c r="R27" s="167">
        <v>182</v>
      </c>
      <c r="S27" s="167">
        <v>177</v>
      </c>
      <c r="T27" s="167">
        <v>229</v>
      </c>
      <c r="U27" s="167">
        <v>175</v>
      </c>
      <c r="V27" s="167">
        <v>55</v>
      </c>
      <c r="W27" s="167">
        <v>77</v>
      </c>
      <c r="X27" s="167">
        <v>4</v>
      </c>
      <c r="Y27" s="167">
        <v>27</v>
      </c>
    </row>
    <row r="28" spans="2:25" ht="13.5" customHeight="1">
      <c r="B28" s="108"/>
      <c r="C28" s="119" t="s">
        <v>1723</v>
      </c>
      <c r="D28" s="167">
        <v>6</v>
      </c>
      <c r="E28" s="346">
        <v>0</v>
      </c>
      <c r="F28" s="167">
        <v>82</v>
      </c>
      <c r="G28" s="327">
        <f t="shared" si="8"/>
        <v>2331</v>
      </c>
      <c r="H28" s="327">
        <f t="shared" si="9"/>
        <v>1197</v>
      </c>
      <c r="I28" s="327">
        <f t="shared" si="10"/>
        <v>1134</v>
      </c>
      <c r="J28" s="167">
        <v>176</v>
      </c>
      <c r="K28" s="167">
        <v>193</v>
      </c>
      <c r="L28" s="167">
        <v>199</v>
      </c>
      <c r="M28" s="167">
        <v>191</v>
      </c>
      <c r="N28" s="167">
        <v>196</v>
      </c>
      <c r="O28" s="167">
        <v>164</v>
      </c>
      <c r="P28" s="167">
        <v>206</v>
      </c>
      <c r="Q28" s="167">
        <v>205</v>
      </c>
      <c r="R28" s="167">
        <v>206</v>
      </c>
      <c r="S28" s="167">
        <v>178</v>
      </c>
      <c r="T28" s="167">
        <v>214</v>
      </c>
      <c r="U28" s="167">
        <v>203</v>
      </c>
      <c r="V28" s="167">
        <v>48</v>
      </c>
      <c r="W28" s="167">
        <v>70</v>
      </c>
      <c r="X28" s="167">
        <v>8</v>
      </c>
      <c r="Y28" s="167">
        <v>12</v>
      </c>
    </row>
    <row r="29" spans="2:25" ht="13.5" customHeight="1">
      <c r="B29" s="108"/>
      <c r="C29" s="119" t="s">
        <v>1724</v>
      </c>
      <c r="D29" s="167">
        <v>13</v>
      </c>
      <c r="E29" s="346">
        <v>0</v>
      </c>
      <c r="F29" s="167">
        <v>156</v>
      </c>
      <c r="G29" s="327">
        <f t="shared" si="8"/>
        <v>4430</v>
      </c>
      <c r="H29" s="327">
        <f t="shared" si="9"/>
        <v>2274</v>
      </c>
      <c r="I29" s="327">
        <f t="shared" si="10"/>
        <v>2156</v>
      </c>
      <c r="J29" s="167">
        <v>352</v>
      </c>
      <c r="K29" s="167">
        <v>331</v>
      </c>
      <c r="L29" s="167">
        <v>382</v>
      </c>
      <c r="M29" s="167">
        <v>350</v>
      </c>
      <c r="N29" s="167">
        <v>351</v>
      </c>
      <c r="O29" s="167">
        <v>346</v>
      </c>
      <c r="P29" s="167">
        <v>419</v>
      </c>
      <c r="Q29" s="167">
        <v>397</v>
      </c>
      <c r="R29" s="167">
        <v>387</v>
      </c>
      <c r="S29" s="167">
        <v>371</v>
      </c>
      <c r="T29" s="167">
        <v>383</v>
      </c>
      <c r="U29" s="167">
        <v>361</v>
      </c>
      <c r="V29" s="167">
        <v>81</v>
      </c>
      <c r="W29" s="167">
        <v>151</v>
      </c>
      <c r="X29" s="167">
        <v>22</v>
      </c>
      <c r="Y29" s="167">
        <v>16</v>
      </c>
    </row>
    <row r="30" spans="2:25" ht="13.5" customHeight="1">
      <c r="B30" s="108"/>
      <c r="C30" s="119" t="s">
        <v>1725</v>
      </c>
      <c r="D30" s="167">
        <v>7</v>
      </c>
      <c r="E30" s="346">
        <v>0</v>
      </c>
      <c r="F30" s="167">
        <v>110</v>
      </c>
      <c r="G30" s="327">
        <f t="shared" si="8"/>
        <v>3152</v>
      </c>
      <c r="H30" s="327">
        <f t="shared" si="9"/>
        <v>1611</v>
      </c>
      <c r="I30" s="327">
        <f t="shared" si="10"/>
        <v>1541</v>
      </c>
      <c r="J30" s="167">
        <v>243</v>
      </c>
      <c r="K30" s="167">
        <v>243</v>
      </c>
      <c r="L30" s="167">
        <v>256</v>
      </c>
      <c r="M30" s="167">
        <v>237</v>
      </c>
      <c r="N30" s="167">
        <v>271</v>
      </c>
      <c r="O30" s="167">
        <v>243</v>
      </c>
      <c r="P30" s="167">
        <v>285</v>
      </c>
      <c r="Q30" s="167">
        <v>270</v>
      </c>
      <c r="R30" s="167">
        <v>295</v>
      </c>
      <c r="S30" s="167">
        <v>263</v>
      </c>
      <c r="T30" s="167">
        <v>261</v>
      </c>
      <c r="U30" s="167">
        <v>285</v>
      </c>
      <c r="V30" s="167">
        <v>57</v>
      </c>
      <c r="W30" s="167">
        <v>97</v>
      </c>
      <c r="X30" s="167">
        <v>10</v>
      </c>
      <c r="Y30" s="167">
        <v>16</v>
      </c>
    </row>
    <row r="31" spans="2:25" ht="13.5" customHeight="1">
      <c r="B31" s="108"/>
      <c r="C31" s="119" t="s">
        <v>1726</v>
      </c>
      <c r="D31" s="167">
        <v>12</v>
      </c>
      <c r="E31" s="346">
        <v>0</v>
      </c>
      <c r="F31" s="167">
        <v>80</v>
      </c>
      <c r="G31" s="327">
        <f t="shared" si="8"/>
        <v>1761</v>
      </c>
      <c r="H31" s="327">
        <f t="shared" si="9"/>
        <v>914</v>
      </c>
      <c r="I31" s="327">
        <f t="shared" si="10"/>
        <v>847</v>
      </c>
      <c r="J31" s="167">
        <v>132</v>
      </c>
      <c r="K31" s="167">
        <v>118</v>
      </c>
      <c r="L31" s="167">
        <v>143</v>
      </c>
      <c r="M31" s="167">
        <v>137</v>
      </c>
      <c r="N31" s="167">
        <v>143</v>
      </c>
      <c r="O31" s="167">
        <v>160</v>
      </c>
      <c r="P31" s="167">
        <v>154</v>
      </c>
      <c r="Q31" s="167">
        <v>131</v>
      </c>
      <c r="R31" s="167">
        <v>165</v>
      </c>
      <c r="S31" s="167">
        <v>140</v>
      </c>
      <c r="T31" s="167">
        <v>177</v>
      </c>
      <c r="U31" s="167">
        <v>161</v>
      </c>
      <c r="V31" s="167">
        <v>58</v>
      </c>
      <c r="W31" s="167">
        <v>69</v>
      </c>
      <c r="X31" s="167">
        <v>3</v>
      </c>
      <c r="Y31" s="167">
        <v>29</v>
      </c>
    </row>
    <row r="32" spans="2:25" ht="13.5" customHeight="1">
      <c r="B32" s="108"/>
      <c r="C32" s="119" t="s">
        <v>1727</v>
      </c>
      <c r="D32" s="167">
        <v>8</v>
      </c>
      <c r="E32" s="167">
        <v>1</v>
      </c>
      <c r="F32" s="167">
        <v>91</v>
      </c>
      <c r="G32" s="327">
        <f t="shared" si="8"/>
        <v>2682</v>
      </c>
      <c r="H32" s="327">
        <f t="shared" si="9"/>
        <v>1368</v>
      </c>
      <c r="I32" s="327">
        <f t="shared" si="10"/>
        <v>1314</v>
      </c>
      <c r="J32" s="167">
        <v>213</v>
      </c>
      <c r="K32" s="167">
        <v>202</v>
      </c>
      <c r="L32" s="167">
        <v>244</v>
      </c>
      <c r="M32" s="167">
        <v>213</v>
      </c>
      <c r="N32" s="167">
        <v>215</v>
      </c>
      <c r="O32" s="167">
        <v>221</v>
      </c>
      <c r="P32" s="167">
        <v>220</v>
      </c>
      <c r="Q32" s="167">
        <v>251</v>
      </c>
      <c r="R32" s="167">
        <v>254</v>
      </c>
      <c r="S32" s="167">
        <v>203</v>
      </c>
      <c r="T32" s="167">
        <v>222</v>
      </c>
      <c r="U32" s="167">
        <v>224</v>
      </c>
      <c r="V32" s="167">
        <v>58</v>
      </c>
      <c r="W32" s="167">
        <v>76</v>
      </c>
      <c r="X32" s="167">
        <v>8</v>
      </c>
      <c r="Y32" s="167">
        <v>39</v>
      </c>
    </row>
    <row r="33" spans="2:25" ht="13.5" customHeight="1">
      <c r="B33" s="108"/>
      <c r="C33" s="119" t="s">
        <v>1728</v>
      </c>
      <c r="D33" s="167">
        <v>5</v>
      </c>
      <c r="E33" s="346">
        <v>0</v>
      </c>
      <c r="F33" s="167">
        <v>46</v>
      </c>
      <c r="G33" s="327">
        <f t="shared" si="8"/>
        <v>1157</v>
      </c>
      <c r="H33" s="327">
        <f t="shared" si="9"/>
        <v>584</v>
      </c>
      <c r="I33" s="327">
        <f t="shared" si="10"/>
        <v>573</v>
      </c>
      <c r="J33" s="167">
        <v>105</v>
      </c>
      <c r="K33" s="167">
        <v>96</v>
      </c>
      <c r="L33" s="167">
        <v>89</v>
      </c>
      <c r="M33" s="167">
        <v>103</v>
      </c>
      <c r="N33" s="167">
        <v>85</v>
      </c>
      <c r="O33" s="167">
        <v>100</v>
      </c>
      <c r="P33" s="167">
        <v>114</v>
      </c>
      <c r="Q33" s="167">
        <v>86</v>
      </c>
      <c r="R33" s="167">
        <v>98</v>
      </c>
      <c r="S33" s="167">
        <v>92</v>
      </c>
      <c r="T33" s="167">
        <v>93</v>
      </c>
      <c r="U33" s="167">
        <v>96</v>
      </c>
      <c r="V33" s="167">
        <v>29</v>
      </c>
      <c r="W33" s="167">
        <v>43</v>
      </c>
      <c r="X33" s="167">
        <v>6</v>
      </c>
      <c r="Y33" s="167">
        <v>5</v>
      </c>
    </row>
    <row r="34" spans="2:25" ht="13.5" customHeight="1">
      <c r="B34" s="108"/>
      <c r="C34" s="119" t="s">
        <v>1729</v>
      </c>
      <c r="D34" s="167">
        <v>2</v>
      </c>
      <c r="E34" s="346">
        <v>0</v>
      </c>
      <c r="F34" s="167">
        <v>32</v>
      </c>
      <c r="G34" s="327">
        <f t="shared" si="8"/>
        <v>965</v>
      </c>
      <c r="H34" s="327">
        <f t="shared" si="9"/>
        <v>476</v>
      </c>
      <c r="I34" s="327">
        <f t="shared" si="10"/>
        <v>489</v>
      </c>
      <c r="J34" s="167">
        <v>70</v>
      </c>
      <c r="K34" s="167">
        <v>80</v>
      </c>
      <c r="L34" s="167">
        <v>63</v>
      </c>
      <c r="M34" s="167">
        <v>72</v>
      </c>
      <c r="N34" s="167">
        <v>88</v>
      </c>
      <c r="O34" s="167">
        <v>68</v>
      </c>
      <c r="P34" s="167">
        <v>85</v>
      </c>
      <c r="Q34" s="167">
        <v>95</v>
      </c>
      <c r="R34" s="167">
        <v>88</v>
      </c>
      <c r="S34" s="167">
        <v>86</v>
      </c>
      <c r="T34" s="167">
        <v>82</v>
      </c>
      <c r="U34" s="167">
        <v>88</v>
      </c>
      <c r="V34" s="167">
        <v>14</v>
      </c>
      <c r="W34" s="167">
        <v>30</v>
      </c>
      <c r="X34" s="167">
        <v>4</v>
      </c>
      <c r="Y34" s="167">
        <v>4</v>
      </c>
    </row>
    <row r="35" spans="2:25" ht="13.5" customHeight="1">
      <c r="B35" s="108"/>
      <c r="C35" s="119" t="s">
        <v>1730</v>
      </c>
      <c r="D35" s="167">
        <v>6</v>
      </c>
      <c r="E35" s="346">
        <v>0</v>
      </c>
      <c r="F35" s="167">
        <v>69</v>
      </c>
      <c r="G35" s="327">
        <f t="shared" si="8"/>
        <v>1712</v>
      </c>
      <c r="H35" s="327">
        <f t="shared" si="9"/>
        <v>888</v>
      </c>
      <c r="I35" s="327">
        <f t="shared" si="10"/>
        <v>824</v>
      </c>
      <c r="J35" s="167">
        <v>146</v>
      </c>
      <c r="K35" s="167">
        <v>119</v>
      </c>
      <c r="L35" s="167">
        <v>140</v>
      </c>
      <c r="M35" s="167">
        <v>116</v>
      </c>
      <c r="N35" s="167">
        <v>130</v>
      </c>
      <c r="O35" s="167">
        <v>144</v>
      </c>
      <c r="P35" s="167">
        <v>163</v>
      </c>
      <c r="Q35" s="167">
        <v>152</v>
      </c>
      <c r="R35" s="167">
        <v>158</v>
      </c>
      <c r="S35" s="167">
        <v>144</v>
      </c>
      <c r="T35" s="167">
        <v>151</v>
      </c>
      <c r="U35" s="167">
        <v>149</v>
      </c>
      <c r="V35" s="167">
        <v>40</v>
      </c>
      <c r="W35" s="167">
        <v>61</v>
      </c>
      <c r="X35" s="167">
        <v>6</v>
      </c>
      <c r="Y35" s="167">
        <v>10</v>
      </c>
    </row>
    <row r="36" spans="2:25" ht="13.5" customHeight="1">
      <c r="B36" s="108"/>
      <c r="C36" s="119" t="s">
        <v>1731</v>
      </c>
      <c r="D36" s="167">
        <v>8</v>
      </c>
      <c r="E36" s="167">
        <v>2</v>
      </c>
      <c r="F36" s="167">
        <v>42</v>
      </c>
      <c r="G36" s="327">
        <f t="shared" si="8"/>
        <v>561</v>
      </c>
      <c r="H36" s="327">
        <f t="shared" si="9"/>
        <v>280</v>
      </c>
      <c r="I36" s="327">
        <f t="shared" si="10"/>
        <v>281</v>
      </c>
      <c r="J36" s="167">
        <v>37</v>
      </c>
      <c r="K36" s="167">
        <v>43</v>
      </c>
      <c r="L36" s="167">
        <v>45</v>
      </c>
      <c r="M36" s="167">
        <v>41</v>
      </c>
      <c r="N36" s="167">
        <v>50</v>
      </c>
      <c r="O36" s="167">
        <v>49</v>
      </c>
      <c r="P36" s="167">
        <v>46</v>
      </c>
      <c r="Q36" s="167">
        <v>43</v>
      </c>
      <c r="R36" s="167">
        <v>57</v>
      </c>
      <c r="S36" s="167">
        <v>51</v>
      </c>
      <c r="T36" s="167">
        <v>45</v>
      </c>
      <c r="U36" s="167">
        <v>54</v>
      </c>
      <c r="V36" s="167">
        <v>29</v>
      </c>
      <c r="W36" s="167">
        <v>43</v>
      </c>
      <c r="X36" s="167">
        <v>5</v>
      </c>
      <c r="Y36" s="167">
        <v>16</v>
      </c>
    </row>
    <row r="37" spans="2:25" ht="13.5" customHeight="1">
      <c r="B37" s="108"/>
      <c r="C37" s="119" t="s">
        <v>1732</v>
      </c>
      <c r="D37" s="167">
        <v>8</v>
      </c>
      <c r="E37" s="167">
        <v>6</v>
      </c>
      <c r="F37" s="167">
        <v>53</v>
      </c>
      <c r="G37" s="327">
        <f t="shared" si="8"/>
        <v>752</v>
      </c>
      <c r="H37" s="327">
        <f t="shared" si="9"/>
        <v>393</v>
      </c>
      <c r="I37" s="327">
        <f t="shared" si="10"/>
        <v>359</v>
      </c>
      <c r="J37" s="167">
        <v>60</v>
      </c>
      <c r="K37" s="167">
        <v>56</v>
      </c>
      <c r="L37" s="167">
        <v>74</v>
      </c>
      <c r="M37" s="167">
        <v>45</v>
      </c>
      <c r="N37" s="167">
        <v>59</v>
      </c>
      <c r="O37" s="167">
        <v>60</v>
      </c>
      <c r="P37" s="167">
        <v>73</v>
      </c>
      <c r="Q37" s="167">
        <v>70</v>
      </c>
      <c r="R37" s="167">
        <v>58</v>
      </c>
      <c r="S37" s="167">
        <v>64</v>
      </c>
      <c r="T37" s="167">
        <v>69</v>
      </c>
      <c r="U37" s="167">
        <v>64</v>
      </c>
      <c r="V37" s="167">
        <v>39</v>
      </c>
      <c r="W37" s="167">
        <v>45</v>
      </c>
      <c r="X37" s="167">
        <v>5</v>
      </c>
      <c r="Y37" s="167">
        <v>26</v>
      </c>
    </row>
    <row r="38" spans="2:25" ht="13.5" customHeight="1">
      <c r="B38" s="108"/>
      <c r="C38" s="119" t="s">
        <v>1733</v>
      </c>
      <c r="D38" s="167">
        <v>6</v>
      </c>
      <c r="E38" s="346">
        <v>1</v>
      </c>
      <c r="F38" s="167">
        <v>42</v>
      </c>
      <c r="G38" s="327">
        <f t="shared" si="8"/>
        <v>757</v>
      </c>
      <c r="H38" s="327">
        <f t="shared" si="9"/>
        <v>398</v>
      </c>
      <c r="I38" s="327">
        <f t="shared" si="10"/>
        <v>359</v>
      </c>
      <c r="J38" s="167">
        <v>58</v>
      </c>
      <c r="K38" s="167">
        <v>52</v>
      </c>
      <c r="L38" s="167">
        <v>88</v>
      </c>
      <c r="M38" s="167">
        <v>47</v>
      </c>
      <c r="N38" s="167">
        <v>75</v>
      </c>
      <c r="O38" s="167">
        <v>65</v>
      </c>
      <c r="P38" s="167">
        <v>57</v>
      </c>
      <c r="Q38" s="167">
        <v>60</v>
      </c>
      <c r="R38" s="167">
        <v>59</v>
      </c>
      <c r="S38" s="167">
        <v>67</v>
      </c>
      <c r="T38" s="167">
        <v>61</v>
      </c>
      <c r="U38" s="167">
        <v>68</v>
      </c>
      <c r="V38" s="167">
        <v>27</v>
      </c>
      <c r="W38" s="167">
        <v>41</v>
      </c>
      <c r="X38" s="167">
        <v>6</v>
      </c>
      <c r="Y38" s="167">
        <v>17</v>
      </c>
    </row>
    <row r="39" spans="2:25" ht="13.5" customHeight="1">
      <c r="B39" s="108"/>
      <c r="C39" s="119" t="s">
        <v>1734</v>
      </c>
      <c r="D39" s="167">
        <v>8</v>
      </c>
      <c r="E39" s="346">
        <v>0</v>
      </c>
      <c r="F39" s="167">
        <v>51</v>
      </c>
      <c r="G39" s="327">
        <f t="shared" si="8"/>
        <v>778</v>
      </c>
      <c r="H39" s="327">
        <f t="shared" si="9"/>
        <v>370</v>
      </c>
      <c r="I39" s="327">
        <f t="shared" si="10"/>
        <v>408</v>
      </c>
      <c r="J39" s="167">
        <v>51</v>
      </c>
      <c r="K39" s="167">
        <v>63</v>
      </c>
      <c r="L39" s="167">
        <v>58</v>
      </c>
      <c r="M39" s="167">
        <v>59</v>
      </c>
      <c r="N39" s="167">
        <v>64</v>
      </c>
      <c r="O39" s="167">
        <v>61</v>
      </c>
      <c r="P39" s="167">
        <v>62</v>
      </c>
      <c r="Q39" s="167">
        <v>80</v>
      </c>
      <c r="R39" s="167">
        <v>56</v>
      </c>
      <c r="S39" s="167">
        <v>71</v>
      </c>
      <c r="T39" s="167">
        <v>79</v>
      </c>
      <c r="U39" s="167">
        <v>74</v>
      </c>
      <c r="V39" s="167">
        <v>40</v>
      </c>
      <c r="W39" s="167">
        <v>46</v>
      </c>
      <c r="X39" s="167">
        <v>4</v>
      </c>
      <c r="Y39" s="167">
        <v>18</v>
      </c>
    </row>
    <row r="40" spans="2:25" ht="13.5" customHeight="1">
      <c r="B40" s="108"/>
      <c r="C40" s="119" t="s">
        <v>1735</v>
      </c>
      <c r="D40" s="167">
        <v>4</v>
      </c>
      <c r="E40" s="167">
        <v>4</v>
      </c>
      <c r="F40" s="167">
        <v>38</v>
      </c>
      <c r="G40" s="327">
        <f t="shared" si="8"/>
        <v>580</v>
      </c>
      <c r="H40" s="327">
        <f t="shared" si="9"/>
        <v>312</v>
      </c>
      <c r="I40" s="327">
        <f t="shared" si="10"/>
        <v>268</v>
      </c>
      <c r="J40" s="167">
        <v>49</v>
      </c>
      <c r="K40" s="167">
        <v>42</v>
      </c>
      <c r="L40" s="167">
        <v>61</v>
      </c>
      <c r="M40" s="167">
        <v>51</v>
      </c>
      <c r="N40" s="167">
        <v>53</v>
      </c>
      <c r="O40" s="167">
        <v>42</v>
      </c>
      <c r="P40" s="167">
        <v>47</v>
      </c>
      <c r="Q40" s="167">
        <v>41</v>
      </c>
      <c r="R40" s="167">
        <v>60</v>
      </c>
      <c r="S40" s="167">
        <v>48</v>
      </c>
      <c r="T40" s="167">
        <v>42</v>
      </c>
      <c r="U40" s="167">
        <v>44</v>
      </c>
      <c r="V40" s="167">
        <v>25</v>
      </c>
      <c r="W40" s="167">
        <v>34</v>
      </c>
      <c r="X40" s="167">
        <v>2</v>
      </c>
      <c r="Y40" s="167">
        <v>8</v>
      </c>
    </row>
    <row r="41" spans="2:25" ht="13.5" customHeight="1">
      <c r="B41" s="108"/>
      <c r="C41" s="119" t="s">
        <v>1736</v>
      </c>
      <c r="D41" s="167">
        <v>8</v>
      </c>
      <c r="E41" s="346">
        <v>1</v>
      </c>
      <c r="F41" s="167">
        <v>55</v>
      </c>
      <c r="G41" s="327">
        <f t="shared" si="8"/>
        <v>952</v>
      </c>
      <c r="H41" s="327">
        <f t="shared" si="9"/>
        <v>491</v>
      </c>
      <c r="I41" s="327">
        <f t="shared" si="10"/>
        <v>461</v>
      </c>
      <c r="J41" s="167">
        <v>75</v>
      </c>
      <c r="K41" s="167">
        <v>61</v>
      </c>
      <c r="L41" s="167">
        <v>80</v>
      </c>
      <c r="M41" s="167">
        <v>78</v>
      </c>
      <c r="N41" s="167">
        <v>78</v>
      </c>
      <c r="O41" s="167">
        <v>81</v>
      </c>
      <c r="P41" s="167">
        <v>83</v>
      </c>
      <c r="Q41" s="167">
        <v>73</v>
      </c>
      <c r="R41" s="167">
        <v>94</v>
      </c>
      <c r="S41" s="167">
        <v>79</v>
      </c>
      <c r="T41" s="167">
        <v>81</v>
      </c>
      <c r="U41" s="167">
        <v>89</v>
      </c>
      <c r="V41" s="167">
        <v>43</v>
      </c>
      <c r="W41" s="167">
        <v>43</v>
      </c>
      <c r="X41" s="167">
        <v>7</v>
      </c>
      <c r="Y41" s="167">
        <v>7</v>
      </c>
    </row>
    <row r="42" spans="2:25" ht="13.5" customHeight="1">
      <c r="B42" s="108"/>
      <c r="C42" s="119" t="s">
        <v>1737</v>
      </c>
      <c r="D42" s="167">
        <v>4</v>
      </c>
      <c r="E42" s="346">
        <v>0</v>
      </c>
      <c r="F42" s="167">
        <v>32</v>
      </c>
      <c r="G42" s="327">
        <f t="shared" si="8"/>
        <v>617</v>
      </c>
      <c r="H42" s="327">
        <f t="shared" si="9"/>
        <v>325</v>
      </c>
      <c r="I42" s="327">
        <f t="shared" si="10"/>
        <v>292</v>
      </c>
      <c r="J42" s="167">
        <v>45</v>
      </c>
      <c r="K42" s="167">
        <v>44</v>
      </c>
      <c r="L42" s="167">
        <v>46</v>
      </c>
      <c r="M42" s="167">
        <v>60</v>
      </c>
      <c r="N42" s="167">
        <v>49</v>
      </c>
      <c r="O42" s="167">
        <v>48</v>
      </c>
      <c r="P42" s="167">
        <v>62</v>
      </c>
      <c r="Q42" s="167">
        <v>44</v>
      </c>
      <c r="R42" s="167">
        <v>68</v>
      </c>
      <c r="S42" s="167">
        <v>42</v>
      </c>
      <c r="T42" s="167">
        <v>55</v>
      </c>
      <c r="U42" s="167">
        <v>54</v>
      </c>
      <c r="V42" s="167">
        <v>23</v>
      </c>
      <c r="W42" s="167">
        <v>32</v>
      </c>
      <c r="X42" s="167">
        <v>6</v>
      </c>
      <c r="Y42" s="167">
        <v>12</v>
      </c>
    </row>
    <row r="43" spans="2:25" ht="13.5" customHeight="1">
      <c r="B43" s="108"/>
      <c r="C43" s="119" t="s">
        <v>1738</v>
      </c>
      <c r="D43" s="167">
        <v>8</v>
      </c>
      <c r="E43" s="167">
        <v>1</v>
      </c>
      <c r="F43" s="167">
        <v>45</v>
      </c>
      <c r="G43" s="327">
        <f t="shared" si="8"/>
        <v>813</v>
      </c>
      <c r="H43" s="327">
        <f t="shared" si="9"/>
        <v>393</v>
      </c>
      <c r="I43" s="327">
        <f t="shared" si="10"/>
        <v>420</v>
      </c>
      <c r="J43" s="167">
        <v>58</v>
      </c>
      <c r="K43" s="167">
        <v>72</v>
      </c>
      <c r="L43" s="167">
        <v>58</v>
      </c>
      <c r="M43" s="167">
        <v>70</v>
      </c>
      <c r="N43" s="167">
        <v>73</v>
      </c>
      <c r="O43" s="167">
        <v>63</v>
      </c>
      <c r="P43" s="167">
        <v>65</v>
      </c>
      <c r="Q43" s="167">
        <v>68</v>
      </c>
      <c r="R43" s="167">
        <v>71</v>
      </c>
      <c r="S43" s="167">
        <v>68</v>
      </c>
      <c r="T43" s="167">
        <v>68</v>
      </c>
      <c r="U43" s="167">
        <v>79</v>
      </c>
      <c r="V43" s="167">
        <v>32</v>
      </c>
      <c r="W43" s="167">
        <v>43</v>
      </c>
      <c r="X43" s="167">
        <v>9</v>
      </c>
      <c r="Y43" s="167">
        <v>23</v>
      </c>
    </row>
    <row r="44" spans="2:25" ht="13.5" customHeight="1">
      <c r="B44" s="108"/>
      <c r="C44" s="119" t="s">
        <v>1739</v>
      </c>
      <c r="D44" s="167">
        <v>5</v>
      </c>
      <c r="E44" s="346">
        <v>1</v>
      </c>
      <c r="F44" s="167">
        <v>27</v>
      </c>
      <c r="G44" s="327">
        <f t="shared" si="8"/>
        <v>375</v>
      </c>
      <c r="H44" s="327">
        <f t="shared" si="9"/>
        <v>195</v>
      </c>
      <c r="I44" s="327">
        <f t="shared" si="10"/>
        <v>180</v>
      </c>
      <c r="J44" s="167">
        <v>32</v>
      </c>
      <c r="K44" s="167">
        <v>34</v>
      </c>
      <c r="L44" s="167">
        <v>41</v>
      </c>
      <c r="M44" s="167">
        <v>30</v>
      </c>
      <c r="N44" s="167">
        <v>31</v>
      </c>
      <c r="O44" s="167">
        <v>29</v>
      </c>
      <c r="P44" s="167">
        <v>31</v>
      </c>
      <c r="Q44" s="167">
        <v>27</v>
      </c>
      <c r="R44" s="167">
        <v>28</v>
      </c>
      <c r="S44" s="167">
        <v>27</v>
      </c>
      <c r="T44" s="167">
        <v>32</v>
      </c>
      <c r="U44" s="167">
        <v>33</v>
      </c>
      <c r="V44" s="167">
        <v>23</v>
      </c>
      <c r="W44" s="167">
        <v>22</v>
      </c>
      <c r="X44" s="167">
        <v>1</v>
      </c>
      <c r="Y44" s="167">
        <v>15</v>
      </c>
    </row>
    <row r="45" spans="2:25" ht="13.5" customHeight="1">
      <c r="B45" s="108"/>
      <c r="C45" s="119" t="s">
        <v>1740</v>
      </c>
      <c r="D45" s="167">
        <v>4</v>
      </c>
      <c r="E45" s="167">
        <v>2</v>
      </c>
      <c r="F45" s="167">
        <v>27</v>
      </c>
      <c r="G45" s="327">
        <f t="shared" si="8"/>
        <v>461</v>
      </c>
      <c r="H45" s="327">
        <f t="shared" si="9"/>
        <v>224</v>
      </c>
      <c r="I45" s="327">
        <f t="shared" si="10"/>
        <v>237</v>
      </c>
      <c r="J45" s="167">
        <v>28</v>
      </c>
      <c r="K45" s="167">
        <v>43</v>
      </c>
      <c r="L45" s="167">
        <v>36</v>
      </c>
      <c r="M45" s="167">
        <v>46</v>
      </c>
      <c r="N45" s="167">
        <v>41</v>
      </c>
      <c r="O45" s="167">
        <v>32</v>
      </c>
      <c r="P45" s="167">
        <v>43</v>
      </c>
      <c r="Q45" s="167">
        <v>32</v>
      </c>
      <c r="R45" s="167">
        <v>42</v>
      </c>
      <c r="S45" s="167">
        <v>42</v>
      </c>
      <c r="T45" s="167">
        <v>34</v>
      </c>
      <c r="U45" s="167">
        <v>42</v>
      </c>
      <c r="V45" s="167">
        <v>21</v>
      </c>
      <c r="W45" s="167">
        <v>22</v>
      </c>
      <c r="X45" s="167">
        <v>2</v>
      </c>
      <c r="Y45" s="167">
        <v>14</v>
      </c>
    </row>
    <row r="46" spans="2:25" ht="13.5" customHeight="1">
      <c r="B46" s="108"/>
      <c r="C46" s="119" t="s">
        <v>1741</v>
      </c>
      <c r="D46" s="167">
        <v>4</v>
      </c>
      <c r="E46" s="346">
        <v>2</v>
      </c>
      <c r="F46" s="167">
        <v>27</v>
      </c>
      <c r="G46" s="327">
        <f t="shared" si="8"/>
        <v>542</v>
      </c>
      <c r="H46" s="327">
        <f t="shared" si="9"/>
        <v>250</v>
      </c>
      <c r="I46" s="327">
        <f t="shared" si="10"/>
        <v>292</v>
      </c>
      <c r="J46" s="167">
        <v>32</v>
      </c>
      <c r="K46" s="167">
        <v>39</v>
      </c>
      <c r="L46" s="167">
        <v>39</v>
      </c>
      <c r="M46" s="167">
        <v>51</v>
      </c>
      <c r="N46" s="167">
        <v>40</v>
      </c>
      <c r="O46" s="167">
        <v>50</v>
      </c>
      <c r="P46" s="167">
        <v>49</v>
      </c>
      <c r="Q46" s="167">
        <v>57</v>
      </c>
      <c r="R46" s="167">
        <v>40</v>
      </c>
      <c r="S46" s="167">
        <v>51</v>
      </c>
      <c r="T46" s="167">
        <v>50</v>
      </c>
      <c r="U46" s="167">
        <v>44</v>
      </c>
      <c r="V46" s="167">
        <v>18</v>
      </c>
      <c r="W46" s="167">
        <v>26</v>
      </c>
      <c r="X46" s="167">
        <v>4</v>
      </c>
      <c r="Y46" s="167">
        <v>12</v>
      </c>
    </row>
    <row r="47" spans="2:25" ht="13.5" customHeight="1">
      <c r="B47" s="108"/>
      <c r="C47" s="119" t="s">
        <v>1742</v>
      </c>
      <c r="D47" s="167">
        <v>7</v>
      </c>
      <c r="E47" s="167">
        <v>1</v>
      </c>
      <c r="F47" s="167">
        <v>78</v>
      </c>
      <c r="G47" s="327">
        <f t="shared" si="8"/>
        <v>2081</v>
      </c>
      <c r="H47" s="327">
        <f t="shared" si="9"/>
        <v>1100</v>
      </c>
      <c r="I47" s="327">
        <f t="shared" si="10"/>
        <v>981</v>
      </c>
      <c r="J47" s="167">
        <v>175</v>
      </c>
      <c r="K47" s="167">
        <v>145</v>
      </c>
      <c r="L47" s="167">
        <v>170</v>
      </c>
      <c r="M47" s="167">
        <v>146</v>
      </c>
      <c r="N47" s="167">
        <v>188</v>
      </c>
      <c r="O47" s="167">
        <v>151</v>
      </c>
      <c r="P47" s="167">
        <v>192</v>
      </c>
      <c r="Q47" s="167">
        <v>176</v>
      </c>
      <c r="R47" s="167">
        <v>187</v>
      </c>
      <c r="S47" s="167">
        <v>185</v>
      </c>
      <c r="T47" s="167">
        <v>188</v>
      </c>
      <c r="U47" s="167">
        <v>178</v>
      </c>
      <c r="V47" s="167">
        <v>47</v>
      </c>
      <c r="W47" s="167">
        <v>64</v>
      </c>
      <c r="X47" s="167">
        <v>8</v>
      </c>
      <c r="Y47" s="167">
        <v>28</v>
      </c>
    </row>
    <row r="48" spans="2:25" ht="13.5" customHeight="1">
      <c r="B48" s="108"/>
      <c r="C48" s="119" t="s">
        <v>1743</v>
      </c>
      <c r="D48" s="167">
        <v>8</v>
      </c>
      <c r="E48" s="346">
        <v>0</v>
      </c>
      <c r="F48" s="167">
        <v>67</v>
      </c>
      <c r="G48" s="327">
        <f t="shared" si="8"/>
        <v>1533</v>
      </c>
      <c r="H48" s="327">
        <f t="shared" si="9"/>
        <v>766</v>
      </c>
      <c r="I48" s="327">
        <f t="shared" si="10"/>
        <v>767</v>
      </c>
      <c r="J48" s="167">
        <v>100</v>
      </c>
      <c r="K48" s="167">
        <v>115</v>
      </c>
      <c r="L48" s="167">
        <v>120</v>
      </c>
      <c r="M48" s="167">
        <v>129</v>
      </c>
      <c r="N48" s="167">
        <v>120</v>
      </c>
      <c r="O48" s="167">
        <v>109</v>
      </c>
      <c r="P48" s="167">
        <v>141</v>
      </c>
      <c r="Q48" s="167">
        <v>134</v>
      </c>
      <c r="R48" s="167">
        <v>130</v>
      </c>
      <c r="S48" s="167">
        <v>120</v>
      </c>
      <c r="T48" s="167">
        <v>155</v>
      </c>
      <c r="U48" s="167">
        <v>160</v>
      </c>
      <c r="V48" s="167">
        <v>43</v>
      </c>
      <c r="W48" s="167">
        <v>62</v>
      </c>
      <c r="X48" s="167">
        <v>9</v>
      </c>
      <c r="Y48" s="167">
        <v>35</v>
      </c>
    </row>
    <row r="49" spans="2:25" ht="13.5" customHeight="1">
      <c r="B49" s="108"/>
      <c r="C49" s="119" t="s">
        <v>1744</v>
      </c>
      <c r="D49" s="167">
        <v>8</v>
      </c>
      <c r="E49" s="167">
        <v>1</v>
      </c>
      <c r="F49" s="167">
        <v>44</v>
      </c>
      <c r="G49" s="327">
        <f t="shared" si="8"/>
        <v>732</v>
      </c>
      <c r="H49" s="327">
        <f t="shared" si="9"/>
        <v>386</v>
      </c>
      <c r="I49" s="327">
        <f t="shared" si="10"/>
        <v>346</v>
      </c>
      <c r="J49" s="167">
        <v>48</v>
      </c>
      <c r="K49" s="167">
        <v>49</v>
      </c>
      <c r="L49" s="167">
        <v>65</v>
      </c>
      <c r="M49" s="167">
        <v>54</v>
      </c>
      <c r="N49" s="167">
        <v>64</v>
      </c>
      <c r="O49" s="167">
        <v>65</v>
      </c>
      <c r="P49" s="167">
        <v>66</v>
      </c>
      <c r="Q49" s="167">
        <v>62</v>
      </c>
      <c r="R49" s="167">
        <v>73</v>
      </c>
      <c r="S49" s="167">
        <v>56</v>
      </c>
      <c r="T49" s="167">
        <v>70</v>
      </c>
      <c r="U49" s="167">
        <v>60</v>
      </c>
      <c r="V49" s="167">
        <v>36</v>
      </c>
      <c r="W49" s="167">
        <v>37</v>
      </c>
      <c r="X49" s="346">
        <v>2</v>
      </c>
      <c r="Y49" s="167">
        <v>17</v>
      </c>
    </row>
    <row r="50" spans="2:25" ht="13.5" customHeight="1">
      <c r="B50" s="108"/>
      <c r="C50" s="119" t="s">
        <v>1745</v>
      </c>
      <c r="D50" s="167">
        <v>8</v>
      </c>
      <c r="E50" s="346">
        <v>0</v>
      </c>
      <c r="F50" s="167">
        <v>70</v>
      </c>
      <c r="G50" s="327">
        <f t="shared" si="8"/>
        <v>1357</v>
      </c>
      <c r="H50" s="327">
        <f t="shared" si="9"/>
        <v>695</v>
      </c>
      <c r="I50" s="327">
        <f t="shared" si="10"/>
        <v>662</v>
      </c>
      <c r="J50" s="167">
        <v>124</v>
      </c>
      <c r="K50" s="167">
        <v>81</v>
      </c>
      <c r="L50" s="167">
        <v>100</v>
      </c>
      <c r="M50" s="167">
        <v>124</v>
      </c>
      <c r="N50" s="167">
        <v>117</v>
      </c>
      <c r="O50" s="167">
        <v>104</v>
      </c>
      <c r="P50" s="167">
        <v>111</v>
      </c>
      <c r="Q50" s="167">
        <v>110</v>
      </c>
      <c r="R50" s="167">
        <v>110</v>
      </c>
      <c r="S50" s="167">
        <v>128</v>
      </c>
      <c r="T50" s="167">
        <v>133</v>
      </c>
      <c r="U50" s="167">
        <v>115</v>
      </c>
      <c r="V50" s="167">
        <v>46</v>
      </c>
      <c r="W50" s="167">
        <v>60</v>
      </c>
      <c r="X50" s="167">
        <v>6</v>
      </c>
      <c r="Y50" s="167">
        <v>13</v>
      </c>
    </row>
    <row r="51" spans="2:25" ht="13.5" customHeight="1">
      <c r="B51" s="108"/>
      <c r="C51" s="119" t="s">
        <v>1746</v>
      </c>
      <c r="D51" s="167">
        <v>5</v>
      </c>
      <c r="E51" s="167">
        <v>1</v>
      </c>
      <c r="F51" s="167">
        <v>38</v>
      </c>
      <c r="G51" s="327">
        <f t="shared" si="8"/>
        <v>783</v>
      </c>
      <c r="H51" s="327">
        <f t="shared" si="9"/>
        <v>372</v>
      </c>
      <c r="I51" s="327">
        <f t="shared" si="10"/>
        <v>411</v>
      </c>
      <c r="J51" s="167">
        <v>45</v>
      </c>
      <c r="K51" s="167">
        <v>62</v>
      </c>
      <c r="L51" s="167">
        <v>56</v>
      </c>
      <c r="M51" s="167">
        <v>74</v>
      </c>
      <c r="N51" s="167">
        <v>62</v>
      </c>
      <c r="O51" s="167">
        <v>63</v>
      </c>
      <c r="P51" s="167">
        <v>81</v>
      </c>
      <c r="Q51" s="167">
        <v>63</v>
      </c>
      <c r="R51" s="167">
        <v>76</v>
      </c>
      <c r="S51" s="167">
        <v>77</v>
      </c>
      <c r="T51" s="167">
        <v>52</v>
      </c>
      <c r="U51" s="167">
        <v>72</v>
      </c>
      <c r="V51" s="167">
        <v>27</v>
      </c>
      <c r="W51" s="167">
        <v>35</v>
      </c>
      <c r="X51" s="167">
        <v>6</v>
      </c>
      <c r="Y51" s="167">
        <v>7</v>
      </c>
    </row>
    <row r="52" spans="2:25" ht="13.5" customHeight="1">
      <c r="B52" s="108"/>
      <c r="C52" s="119" t="s">
        <v>1769</v>
      </c>
      <c r="D52" s="167">
        <v>4</v>
      </c>
      <c r="E52" s="346">
        <v>0</v>
      </c>
      <c r="F52" s="167">
        <v>27</v>
      </c>
      <c r="G52" s="327">
        <f t="shared" si="8"/>
        <v>522</v>
      </c>
      <c r="H52" s="327">
        <f t="shared" si="9"/>
        <v>279</v>
      </c>
      <c r="I52" s="327">
        <f t="shared" si="10"/>
        <v>243</v>
      </c>
      <c r="J52" s="167">
        <v>56</v>
      </c>
      <c r="K52" s="167">
        <v>27</v>
      </c>
      <c r="L52" s="167">
        <v>45</v>
      </c>
      <c r="M52" s="167">
        <v>39</v>
      </c>
      <c r="N52" s="167">
        <v>55</v>
      </c>
      <c r="O52" s="167">
        <v>47</v>
      </c>
      <c r="P52" s="167">
        <v>44</v>
      </c>
      <c r="Q52" s="167">
        <v>41</v>
      </c>
      <c r="R52" s="167">
        <v>33</v>
      </c>
      <c r="S52" s="167">
        <v>45</v>
      </c>
      <c r="T52" s="167">
        <v>46</v>
      </c>
      <c r="U52" s="167">
        <v>44</v>
      </c>
      <c r="V52" s="167">
        <v>19</v>
      </c>
      <c r="W52" s="167">
        <v>25</v>
      </c>
      <c r="X52" s="167">
        <v>4</v>
      </c>
      <c r="Y52" s="167">
        <v>7</v>
      </c>
    </row>
    <row r="53" spans="2:25" ht="13.5" customHeight="1">
      <c r="B53" s="108"/>
      <c r="C53" s="119" t="s">
        <v>1747</v>
      </c>
      <c r="D53" s="167">
        <v>4</v>
      </c>
      <c r="E53" s="346">
        <v>0</v>
      </c>
      <c r="F53" s="167">
        <v>49</v>
      </c>
      <c r="G53" s="327">
        <f t="shared" si="8"/>
        <v>1278</v>
      </c>
      <c r="H53" s="327">
        <f t="shared" si="9"/>
        <v>670</v>
      </c>
      <c r="I53" s="327">
        <f t="shared" si="10"/>
        <v>608</v>
      </c>
      <c r="J53" s="167">
        <v>101</v>
      </c>
      <c r="K53" s="167">
        <v>97</v>
      </c>
      <c r="L53" s="167">
        <v>114</v>
      </c>
      <c r="M53" s="167">
        <v>81</v>
      </c>
      <c r="N53" s="167">
        <v>112</v>
      </c>
      <c r="O53" s="167">
        <v>104</v>
      </c>
      <c r="P53" s="167">
        <v>106</v>
      </c>
      <c r="Q53" s="167">
        <v>107</v>
      </c>
      <c r="R53" s="167">
        <v>122</v>
      </c>
      <c r="S53" s="167">
        <v>113</v>
      </c>
      <c r="T53" s="167">
        <v>115</v>
      </c>
      <c r="U53" s="167">
        <v>106</v>
      </c>
      <c r="V53" s="167">
        <v>28</v>
      </c>
      <c r="W53" s="167">
        <v>40</v>
      </c>
      <c r="X53" s="167">
        <v>5</v>
      </c>
      <c r="Y53" s="167">
        <v>17</v>
      </c>
    </row>
    <row r="54" spans="2:25" ht="13.5" customHeight="1">
      <c r="B54" s="108"/>
      <c r="C54" s="119" t="s">
        <v>1748</v>
      </c>
      <c r="D54" s="167">
        <v>4</v>
      </c>
      <c r="E54" s="346">
        <v>0</v>
      </c>
      <c r="F54" s="167">
        <v>33</v>
      </c>
      <c r="G54" s="327">
        <f t="shared" si="8"/>
        <v>926</v>
      </c>
      <c r="H54" s="327">
        <f t="shared" si="9"/>
        <v>479</v>
      </c>
      <c r="I54" s="327">
        <f t="shared" si="10"/>
        <v>447</v>
      </c>
      <c r="J54" s="167">
        <v>69</v>
      </c>
      <c r="K54" s="167">
        <v>72</v>
      </c>
      <c r="L54" s="167">
        <v>67</v>
      </c>
      <c r="M54" s="167">
        <v>86</v>
      </c>
      <c r="N54" s="167">
        <v>76</v>
      </c>
      <c r="O54" s="167">
        <v>68</v>
      </c>
      <c r="P54" s="167">
        <v>103</v>
      </c>
      <c r="Q54" s="167">
        <v>61</v>
      </c>
      <c r="R54" s="167">
        <v>80</v>
      </c>
      <c r="S54" s="167">
        <v>80</v>
      </c>
      <c r="T54" s="167">
        <v>84</v>
      </c>
      <c r="U54" s="167">
        <v>80</v>
      </c>
      <c r="V54" s="167">
        <v>24</v>
      </c>
      <c r="W54" s="167">
        <v>30</v>
      </c>
      <c r="X54" s="167">
        <v>6</v>
      </c>
      <c r="Y54" s="167">
        <v>5</v>
      </c>
    </row>
    <row r="55" spans="2:25" ht="13.5" customHeight="1">
      <c r="B55" s="108"/>
      <c r="C55" s="119" t="s">
        <v>1749</v>
      </c>
      <c r="D55" s="167">
        <v>4</v>
      </c>
      <c r="E55" s="346">
        <v>0</v>
      </c>
      <c r="F55" s="167">
        <v>33</v>
      </c>
      <c r="G55" s="327">
        <f t="shared" si="8"/>
        <v>791</v>
      </c>
      <c r="H55" s="327">
        <f t="shared" si="9"/>
        <v>415</v>
      </c>
      <c r="I55" s="327">
        <f t="shared" si="10"/>
        <v>376</v>
      </c>
      <c r="J55" s="167">
        <v>69</v>
      </c>
      <c r="K55" s="167">
        <v>61</v>
      </c>
      <c r="L55" s="167">
        <v>73</v>
      </c>
      <c r="M55" s="167">
        <v>63</v>
      </c>
      <c r="N55" s="167">
        <v>69</v>
      </c>
      <c r="O55" s="167">
        <v>59</v>
      </c>
      <c r="P55" s="167">
        <v>67</v>
      </c>
      <c r="Q55" s="167">
        <v>62</v>
      </c>
      <c r="R55" s="167">
        <v>81</v>
      </c>
      <c r="S55" s="167">
        <v>69</v>
      </c>
      <c r="T55" s="167">
        <v>56</v>
      </c>
      <c r="U55" s="167">
        <v>62</v>
      </c>
      <c r="V55" s="167">
        <v>21</v>
      </c>
      <c r="W55" s="167">
        <v>30</v>
      </c>
      <c r="X55" s="167">
        <v>4</v>
      </c>
      <c r="Y55" s="167">
        <v>19</v>
      </c>
    </row>
    <row r="56" spans="2:25" ht="13.5" customHeight="1">
      <c r="B56" s="108"/>
      <c r="C56" s="119" t="s">
        <v>1750</v>
      </c>
      <c r="D56" s="167">
        <v>3</v>
      </c>
      <c r="E56" s="167">
        <v>1</v>
      </c>
      <c r="F56" s="167">
        <v>29</v>
      </c>
      <c r="G56" s="327">
        <f t="shared" si="8"/>
        <v>665</v>
      </c>
      <c r="H56" s="327">
        <f t="shared" si="9"/>
        <v>323</v>
      </c>
      <c r="I56" s="327">
        <f t="shared" si="10"/>
        <v>342</v>
      </c>
      <c r="J56" s="167">
        <v>55</v>
      </c>
      <c r="K56" s="167">
        <v>57</v>
      </c>
      <c r="L56" s="167">
        <v>49</v>
      </c>
      <c r="M56" s="167">
        <v>56</v>
      </c>
      <c r="N56" s="167">
        <v>62</v>
      </c>
      <c r="O56" s="167">
        <v>57</v>
      </c>
      <c r="P56" s="167">
        <v>40</v>
      </c>
      <c r="Q56" s="167">
        <v>52</v>
      </c>
      <c r="R56" s="167">
        <v>56</v>
      </c>
      <c r="S56" s="167">
        <v>62</v>
      </c>
      <c r="T56" s="167">
        <v>61</v>
      </c>
      <c r="U56" s="167">
        <v>58</v>
      </c>
      <c r="V56" s="167">
        <v>20</v>
      </c>
      <c r="W56" s="167">
        <v>23</v>
      </c>
      <c r="X56" s="167">
        <v>3</v>
      </c>
      <c r="Y56" s="167">
        <v>5</v>
      </c>
    </row>
    <row r="57" spans="2:25" ht="13.5" customHeight="1">
      <c r="B57" s="108"/>
      <c r="C57" s="119" t="s">
        <v>1751</v>
      </c>
      <c r="D57" s="167">
        <v>3</v>
      </c>
      <c r="E57" s="346">
        <v>0</v>
      </c>
      <c r="F57" s="167">
        <v>21</v>
      </c>
      <c r="G57" s="327">
        <f t="shared" si="8"/>
        <v>549</v>
      </c>
      <c r="H57" s="327">
        <f t="shared" si="9"/>
        <v>291</v>
      </c>
      <c r="I57" s="327">
        <f t="shared" si="10"/>
        <v>258</v>
      </c>
      <c r="J57" s="167">
        <v>40</v>
      </c>
      <c r="K57" s="167">
        <v>33</v>
      </c>
      <c r="L57" s="167">
        <v>57</v>
      </c>
      <c r="M57" s="167">
        <v>39</v>
      </c>
      <c r="N57" s="167">
        <v>41</v>
      </c>
      <c r="O57" s="167">
        <v>50</v>
      </c>
      <c r="P57" s="167">
        <v>42</v>
      </c>
      <c r="Q57" s="167">
        <v>45</v>
      </c>
      <c r="R57" s="167">
        <v>51</v>
      </c>
      <c r="S57" s="167">
        <v>50</v>
      </c>
      <c r="T57" s="167">
        <v>60</v>
      </c>
      <c r="U57" s="167">
        <v>41</v>
      </c>
      <c r="V57" s="167">
        <v>15</v>
      </c>
      <c r="W57" s="167">
        <v>21</v>
      </c>
      <c r="X57" s="167">
        <v>3</v>
      </c>
      <c r="Y57" s="167">
        <v>12</v>
      </c>
    </row>
    <row r="58" spans="2:25" ht="13.5" customHeight="1">
      <c r="B58" s="108"/>
      <c r="C58" s="119" t="s">
        <v>1752</v>
      </c>
      <c r="D58" s="167">
        <v>3</v>
      </c>
      <c r="E58" s="167">
        <v>1</v>
      </c>
      <c r="F58" s="167">
        <v>25</v>
      </c>
      <c r="G58" s="327">
        <f t="shared" si="8"/>
        <v>505</v>
      </c>
      <c r="H58" s="327">
        <f t="shared" si="9"/>
        <v>254</v>
      </c>
      <c r="I58" s="327">
        <f t="shared" si="10"/>
        <v>251</v>
      </c>
      <c r="J58" s="167">
        <v>33</v>
      </c>
      <c r="K58" s="167">
        <v>36</v>
      </c>
      <c r="L58" s="167">
        <v>35</v>
      </c>
      <c r="M58" s="167">
        <v>39</v>
      </c>
      <c r="N58" s="167">
        <v>50</v>
      </c>
      <c r="O58" s="167">
        <v>44</v>
      </c>
      <c r="P58" s="167">
        <v>49</v>
      </c>
      <c r="Q58" s="167">
        <v>35</v>
      </c>
      <c r="R58" s="167">
        <v>42</v>
      </c>
      <c r="S58" s="167">
        <v>48</v>
      </c>
      <c r="T58" s="167">
        <v>45</v>
      </c>
      <c r="U58" s="167">
        <v>49</v>
      </c>
      <c r="V58" s="167">
        <v>18</v>
      </c>
      <c r="W58" s="167">
        <v>22</v>
      </c>
      <c r="X58" s="167">
        <v>3</v>
      </c>
      <c r="Y58" s="167">
        <v>12</v>
      </c>
    </row>
    <row r="59" spans="2:25" ht="13.5" customHeight="1">
      <c r="B59" s="108"/>
      <c r="C59" s="119" t="s">
        <v>1753</v>
      </c>
      <c r="D59" s="167">
        <v>6</v>
      </c>
      <c r="E59" s="346">
        <v>0</v>
      </c>
      <c r="F59" s="167">
        <v>43</v>
      </c>
      <c r="G59" s="327">
        <f t="shared" si="8"/>
        <v>809</v>
      </c>
      <c r="H59" s="327">
        <f t="shared" si="9"/>
        <v>410</v>
      </c>
      <c r="I59" s="327">
        <f t="shared" si="10"/>
        <v>399</v>
      </c>
      <c r="J59" s="167">
        <v>75</v>
      </c>
      <c r="K59" s="167">
        <v>69</v>
      </c>
      <c r="L59" s="167">
        <v>76</v>
      </c>
      <c r="M59" s="167">
        <v>62</v>
      </c>
      <c r="N59" s="167">
        <v>63</v>
      </c>
      <c r="O59" s="167">
        <v>69</v>
      </c>
      <c r="P59" s="167">
        <v>59</v>
      </c>
      <c r="Q59" s="167">
        <v>64</v>
      </c>
      <c r="R59" s="167">
        <v>75</v>
      </c>
      <c r="S59" s="167">
        <v>62</v>
      </c>
      <c r="T59" s="167">
        <v>62</v>
      </c>
      <c r="U59" s="167">
        <v>73</v>
      </c>
      <c r="V59" s="167">
        <v>30</v>
      </c>
      <c r="W59" s="167">
        <v>38</v>
      </c>
      <c r="X59" s="167">
        <v>3</v>
      </c>
      <c r="Y59" s="167">
        <v>14</v>
      </c>
    </row>
    <row r="60" spans="2:25" ht="13.5" customHeight="1">
      <c r="B60" s="108"/>
      <c r="C60" s="119" t="s">
        <v>1754</v>
      </c>
      <c r="D60" s="167">
        <v>6</v>
      </c>
      <c r="E60" s="346">
        <v>0</v>
      </c>
      <c r="F60" s="167">
        <v>50</v>
      </c>
      <c r="G60" s="327">
        <f t="shared" si="8"/>
        <v>1396</v>
      </c>
      <c r="H60" s="327">
        <f t="shared" si="9"/>
        <v>724</v>
      </c>
      <c r="I60" s="327">
        <f t="shared" si="10"/>
        <v>672</v>
      </c>
      <c r="J60" s="167">
        <v>101</v>
      </c>
      <c r="K60" s="167">
        <v>108</v>
      </c>
      <c r="L60" s="167">
        <v>134</v>
      </c>
      <c r="M60" s="167">
        <v>110</v>
      </c>
      <c r="N60" s="167">
        <v>123</v>
      </c>
      <c r="O60" s="167">
        <v>117</v>
      </c>
      <c r="P60" s="167">
        <v>108</v>
      </c>
      <c r="Q60" s="167">
        <v>109</v>
      </c>
      <c r="R60" s="167">
        <v>136</v>
      </c>
      <c r="S60" s="167">
        <v>116</v>
      </c>
      <c r="T60" s="167">
        <v>122</v>
      </c>
      <c r="U60" s="167">
        <v>112</v>
      </c>
      <c r="V60" s="167">
        <v>33</v>
      </c>
      <c r="W60" s="167">
        <v>45</v>
      </c>
      <c r="X60" s="167">
        <v>7</v>
      </c>
      <c r="Y60" s="167">
        <v>18</v>
      </c>
    </row>
    <row r="61" spans="2:25" ht="13.5" customHeight="1">
      <c r="B61" s="108"/>
      <c r="C61" s="119" t="s">
        <v>1755</v>
      </c>
      <c r="D61" s="167">
        <v>4</v>
      </c>
      <c r="E61" s="346">
        <v>0</v>
      </c>
      <c r="F61" s="167">
        <v>30</v>
      </c>
      <c r="G61" s="327">
        <f t="shared" si="8"/>
        <v>571</v>
      </c>
      <c r="H61" s="327">
        <f t="shared" si="9"/>
        <v>267</v>
      </c>
      <c r="I61" s="327">
        <f t="shared" si="10"/>
        <v>304</v>
      </c>
      <c r="J61" s="167">
        <v>41</v>
      </c>
      <c r="K61" s="167">
        <v>47</v>
      </c>
      <c r="L61" s="167">
        <v>46</v>
      </c>
      <c r="M61" s="167">
        <v>54</v>
      </c>
      <c r="N61" s="167">
        <v>44</v>
      </c>
      <c r="O61" s="167">
        <v>57</v>
      </c>
      <c r="P61" s="167">
        <v>52</v>
      </c>
      <c r="Q61" s="167">
        <v>42</v>
      </c>
      <c r="R61" s="167">
        <v>49</v>
      </c>
      <c r="S61" s="167">
        <v>51</v>
      </c>
      <c r="T61" s="167">
        <v>35</v>
      </c>
      <c r="U61" s="167">
        <v>53</v>
      </c>
      <c r="V61" s="167">
        <v>21</v>
      </c>
      <c r="W61" s="167">
        <v>25</v>
      </c>
      <c r="X61" s="167">
        <v>4</v>
      </c>
      <c r="Y61" s="167">
        <v>11</v>
      </c>
    </row>
    <row r="62" spans="2:25" ht="13.5" customHeight="1">
      <c r="B62" s="108"/>
      <c r="C62" s="119" t="s">
        <v>1756</v>
      </c>
      <c r="D62" s="167">
        <v>3</v>
      </c>
      <c r="E62" s="346">
        <v>0</v>
      </c>
      <c r="F62" s="167">
        <v>18</v>
      </c>
      <c r="G62" s="327">
        <f t="shared" si="8"/>
        <v>419</v>
      </c>
      <c r="H62" s="327">
        <f t="shared" si="9"/>
        <v>218</v>
      </c>
      <c r="I62" s="327">
        <f t="shared" si="10"/>
        <v>201</v>
      </c>
      <c r="J62" s="167">
        <v>32</v>
      </c>
      <c r="K62" s="167">
        <v>29</v>
      </c>
      <c r="L62" s="167">
        <v>38</v>
      </c>
      <c r="M62" s="167">
        <v>26</v>
      </c>
      <c r="N62" s="167">
        <v>29</v>
      </c>
      <c r="O62" s="167">
        <v>37</v>
      </c>
      <c r="P62" s="167">
        <v>34</v>
      </c>
      <c r="Q62" s="167">
        <v>34</v>
      </c>
      <c r="R62" s="167">
        <v>38</v>
      </c>
      <c r="S62" s="167">
        <v>33</v>
      </c>
      <c r="T62" s="167">
        <v>47</v>
      </c>
      <c r="U62" s="167">
        <v>42</v>
      </c>
      <c r="V62" s="167">
        <v>13</v>
      </c>
      <c r="W62" s="167">
        <v>20</v>
      </c>
      <c r="X62" s="167">
        <v>3</v>
      </c>
      <c r="Y62" s="167">
        <v>6</v>
      </c>
    </row>
    <row r="63" spans="2:25" ht="13.5" customHeight="1" thickBot="1">
      <c r="B63" s="127"/>
      <c r="C63" s="129" t="s">
        <v>1757</v>
      </c>
      <c r="D63" s="173">
        <v>3</v>
      </c>
      <c r="E63" s="583">
        <v>0</v>
      </c>
      <c r="F63" s="173">
        <v>24</v>
      </c>
      <c r="G63" s="1131">
        <f t="shared" si="8"/>
        <v>548</v>
      </c>
      <c r="H63" s="1131">
        <f t="shared" si="9"/>
        <v>292</v>
      </c>
      <c r="I63" s="1131">
        <f t="shared" si="10"/>
        <v>256</v>
      </c>
      <c r="J63" s="173">
        <v>54</v>
      </c>
      <c r="K63" s="173">
        <v>32</v>
      </c>
      <c r="L63" s="173">
        <v>50</v>
      </c>
      <c r="M63" s="173">
        <v>33</v>
      </c>
      <c r="N63" s="173">
        <v>47</v>
      </c>
      <c r="O63" s="173">
        <v>51</v>
      </c>
      <c r="P63" s="173">
        <v>42</v>
      </c>
      <c r="Q63" s="173">
        <v>45</v>
      </c>
      <c r="R63" s="173">
        <v>49</v>
      </c>
      <c r="S63" s="173">
        <v>47</v>
      </c>
      <c r="T63" s="173">
        <v>50</v>
      </c>
      <c r="U63" s="173">
        <v>48</v>
      </c>
      <c r="V63" s="173">
        <v>17</v>
      </c>
      <c r="W63" s="173">
        <v>21</v>
      </c>
      <c r="X63" s="173">
        <v>4</v>
      </c>
      <c r="Y63" s="173">
        <v>4</v>
      </c>
    </row>
    <row r="64" spans="2:15" ht="12" customHeight="1">
      <c r="B64" s="95" t="s">
        <v>976</v>
      </c>
      <c r="F64" s="1215"/>
      <c r="G64" s="1215"/>
      <c r="J64" s="354"/>
      <c r="K64" s="354"/>
      <c r="L64" s="354"/>
      <c r="M64" s="354"/>
      <c r="N64" s="354"/>
      <c r="O64" s="354"/>
    </row>
    <row r="65" spans="2:15" ht="12">
      <c r="B65" s="490" t="s">
        <v>977</v>
      </c>
      <c r="F65" s="1215"/>
      <c r="G65" s="1215"/>
      <c r="J65" s="354"/>
      <c r="K65" s="354"/>
      <c r="L65" s="354"/>
      <c r="M65" s="354"/>
      <c r="N65" s="354"/>
      <c r="O65" s="354"/>
    </row>
    <row r="66" spans="10:15" ht="12">
      <c r="J66" s="354"/>
      <c r="K66" s="354"/>
      <c r="L66" s="354"/>
      <c r="M66" s="354"/>
      <c r="N66" s="354"/>
      <c r="O66" s="354"/>
    </row>
    <row r="67" spans="10:15" ht="12">
      <c r="J67" s="354"/>
      <c r="K67" s="354"/>
      <c r="L67" s="354"/>
      <c r="M67" s="354"/>
      <c r="N67" s="354"/>
      <c r="O67" s="354"/>
    </row>
    <row r="68" spans="10:15" ht="12">
      <c r="J68" s="354"/>
      <c r="K68" s="354"/>
      <c r="L68" s="354"/>
      <c r="M68" s="354"/>
      <c r="N68" s="354"/>
      <c r="O68" s="354"/>
    </row>
    <row r="69" spans="10:15" ht="12">
      <c r="J69" s="354"/>
      <c r="K69" s="354"/>
      <c r="L69" s="354"/>
      <c r="M69" s="354"/>
      <c r="N69" s="354"/>
      <c r="O69" s="354"/>
    </row>
    <row r="70" spans="10:15" ht="12">
      <c r="J70" s="354"/>
      <c r="K70" s="354"/>
      <c r="L70" s="354"/>
      <c r="M70" s="354"/>
      <c r="N70" s="354"/>
      <c r="O70" s="354"/>
    </row>
    <row r="71" spans="10:15" ht="12">
      <c r="J71" s="354"/>
      <c r="K71" s="354"/>
      <c r="L71" s="354"/>
      <c r="M71" s="354"/>
      <c r="N71" s="354"/>
      <c r="O71" s="354"/>
    </row>
    <row r="72" spans="10:15" ht="12">
      <c r="J72" s="354"/>
      <c r="K72" s="354"/>
      <c r="L72" s="354"/>
      <c r="M72" s="354"/>
      <c r="N72" s="354"/>
      <c r="O72" s="354"/>
    </row>
    <row r="73" spans="10:15" ht="12">
      <c r="J73" s="354"/>
      <c r="K73" s="354"/>
      <c r="L73" s="354"/>
      <c r="M73" s="354"/>
      <c r="N73" s="354"/>
      <c r="O73" s="354"/>
    </row>
    <row r="74" spans="10:15" ht="12">
      <c r="J74" s="354"/>
      <c r="K74" s="354"/>
      <c r="L74" s="354"/>
      <c r="M74" s="354"/>
      <c r="N74" s="354"/>
      <c r="O74" s="354"/>
    </row>
    <row r="75" spans="10:15" ht="12">
      <c r="J75" s="354"/>
      <c r="K75" s="354"/>
      <c r="L75" s="354"/>
      <c r="M75" s="354"/>
      <c r="N75" s="354"/>
      <c r="O75" s="354"/>
    </row>
    <row r="76" spans="10:15" ht="12">
      <c r="J76" s="354"/>
      <c r="K76" s="354"/>
      <c r="L76" s="354"/>
      <c r="M76" s="354"/>
      <c r="N76" s="354"/>
      <c r="O76" s="354"/>
    </row>
    <row r="77" spans="10:15" ht="12">
      <c r="J77" s="354"/>
      <c r="K77" s="354"/>
      <c r="L77" s="354"/>
      <c r="M77" s="354"/>
      <c r="N77" s="354"/>
      <c r="O77" s="354"/>
    </row>
    <row r="78" spans="10:15" ht="12">
      <c r="J78" s="354"/>
      <c r="K78" s="354"/>
      <c r="L78" s="354"/>
      <c r="M78" s="354"/>
      <c r="N78" s="354"/>
      <c r="O78" s="354"/>
    </row>
    <row r="79" spans="10:15" ht="12">
      <c r="J79" s="354"/>
      <c r="K79" s="354"/>
      <c r="L79" s="354"/>
      <c r="M79" s="354"/>
      <c r="N79" s="354"/>
      <c r="O79" s="354"/>
    </row>
    <row r="80" spans="10:15" ht="12">
      <c r="J80" s="354"/>
      <c r="K80" s="354"/>
      <c r="L80" s="354"/>
      <c r="M80" s="354"/>
      <c r="N80" s="354"/>
      <c r="O80" s="354"/>
    </row>
    <row r="81" spans="10:15" ht="12">
      <c r="J81" s="354"/>
      <c r="K81" s="354"/>
      <c r="L81" s="354"/>
      <c r="M81" s="354"/>
      <c r="N81" s="354"/>
      <c r="O81" s="354"/>
    </row>
    <row r="82" spans="10:15" ht="12">
      <c r="J82" s="354"/>
      <c r="K82" s="354"/>
      <c r="L82" s="354"/>
      <c r="M82" s="354"/>
      <c r="N82" s="354"/>
      <c r="O82" s="354"/>
    </row>
    <row r="83" spans="10:15" ht="12">
      <c r="J83" s="354"/>
      <c r="K83" s="354"/>
      <c r="L83" s="354"/>
      <c r="M83" s="354"/>
      <c r="N83" s="354"/>
      <c r="O83" s="354"/>
    </row>
    <row r="84" spans="10:15" ht="12">
      <c r="J84" s="354"/>
      <c r="K84" s="354"/>
      <c r="L84" s="354"/>
      <c r="M84" s="354"/>
      <c r="N84" s="354"/>
      <c r="O84" s="354"/>
    </row>
    <row r="85" spans="10:15" ht="12">
      <c r="J85" s="354"/>
      <c r="K85" s="354"/>
      <c r="L85" s="354"/>
      <c r="M85" s="354"/>
      <c r="N85" s="354"/>
      <c r="O85" s="354"/>
    </row>
    <row r="86" spans="10:15" ht="12">
      <c r="J86" s="354"/>
      <c r="K86" s="354"/>
      <c r="L86" s="354"/>
      <c r="M86" s="354"/>
      <c r="N86" s="354"/>
      <c r="O86" s="354"/>
    </row>
    <row r="87" spans="10:15" ht="12">
      <c r="J87" s="354"/>
      <c r="K87" s="354"/>
      <c r="L87" s="354"/>
      <c r="M87" s="354"/>
      <c r="N87" s="354"/>
      <c r="O87" s="354"/>
    </row>
    <row r="88" spans="10:15" ht="12">
      <c r="J88" s="354"/>
      <c r="K88" s="354"/>
      <c r="L88" s="354"/>
      <c r="M88" s="354"/>
      <c r="N88" s="354"/>
      <c r="O88" s="354"/>
    </row>
    <row r="89" spans="10:15" ht="12">
      <c r="J89" s="354"/>
      <c r="K89" s="354"/>
      <c r="L89" s="354"/>
      <c r="M89" s="354"/>
      <c r="N89" s="354"/>
      <c r="O89" s="354"/>
    </row>
    <row r="90" spans="10:15" ht="12">
      <c r="J90" s="354"/>
      <c r="K90" s="354"/>
      <c r="L90" s="354"/>
      <c r="M90" s="354"/>
      <c r="N90" s="354"/>
      <c r="O90" s="354"/>
    </row>
    <row r="91" spans="10:15" ht="12">
      <c r="J91" s="354"/>
      <c r="K91" s="354"/>
      <c r="L91" s="354"/>
      <c r="M91" s="354"/>
      <c r="N91" s="354"/>
      <c r="O91" s="354"/>
    </row>
    <row r="92" spans="10:15" ht="12">
      <c r="J92" s="354"/>
      <c r="K92" s="354"/>
      <c r="L92" s="354"/>
      <c r="M92" s="354"/>
      <c r="N92" s="354"/>
      <c r="O92" s="354"/>
    </row>
    <row r="93" spans="10:15" ht="12">
      <c r="J93" s="354"/>
      <c r="K93" s="354"/>
      <c r="L93" s="354"/>
      <c r="M93" s="354"/>
      <c r="N93" s="354"/>
      <c r="O93" s="354"/>
    </row>
    <row r="94" spans="10:15" ht="12">
      <c r="J94" s="354"/>
      <c r="K94" s="354"/>
      <c r="L94" s="354"/>
      <c r="M94" s="354"/>
      <c r="N94" s="354"/>
      <c r="O94" s="354"/>
    </row>
    <row r="95" spans="10:15" ht="12">
      <c r="J95" s="354"/>
      <c r="K95" s="354"/>
      <c r="L95" s="354"/>
      <c r="M95" s="354"/>
      <c r="N95" s="354"/>
      <c r="O95" s="354"/>
    </row>
    <row r="96" spans="10:15" ht="12">
      <c r="J96" s="354"/>
      <c r="K96" s="354"/>
      <c r="L96" s="354"/>
      <c r="M96" s="354"/>
      <c r="N96" s="354"/>
      <c r="O96" s="354"/>
    </row>
    <row r="97" spans="10:15" ht="12">
      <c r="J97" s="354"/>
      <c r="K97" s="354"/>
      <c r="L97" s="354"/>
      <c r="M97" s="354"/>
      <c r="N97" s="354"/>
      <c r="O97" s="354"/>
    </row>
    <row r="98" spans="10:15" ht="12">
      <c r="J98" s="354"/>
      <c r="K98" s="354"/>
      <c r="L98" s="354"/>
      <c r="M98" s="354"/>
      <c r="N98" s="354"/>
      <c r="O98" s="354"/>
    </row>
    <row r="99" spans="10:15" ht="12">
      <c r="J99" s="354"/>
      <c r="K99" s="354"/>
      <c r="L99" s="354"/>
      <c r="M99" s="354"/>
      <c r="N99" s="354"/>
      <c r="O99" s="354"/>
    </row>
    <row r="100" spans="10:15" ht="12">
      <c r="J100" s="354"/>
      <c r="K100" s="354"/>
      <c r="L100" s="354"/>
      <c r="M100" s="354"/>
      <c r="N100" s="354"/>
      <c r="O100" s="354"/>
    </row>
    <row r="101" spans="10:15" ht="12">
      <c r="J101" s="354"/>
      <c r="K101" s="354"/>
      <c r="L101" s="354"/>
      <c r="M101" s="354"/>
      <c r="N101" s="354"/>
      <c r="O101" s="354"/>
    </row>
    <row r="102" spans="10:15" ht="12">
      <c r="J102" s="354"/>
      <c r="K102" s="354"/>
      <c r="L102" s="354"/>
      <c r="M102" s="354"/>
      <c r="N102" s="354"/>
      <c r="O102" s="354"/>
    </row>
    <row r="103" spans="10:15" ht="12">
      <c r="J103" s="354"/>
      <c r="K103" s="354"/>
      <c r="L103" s="354"/>
      <c r="M103" s="354"/>
      <c r="N103" s="354"/>
      <c r="O103" s="354"/>
    </row>
    <row r="104" spans="10:15" ht="12">
      <c r="J104" s="354"/>
      <c r="K104" s="354"/>
      <c r="L104" s="354"/>
      <c r="M104" s="354"/>
      <c r="N104" s="354"/>
      <c r="O104" s="354"/>
    </row>
    <row r="105" spans="10:15" ht="12">
      <c r="J105" s="354"/>
      <c r="K105" s="354"/>
      <c r="L105" s="354"/>
      <c r="M105" s="354"/>
      <c r="N105" s="354"/>
      <c r="O105" s="354"/>
    </row>
    <row r="106" spans="10:15" ht="12">
      <c r="J106" s="354"/>
      <c r="K106" s="354"/>
      <c r="L106" s="354"/>
      <c r="M106" s="354"/>
      <c r="N106" s="354"/>
      <c r="O106" s="354"/>
    </row>
    <row r="107" spans="10:15" ht="12">
      <c r="J107" s="354"/>
      <c r="K107" s="354"/>
      <c r="L107" s="354"/>
      <c r="M107" s="354"/>
      <c r="N107" s="354"/>
      <c r="O107" s="354"/>
    </row>
    <row r="108" spans="10:15" ht="12">
      <c r="J108" s="354"/>
      <c r="K108" s="354"/>
      <c r="L108" s="354"/>
      <c r="M108" s="354"/>
      <c r="N108" s="354"/>
      <c r="O108" s="354"/>
    </row>
    <row r="109" spans="10:15" ht="12">
      <c r="J109" s="354"/>
      <c r="K109" s="354"/>
      <c r="L109" s="354"/>
      <c r="M109" s="354"/>
      <c r="N109" s="354"/>
      <c r="O109" s="354"/>
    </row>
    <row r="110" spans="10:15" ht="12">
      <c r="J110" s="354"/>
      <c r="K110" s="354"/>
      <c r="L110" s="354"/>
      <c r="M110" s="354"/>
      <c r="N110" s="354"/>
      <c r="O110" s="354"/>
    </row>
    <row r="111" spans="10:15" ht="12">
      <c r="J111" s="354"/>
      <c r="K111" s="354"/>
      <c r="L111" s="354"/>
      <c r="M111" s="354"/>
      <c r="N111" s="354"/>
      <c r="O111" s="354"/>
    </row>
    <row r="112" spans="10:15" ht="12">
      <c r="J112" s="354"/>
      <c r="K112" s="354"/>
      <c r="L112" s="354"/>
      <c r="M112" s="354"/>
      <c r="N112" s="354"/>
      <c r="O112" s="354"/>
    </row>
    <row r="113" spans="10:15" ht="12">
      <c r="J113" s="354"/>
      <c r="K113" s="354"/>
      <c r="L113" s="354"/>
      <c r="M113" s="354"/>
      <c r="N113" s="354"/>
      <c r="O113" s="354"/>
    </row>
    <row r="114" spans="10:15" ht="12">
      <c r="J114" s="354"/>
      <c r="K114" s="354"/>
      <c r="L114" s="354"/>
      <c r="M114" s="354"/>
      <c r="N114" s="354"/>
      <c r="O114" s="354"/>
    </row>
    <row r="115" spans="10:15" ht="12">
      <c r="J115" s="354"/>
      <c r="K115" s="354"/>
      <c r="L115" s="354"/>
      <c r="M115" s="354"/>
      <c r="N115" s="354"/>
      <c r="O115" s="354"/>
    </row>
    <row r="116" spans="10:15" ht="12">
      <c r="J116" s="354"/>
      <c r="K116" s="354"/>
      <c r="L116" s="354"/>
      <c r="M116" s="354"/>
      <c r="N116" s="354"/>
      <c r="O116" s="354"/>
    </row>
    <row r="117" spans="10:15" ht="12">
      <c r="J117" s="354"/>
      <c r="K117" s="354"/>
      <c r="L117" s="354"/>
      <c r="M117" s="354"/>
      <c r="N117" s="354"/>
      <c r="O117" s="354"/>
    </row>
    <row r="118" spans="10:15" ht="12">
      <c r="J118" s="354"/>
      <c r="K118" s="354"/>
      <c r="L118" s="354"/>
      <c r="M118" s="354"/>
      <c r="N118" s="354"/>
      <c r="O118" s="354"/>
    </row>
    <row r="119" spans="10:15" ht="12">
      <c r="J119" s="354"/>
      <c r="K119" s="354"/>
      <c r="L119" s="354"/>
      <c r="M119" s="354"/>
      <c r="N119" s="354"/>
      <c r="O119" s="354"/>
    </row>
    <row r="120" spans="10:15" ht="12">
      <c r="J120" s="354"/>
      <c r="K120" s="354"/>
      <c r="L120" s="354"/>
      <c r="M120" s="354"/>
      <c r="N120" s="354"/>
      <c r="O120" s="354"/>
    </row>
    <row r="121" spans="10:15" ht="12">
      <c r="J121" s="354"/>
      <c r="K121" s="354"/>
      <c r="L121" s="354"/>
      <c r="M121" s="354"/>
      <c r="N121" s="354"/>
      <c r="O121" s="354"/>
    </row>
    <row r="122" spans="10:15" ht="12">
      <c r="J122" s="354"/>
      <c r="K122" s="354"/>
      <c r="L122" s="354"/>
      <c r="M122" s="354"/>
      <c r="N122" s="354"/>
      <c r="O122" s="354"/>
    </row>
    <row r="123" spans="10:15" ht="12">
      <c r="J123" s="354"/>
      <c r="K123" s="354"/>
      <c r="L123" s="354"/>
      <c r="M123" s="354"/>
      <c r="N123" s="354"/>
      <c r="O123" s="354"/>
    </row>
    <row r="124" spans="10:15" ht="12">
      <c r="J124" s="354"/>
      <c r="K124" s="354"/>
      <c r="L124" s="354"/>
      <c r="M124" s="354"/>
      <c r="N124" s="354"/>
      <c r="O124" s="354"/>
    </row>
    <row r="125" spans="10:15" ht="12">
      <c r="J125" s="354"/>
      <c r="K125" s="354"/>
      <c r="L125" s="354"/>
      <c r="M125" s="354"/>
      <c r="N125" s="354"/>
      <c r="O125" s="354"/>
    </row>
    <row r="126" spans="10:15" ht="12">
      <c r="J126" s="354"/>
      <c r="K126" s="354"/>
      <c r="L126" s="354"/>
      <c r="M126" s="354"/>
      <c r="N126" s="354"/>
      <c r="O126" s="354"/>
    </row>
    <row r="127" spans="10:15" ht="12">
      <c r="J127" s="354"/>
      <c r="K127" s="354"/>
      <c r="L127" s="354"/>
      <c r="M127" s="354"/>
      <c r="N127" s="354"/>
      <c r="O127" s="354"/>
    </row>
    <row r="128" spans="10:15" ht="12">
      <c r="J128" s="354"/>
      <c r="K128" s="354"/>
      <c r="L128" s="354"/>
      <c r="M128" s="354"/>
      <c r="N128" s="354"/>
      <c r="O128" s="354"/>
    </row>
    <row r="129" spans="10:15" ht="12">
      <c r="J129" s="354"/>
      <c r="K129" s="354"/>
      <c r="L129" s="354"/>
      <c r="M129" s="354"/>
      <c r="N129" s="354"/>
      <c r="O129" s="354"/>
    </row>
    <row r="130" spans="10:15" ht="12">
      <c r="J130" s="354"/>
      <c r="K130" s="354"/>
      <c r="L130" s="354"/>
      <c r="M130" s="354"/>
      <c r="N130" s="354"/>
      <c r="O130" s="354"/>
    </row>
    <row r="131" spans="10:15" ht="12">
      <c r="J131" s="354"/>
      <c r="K131" s="354"/>
      <c r="L131" s="354"/>
      <c r="M131" s="354"/>
      <c r="N131" s="354"/>
      <c r="O131" s="354"/>
    </row>
    <row r="132" spans="10:15" ht="12">
      <c r="J132" s="354"/>
      <c r="K132" s="354"/>
      <c r="L132" s="354"/>
      <c r="M132" s="354"/>
      <c r="N132" s="354"/>
      <c r="O132" s="354"/>
    </row>
    <row r="133" spans="10:15" ht="12">
      <c r="J133" s="354"/>
      <c r="K133" s="354"/>
      <c r="L133" s="354"/>
      <c r="M133" s="354"/>
      <c r="N133" s="354"/>
      <c r="O133" s="354"/>
    </row>
    <row r="134" spans="10:15" ht="12">
      <c r="J134" s="354"/>
      <c r="K134" s="354"/>
      <c r="L134" s="354"/>
      <c r="M134" s="354"/>
      <c r="N134" s="354"/>
      <c r="O134" s="354"/>
    </row>
    <row r="135" spans="10:15" ht="12">
      <c r="J135" s="354"/>
      <c r="K135" s="354"/>
      <c r="L135" s="354"/>
      <c r="M135" s="354"/>
      <c r="N135" s="354"/>
      <c r="O135" s="354"/>
    </row>
    <row r="136" spans="10:15" ht="12">
      <c r="J136" s="354"/>
      <c r="K136" s="354"/>
      <c r="L136" s="354"/>
      <c r="M136" s="354"/>
      <c r="N136" s="354"/>
      <c r="O136" s="354"/>
    </row>
    <row r="137" spans="10:15" ht="12">
      <c r="J137" s="354"/>
      <c r="K137" s="354"/>
      <c r="L137" s="354"/>
      <c r="M137" s="354"/>
      <c r="N137" s="354"/>
      <c r="O137" s="354"/>
    </row>
    <row r="138" spans="10:15" ht="12">
      <c r="J138" s="354"/>
      <c r="K138" s="354"/>
      <c r="L138" s="354"/>
      <c r="M138" s="354"/>
      <c r="N138" s="354"/>
      <c r="O138" s="354"/>
    </row>
    <row r="139" spans="10:15" ht="12">
      <c r="J139" s="354"/>
      <c r="K139" s="354"/>
      <c r="L139" s="354"/>
      <c r="M139" s="354"/>
      <c r="N139" s="354"/>
      <c r="O139" s="354"/>
    </row>
    <row r="140" spans="10:15" ht="12">
      <c r="J140" s="354"/>
      <c r="K140" s="354"/>
      <c r="L140" s="354"/>
      <c r="M140" s="354"/>
      <c r="N140" s="354"/>
      <c r="O140" s="354"/>
    </row>
    <row r="141" spans="10:15" ht="12">
      <c r="J141" s="354"/>
      <c r="K141" s="354"/>
      <c r="L141" s="354"/>
      <c r="M141" s="354"/>
      <c r="N141" s="354"/>
      <c r="O141" s="354"/>
    </row>
    <row r="142" spans="10:15" ht="12">
      <c r="J142" s="354"/>
      <c r="K142" s="354"/>
      <c r="L142" s="354"/>
      <c r="M142" s="354"/>
      <c r="N142" s="354"/>
      <c r="O142" s="354"/>
    </row>
    <row r="143" spans="10:15" ht="12">
      <c r="J143" s="354"/>
      <c r="K143" s="354"/>
      <c r="L143" s="354"/>
      <c r="M143" s="354"/>
      <c r="N143" s="354"/>
      <c r="O143" s="354"/>
    </row>
    <row r="144" spans="10:15" ht="12">
      <c r="J144" s="354"/>
      <c r="K144" s="354"/>
      <c r="L144" s="354"/>
      <c r="M144" s="354"/>
      <c r="N144" s="354"/>
      <c r="O144" s="354"/>
    </row>
    <row r="145" spans="10:15" ht="12">
      <c r="J145" s="354"/>
      <c r="K145" s="354"/>
      <c r="L145" s="354"/>
      <c r="M145" s="354"/>
      <c r="N145" s="354"/>
      <c r="O145" s="354"/>
    </row>
    <row r="146" spans="10:15" ht="12">
      <c r="J146" s="354"/>
      <c r="K146" s="354"/>
      <c r="L146" s="354"/>
      <c r="M146" s="354"/>
      <c r="N146" s="354"/>
      <c r="O146" s="354"/>
    </row>
    <row r="147" spans="10:15" ht="12">
      <c r="J147" s="354"/>
      <c r="K147" s="354"/>
      <c r="L147" s="354"/>
      <c r="M147" s="354"/>
      <c r="N147" s="354"/>
      <c r="O147" s="354"/>
    </row>
    <row r="148" spans="10:15" ht="12">
      <c r="J148" s="354"/>
      <c r="K148" s="354"/>
      <c r="L148" s="354"/>
      <c r="M148" s="354"/>
      <c r="N148" s="354"/>
      <c r="O148" s="354"/>
    </row>
    <row r="149" spans="10:15" ht="12">
      <c r="J149" s="354"/>
      <c r="K149" s="354"/>
      <c r="L149" s="354"/>
      <c r="M149" s="354"/>
      <c r="N149" s="354"/>
      <c r="O149" s="354"/>
    </row>
    <row r="150" spans="10:15" ht="12">
      <c r="J150" s="354"/>
      <c r="K150" s="354"/>
      <c r="L150" s="354"/>
      <c r="M150" s="354"/>
      <c r="N150" s="354"/>
      <c r="O150" s="354"/>
    </row>
  </sheetData>
  <mergeCells count="24">
    <mergeCell ref="B8:C8"/>
    <mergeCell ref="B7:C7"/>
    <mergeCell ref="F4:F6"/>
    <mergeCell ref="B4:C6"/>
    <mergeCell ref="G4:U4"/>
    <mergeCell ref="B15:C15"/>
    <mergeCell ref="V4:W4"/>
    <mergeCell ref="X4:Y4"/>
    <mergeCell ref="T5:U5"/>
    <mergeCell ref="V5:W5"/>
    <mergeCell ref="B9:C9"/>
    <mergeCell ref="B14:C14"/>
    <mergeCell ref="B11:C11"/>
    <mergeCell ref="B12:C12"/>
    <mergeCell ref="B16:C16"/>
    <mergeCell ref="B17:C17"/>
    <mergeCell ref="X5:Y5"/>
    <mergeCell ref="N5:O5"/>
    <mergeCell ref="D4:E5"/>
    <mergeCell ref="J5:K5"/>
    <mergeCell ref="L5:M5"/>
    <mergeCell ref="G5:I5"/>
    <mergeCell ref="P5:Q5"/>
    <mergeCell ref="R5:S5"/>
  </mergeCells>
  <printOptions/>
  <pageMargins left="0.3937007874015748" right="0.31496062992125984" top="0.5905511811023623" bottom="0.3937007874015748" header="0.2755905511811024" footer="0.1968503937007874"/>
  <pageSetup horizontalDpi="400" verticalDpi="400" orientation="portrait" paperSize="9" scale="90" r:id="rId1"/>
  <colBreaks count="1" manualBreakCount="1">
    <brk id="25" min="1" max="66" man="1"/>
  </colBreaks>
</worksheet>
</file>

<file path=xl/worksheets/sheet4.xml><?xml version="1.0" encoding="utf-8"?>
<worksheet xmlns="http://schemas.openxmlformats.org/spreadsheetml/2006/main" xmlns:r="http://schemas.openxmlformats.org/officeDocument/2006/relationships">
  <dimension ref="B2:Z66"/>
  <sheetViews>
    <sheetView workbookViewId="0" topLeftCell="A1">
      <selection activeCell="A1" sqref="A1"/>
    </sheetView>
  </sheetViews>
  <sheetFormatPr defaultColWidth="9.00390625" defaultRowHeight="13.5"/>
  <cols>
    <col min="1" max="2" width="2.625" style="134" customWidth="1"/>
    <col min="3" max="3" width="8.125" style="134" customWidth="1"/>
    <col min="4" max="4" width="9.625" style="134" customWidth="1"/>
    <col min="5" max="13" width="8.125" style="134" customWidth="1"/>
    <col min="14" max="14" width="8.875" style="134" customWidth="1"/>
    <col min="15" max="24" width="8.125" style="134" customWidth="1"/>
    <col min="25" max="16384" width="9.00390625" style="134" customWidth="1"/>
  </cols>
  <sheetData>
    <row r="2" spans="2:26" ht="16.5" customHeight="1">
      <c r="B2" s="135" t="s">
        <v>1805</v>
      </c>
      <c r="W2" s="136"/>
      <c r="X2" s="136"/>
      <c r="Y2" s="136"/>
      <c r="Z2" s="136"/>
    </row>
    <row r="3" spans="3:24" ht="12.75" thickBot="1">
      <c r="C3" s="137"/>
      <c r="D3" s="137"/>
      <c r="E3" s="138"/>
      <c r="F3" s="138"/>
      <c r="G3" s="138"/>
      <c r="H3" s="138"/>
      <c r="I3" s="138"/>
      <c r="J3" s="138"/>
      <c r="K3" s="137"/>
      <c r="V3" s="134" t="s">
        <v>1774</v>
      </c>
      <c r="X3" s="139" t="s">
        <v>1775</v>
      </c>
    </row>
    <row r="4" spans="2:24" ht="21" customHeight="1" thickTop="1">
      <c r="B4" s="1368" t="s">
        <v>1770</v>
      </c>
      <c r="C4" s="1369"/>
      <c r="D4" s="140" t="s">
        <v>1690</v>
      </c>
      <c r="E4" s="142" t="s">
        <v>1790</v>
      </c>
      <c r="F4" s="142" t="s">
        <v>1791</v>
      </c>
      <c r="G4" s="142" t="s">
        <v>1792</v>
      </c>
      <c r="H4" s="142" t="s">
        <v>1793</v>
      </c>
      <c r="I4" s="142" t="s">
        <v>1794</v>
      </c>
      <c r="J4" s="142" t="s">
        <v>1795</v>
      </c>
      <c r="K4" s="142" t="s">
        <v>1776</v>
      </c>
      <c r="L4" s="142" t="s">
        <v>1777</v>
      </c>
      <c r="M4" s="142" t="s">
        <v>1778</v>
      </c>
      <c r="N4" s="142" t="s">
        <v>1779</v>
      </c>
      <c r="O4" s="142" t="s">
        <v>1780</v>
      </c>
      <c r="P4" s="142" t="s">
        <v>1781</v>
      </c>
      <c r="Q4" s="142" t="s">
        <v>1782</v>
      </c>
      <c r="R4" s="142" t="s">
        <v>1783</v>
      </c>
      <c r="S4" s="142" t="s">
        <v>1784</v>
      </c>
      <c r="T4" s="142" t="s">
        <v>1785</v>
      </c>
      <c r="U4" s="142" t="s">
        <v>1786</v>
      </c>
      <c r="V4" s="142" t="s">
        <v>1787</v>
      </c>
      <c r="W4" s="142" t="s">
        <v>1796</v>
      </c>
      <c r="X4" s="141" t="s">
        <v>1788</v>
      </c>
    </row>
    <row r="5" spans="2:24" s="143" customFormat="1" ht="18.75" customHeight="1">
      <c r="B5" s="1370" t="s">
        <v>1797</v>
      </c>
      <c r="C5" s="1371"/>
      <c r="D5" s="144">
        <f>SUM(D7:D8)</f>
        <v>1254525</v>
      </c>
      <c r="E5" s="145">
        <f aca="true" t="shared" si="0" ref="E5:X5">SUM(E15:E58)</f>
        <v>61471</v>
      </c>
      <c r="F5" s="145">
        <f t="shared" si="0"/>
        <v>71543</v>
      </c>
      <c r="G5" s="145">
        <f t="shared" si="0"/>
        <v>80580</v>
      </c>
      <c r="H5" s="145">
        <f t="shared" si="0"/>
        <v>82390</v>
      </c>
      <c r="I5" s="146">
        <f t="shared" si="0"/>
        <v>65267</v>
      </c>
      <c r="J5" s="145">
        <f t="shared" si="0"/>
        <v>63630</v>
      </c>
      <c r="K5" s="145">
        <f t="shared" si="0"/>
        <v>71987</v>
      </c>
      <c r="L5" s="145">
        <f t="shared" si="0"/>
        <v>82507</v>
      </c>
      <c r="M5" s="145">
        <f t="shared" si="0"/>
        <v>98657</v>
      </c>
      <c r="N5" s="145">
        <f t="shared" si="0"/>
        <v>87754</v>
      </c>
      <c r="O5" s="146">
        <f t="shared" si="0"/>
        <v>77937</v>
      </c>
      <c r="P5" s="145">
        <f t="shared" si="0"/>
        <v>81546</v>
      </c>
      <c r="Q5" s="146">
        <f t="shared" si="0"/>
        <v>88761</v>
      </c>
      <c r="R5" s="145">
        <f t="shared" si="0"/>
        <v>84968</v>
      </c>
      <c r="S5" s="145">
        <f t="shared" si="0"/>
        <v>62929</v>
      </c>
      <c r="T5" s="145">
        <f t="shared" si="0"/>
        <v>42906</v>
      </c>
      <c r="U5" s="145">
        <f t="shared" si="0"/>
        <v>29572</v>
      </c>
      <c r="V5" s="145">
        <f t="shared" si="0"/>
        <v>14083</v>
      </c>
      <c r="W5" s="145">
        <f t="shared" si="0"/>
        <v>5248</v>
      </c>
      <c r="X5" s="147">
        <f t="shared" si="0"/>
        <v>789</v>
      </c>
    </row>
    <row r="6" spans="2:25" s="148" customFormat="1" ht="6" customHeight="1">
      <c r="B6" s="149"/>
      <c r="C6" s="150"/>
      <c r="D6" s="151"/>
      <c r="E6" s="152"/>
      <c r="F6" s="152"/>
      <c r="G6" s="152"/>
      <c r="H6" s="152"/>
      <c r="I6" s="152"/>
      <c r="J6" s="152"/>
      <c r="K6" s="152"/>
      <c r="L6" s="152"/>
      <c r="M6" s="152"/>
      <c r="N6" s="152"/>
      <c r="O6" s="152"/>
      <c r="P6" s="152"/>
      <c r="Q6" s="152"/>
      <c r="R6" s="152"/>
      <c r="S6" s="152"/>
      <c r="T6" s="152"/>
      <c r="U6" s="152"/>
      <c r="V6" s="152"/>
      <c r="W6" s="152"/>
      <c r="X6" s="153"/>
      <c r="Y6" s="155"/>
    </row>
    <row r="7" spans="2:24" s="143" customFormat="1" ht="13.5" customHeight="1">
      <c r="B7" s="1372" t="s">
        <v>1798</v>
      </c>
      <c r="C7" s="1373"/>
      <c r="D7" s="156">
        <f aca="true" t="shared" si="1" ref="D7:X7">SUM(D15:D27)</f>
        <v>898531</v>
      </c>
      <c r="E7" s="157">
        <f t="shared" si="1"/>
        <v>44780</v>
      </c>
      <c r="F7" s="157">
        <f t="shared" si="1"/>
        <v>50734</v>
      </c>
      <c r="G7" s="157">
        <f t="shared" si="1"/>
        <v>56722</v>
      </c>
      <c r="H7" s="157">
        <f t="shared" si="1"/>
        <v>59546</v>
      </c>
      <c r="I7" s="158">
        <f t="shared" si="1"/>
        <v>51186</v>
      </c>
      <c r="J7" s="157">
        <f t="shared" si="1"/>
        <v>49134</v>
      </c>
      <c r="K7" s="157">
        <f t="shared" si="1"/>
        <v>53323</v>
      </c>
      <c r="L7" s="157">
        <f t="shared" si="1"/>
        <v>58863</v>
      </c>
      <c r="M7" s="157">
        <f t="shared" si="1"/>
        <v>70071</v>
      </c>
      <c r="N7" s="157">
        <f t="shared" si="1"/>
        <v>64338</v>
      </c>
      <c r="O7" s="158">
        <f t="shared" si="1"/>
        <v>57770</v>
      </c>
      <c r="P7" s="157">
        <f t="shared" si="1"/>
        <v>57951</v>
      </c>
      <c r="Q7" s="158">
        <f t="shared" si="1"/>
        <v>61645</v>
      </c>
      <c r="R7" s="157">
        <f t="shared" si="1"/>
        <v>57664</v>
      </c>
      <c r="S7" s="157">
        <f t="shared" si="1"/>
        <v>42447</v>
      </c>
      <c r="T7" s="157">
        <f t="shared" si="1"/>
        <v>28849</v>
      </c>
      <c r="U7" s="157">
        <f t="shared" si="1"/>
        <v>19867</v>
      </c>
      <c r="V7" s="157">
        <f t="shared" si="1"/>
        <v>9378</v>
      </c>
      <c r="W7" s="157">
        <f t="shared" si="1"/>
        <v>3476</v>
      </c>
      <c r="X7" s="159">
        <f t="shared" si="1"/>
        <v>787</v>
      </c>
    </row>
    <row r="8" spans="2:24" s="143" customFormat="1" ht="13.5" customHeight="1">
      <c r="B8" s="1372" t="s">
        <v>1799</v>
      </c>
      <c r="C8" s="1373"/>
      <c r="D8" s="156">
        <f aca="true" t="shared" si="2" ref="D8:X8">SUM(D28:D58)</f>
        <v>355994</v>
      </c>
      <c r="E8" s="157">
        <f t="shared" si="2"/>
        <v>16691</v>
      </c>
      <c r="F8" s="157">
        <f t="shared" si="2"/>
        <v>20809</v>
      </c>
      <c r="G8" s="157">
        <f t="shared" si="2"/>
        <v>23858</v>
      </c>
      <c r="H8" s="157">
        <f t="shared" si="2"/>
        <v>22844</v>
      </c>
      <c r="I8" s="158">
        <f t="shared" si="2"/>
        <v>14081</v>
      </c>
      <c r="J8" s="157">
        <f t="shared" si="2"/>
        <v>14496</v>
      </c>
      <c r="K8" s="157">
        <f t="shared" si="2"/>
        <v>18664</v>
      </c>
      <c r="L8" s="157">
        <f t="shared" si="2"/>
        <v>23644</v>
      </c>
      <c r="M8" s="157">
        <f t="shared" si="2"/>
        <v>28586</v>
      </c>
      <c r="N8" s="157">
        <f t="shared" si="2"/>
        <v>23416</v>
      </c>
      <c r="O8" s="158">
        <f t="shared" si="2"/>
        <v>20167</v>
      </c>
      <c r="P8" s="157">
        <f t="shared" si="2"/>
        <v>23595</v>
      </c>
      <c r="Q8" s="158">
        <f t="shared" si="2"/>
        <v>27116</v>
      </c>
      <c r="R8" s="157">
        <f t="shared" si="2"/>
        <v>27304</v>
      </c>
      <c r="S8" s="157">
        <f t="shared" si="2"/>
        <v>20482</v>
      </c>
      <c r="T8" s="157">
        <f t="shared" si="2"/>
        <v>14057</v>
      </c>
      <c r="U8" s="157">
        <f t="shared" si="2"/>
        <v>9705</v>
      </c>
      <c r="V8" s="157">
        <f t="shared" si="2"/>
        <v>4705</v>
      </c>
      <c r="W8" s="157">
        <f t="shared" si="2"/>
        <v>1772</v>
      </c>
      <c r="X8" s="159">
        <f t="shared" si="2"/>
        <v>2</v>
      </c>
    </row>
    <row r="9" spans="2:24" s="143" customFormat="1" ht="6" customHeight="1">
      <c r="B9" s="122"/>
      <c r="C9" s="123"/>
      <c r="D9" s="156"/>
      <c r="E9" s="160"/>
      <c r="F9" s="160"/>
      <c r="G9" s="160"/>
      <c r="H9" s="160"/>
      <c r="I9" s="161"/>
      <c r="J9" s="160"/>
      <c r="K9" s="160"/>
      <c r="L9" s="160"/>
      <c r="M9" s="160"/>
      <c r="N9" s="160"/>
      <c r="O9" s="161"/>
      <c r="P9" s="160"/>
      <c r="Q9" s="161"/>
      <c r="R9" s="160"/>
      <c r="S9" s="160"/>
      <c r="T9" s="160"/>
      <c r="U9" s="160"/>
      <c r="V9" s="160"/>
      <c r="W9" s="160"/>
      <c r="X9" s="162"/>
    </row>
    <row r="10" spans="2:24" s="143" customFormat="1" ht="13.5" customHeight="1">
      <c r="B10" s="1372" t="s">
        <v>1800</v>
      </c>
      <c r="C10" s="1373"/>
      <c r="D10" s="156">
        <f>+D15+D20+D21+D22+D24+D25+D26+D28+D29+D30+D31+D32+D33+D34</f>
        <v>578514</v>
      </c>
      <c r="E10" s="157">
        <f aca="true" t="shared" si="3" ref="E10:X10">SUM(E15,E20,E21,E22,E24,E25,E26,E28,E29,E30,E31,E32,E33,E34)</f>
        <v>28200</v>
      </c>
      <c r="F10" s="157">
        <f t="shared" si="3"/>
        <v>32724</v>
      </c>
      <c r="G10" s="157">
        <f t="shared" si="3"/>
        <v>37001</v>
      </c>
      <c r="H10" s="157">
        <f t="shared" si="3"/>
        <v>39052</v>
      </c>
      <c r="I10" s="158">
        <f t="shared" si="3"/>
        <v>33293</v>
      </c>
      <c r="J10" s="157">
        <f t="shared" si="3"/>
        <v>30274</v>
      </c>
      <c r="K10" s="157">
        <f t="shared" si="3"/>
        <v>33661</v>
      </c>
      <c r="L10" s="157">
        <f t="shared" si="3"/>
        <v>37973</v>
      </c>
      <c r="M10" s="157">
        <f t="shared" si="3"/>
        <v>45602</v>
      </c>
      <c r="N10" s="157">
        <f t="shared" si="3"/>
        <v>41306</v>
      </c>
      <c r="O10" s="158">
        <f t="shared" si="3"/>
        <v>36233</v>
      </c>
      <c r="P10" s="157">
        <f t="shared" si="3"/>
        <v>36575</v>
      </c>
      <c r="Q10" s="158">
        <f t="shared" si="3"/>
        <v>39608</v>
      </c>
      <c r="R10" s="157">
        <f t="shared" si="3"/>
        <v>37446</v>
      </c>
      <c r="S10" s="157">
        <f t="shared" si="3"/>
        <v>27544</v>
      </c>
      <c r="T10" s="157">
        <f t="shared" si="3"/>
        <v>18929</v>
      </c>
      <c r="U10" s="157">
        <f t="shared" si="3"/>
        <v>13383</v>
      </c>
      <c r="V10" s="157">
        <f t="shared" si="3"/>
        <v>6471</v>
      </c>
      <c r="W10" s="157">
        <f t="shared" si="3"/>
        <v>2468</v>
      </c>
      <c r="X10" s="159">
        <f t="shared" si="3"/>
        <v>771</v>
      </c>
    </row>
    <row r="11" spans="2:24" s="143" customFormat="1" ht="13.5" customHeight="1">
      <c r="B11" s="1372" t="s">
        <v>1801</v>
      </c>
      <c r="C11" s="1373"/>
      <c r="D11" s="156">
        <f>+D19+D35+D36+D37+D38+D39+D40+D41</f>
        <v>100185</v>
      </c>
      <c r="E11" s="157">
        <f aca="true" t="shared" si="4" ref="E11:W11">SUM(E19,E35,E36,E37,E38,E39,E40,E41)</f>
        <v>5117</v>
      </c>
      <c r="F11" s="157">
        <f t="shared" si="4"/>
        <v>6070</v>
      </c>
      <c r="G11" s="157">
        <f t="shared" si="4"/>
        <v>6772</v>
      </c>
      <c r="H11" s="157">
        <f t="shared" si="4"/>
        <v>6601</v>
      </c>
      <c r="I11" s="158">
        <f t="shared" si="4"/>
        <v>4108</v>
      </c>
      <c r="J11" s="157">
        <f t="shared" si="4"/>
        <v>4534</v>
      </c>
      <c r="K11" s="157">
        <f t="shared" si="4"/>
        <v>5880</v>
      </c>
      <c r="L11" s="157">
        <f t="shared" si="4"/>
        <v>6970</v>
      </c>
      <c r="M11" s="157">
        <f t="shared" si="4"/>
        <v>7979</v>
      </c>
      <c r="N11" s="157">
        <f t="shared" si="4"/>
        <v>6536</v>
      </c>
      <c r="O11" s="158">
        <f t="shared" si="4"/>
        <v>5930</v>
      </c>
      <c r="P11" s="157">
        <f t="shared" si="4"/>
        <v>6605</v>
      </c>
      <c r="Q11" s="158">
        <f t="shared" si="4"/>
        <v>7440</v>
      </c>
      <c r="R11" s="157">
        <f t="shared" si="4"/>
        <v>7288</v>
      </c>
      <c r="S11" s="157">
        <f t="shared" si="4"/>
        <v>5251</v>
      </c>
      <c r="T11" s="157">
        <f t="shared" si="4"/>
        <v>3559</v>
      </c>
      <c r="U11" s="157">
        <f t="shared" si="4"/>
        <v>2232</v>
      </c>
      <c r="V11" s="157">
        <f t="shared" si="4"/>
        <v>953</v>
      </c>
      <c r="W11" s="157">
        <f t="shared" si="4"/>
        <v>360</v>
      </c>
      <c r="X11" s="159" t="s">
        <v>1789</v>
      </c>
    </row>
    <row r="12" spans="2:24" s="143" customFormat="1" ht="13.5" customHeight="1">
      <c r="B12" s="1372" t="s">
        <v>1802</v>
      </c>
      <c r="C12" s="1373"/>
      <c r="D12" s="156">
        <f>+D16+D23+D27+D42+D43+D44+D45+D46</f>
        <v>251029</v>
      </c>
      <c r="E12" s="157">
        <f aca="true" t="shared" si="5" ref="E12:X12">SUM(E16,E23,E27,E42,E43,E44,E45,E46)</f>
        <v>12173</v>
      </c>
      <c r="F12" s="157">
        <f t="shared" si="5"/>
        <v>14349</v>
      </c>
      <c r="G12" s="157">
        <f t="shared" si="5"/>
        <v>15974</v>
      </c>
      <c r="H12" s="157">
        <f t="shared" si="5"/>
        <v>15988</v>
      </c>
      <c r="I12" s="158">
        <f t="shared" si="5"/>
        <v>13495</v>
      </c>
      <c r="J12" s="157">
        <f t="shared" si="5"/>
        <v>13205</v>
      </c>
      <c r="K12" s="157">
        <f t="shared" si="5"/>
        <v>14218</v>
      </c>
      <c r="L12" s="157">
        <f t="shared" si="5"/>
        <v>16234</v>
      </c>
      <c r="M12" s="157">
        <f t="shared" si="5"/>
        <v>19316</v>
      </c>
      <c r="N12" s="157">
        <f t="shared" si="5"/>
        <v>16759</v>
      </c>
      <c r="O12" s="158">
        <f t="shared" si="5"/>
        <v>15225</v>
      </c>
      <c r="P12" s="157">
        <f t="shared" si="5"/>
        <v>16200</v>
      </c>
      <c r="Q12" s="158">
        <f t="shared" si="5"/>
        <v>17726</v>
      </c>
      <c r="R12" s="157">
        <f t="shared" si="5"/>
        <v>17795</v>
      </c>
      <c r="S12" s="157">
        <f t="shared" si="5"/>
        <v>13469</v>
      </c>
      <c r="T12" s="157">
        <f t="shared" si="5"/>
        <v>8765</v>
      </c>
      <c r="U12" s="157">
        <f t="shared" si="5"/>
        <v>6053</v>
      </c>
      <c r="V12" s="157">
        <f t="shared" si="5"/>
        <v>2927</v>
      </c>
      <c r="W12" s="157">
        <f t="shared" si="5"/>
        <v>1150</v>
      </c>
      <c r="X12" s="159">
        <f t="shared" si="5"/>
        <v>8</v>
      </c>
    </row>
    <row r="13" spans="2:24" s="143" customFormat="1" ht="13.5" customHeight="1">
      <c r="B13" s="1372" t="s">
        <v>1803</v>
      </c>
      <c r="C13" s="1373"/>
      <c r="D13" s="156">
        <f>+D17+D18+D47+D48+D49+D50+D51+D52+D53+D54+D55+D56+D57+D58</f>
        <v>324797</v>
      </c>
      <c r="E13" s="157">
        <f aca="true" t="shared" si="6" ref="E13:X13">SUM(E17,E18,E47,E48,E49,E50,E51,E52,E53,E54,E55,E56,E57,E58)</f>
        <v>15981</v>
      </c>
      <c r="F13" s="157">
        <f t="shared" si="6"/>
        <v>18400</v>
      </c>
      <c r="G13" s="157">
        <f t="shared" si="6"/>
        <v>20833</v>
      </c>
      <c r="H13" s="157">
        <f t="shared" si="6"/>
        <v>20749</v>
      </c>
      <c r="I13" s="158">
        <f t="shared" si="6"/>
        <v>14371</v>
      </c>
      <c r="J13" s="157">
        <f t="shared" si="6"/>
        <v>15617</v>
      </c>
      <c r="K13" s="157">
        <f t="shared" si="6"/>
        <v>18228</v>
      </c>
      <c r="L13" s="157">
        <f t="shared" si="6"/>
        <v>21330</v>
      </c>
      <c r="M13" s="157">
        <f t="shared" si="6"/>
        <v>25760</v>
      </c>
      <c r="N13" s="157">
        <f t="shared" si="6"/>
        <v>23153</v>
      </c>
      <c r="O13" s="158">
        <f t="shared" si="6"/>
        <v>20549</v>
      </c>
      <c r="P13" s="157">
        <f t="shared" si="6"/>
        <v>22166</v>
      </c>
      <c r="Q13" s="157">
        <f t="shared" si="6"/>
        <v>23987</v>
      </c>
      <c r="R13" s="157">
        <f t="shared" si="6"/>
        <v>22439</v>
      </c>
      <c r="S13" s="157">
        <f t="shared" si="6"/>
        <v>16665</v>
      </c>
      <c r="T13" s="157">
        <f t="shared" si="6"/>
        <v>11653</v>
      </c>
      <c r="U13" s="157">
        <f t="shared" si="6"/>
        <v>7904</v>
      </c>
      <c r="V13" s="157">
        <f t="shared" si="6"/>
        <v>3732</v>
      </c>
      <c r="W13" s="157">
        <f t="shared" si="6"/>
        <v>1270</v>
      </c>
      <c r="X13" s="159">
        <f t="shared" si="6"/>
        <v>10</v>
      </c>
    </row>
    <row r="14" spans="2:24" ht="6" customHeight="1">
      <c r="B14" s="163"/>
      <c r="C14" s="121"/>
      <c r="D14" s="104"/>
      <c r="E14" s="164"/>
      <c r="F14" s="164"/>
      <c r="G14" s="164"/>
      <c r="H14" s="164"/>
      <c r="I14" s="164"/>
      <c r="J14" s="164"/>
      <c r="K14" s="164"/>
      <c r="L14" s="164"/>
      <c r="M14" s="164"/>
      <c r="N14" s="164"/>
      <c r="O14" s="164"/>
      <c r="P14" s="164"/>
      <c r="Q14" s="164"/>
      <c r="R14" s="164"/>
      <c r="S14" s="164"/>
      <c r="T14" s="164"/>
      <c r="U14" s="164"/>
      <c r="V14" s="164"/>
      <c r="W14" s="164"/>
      <c r="X14" s="165"/>
    </row>
    <row r="15" spans="2:26" ht="15" customHeight="1">
      <c r="B15" s="163"/>
      <c r="C15" s="119" t="s">
        <v>1715</v>
      </c>
      <c r="D15" s="166">
        <f aca="true" t="shared" si="7" ref="D15:D58">SUM(E15:X15)</f>
        <v>252716</v>
      </c>
      <c r="E15" s="167">
        <v>12644</v>
      </c>
      <c r="F15" s="167">
        <v>13811</v>
      </c>
      <c r="G15" s="167">
        <v>15730</v>
      </c>
      <c r="H15" s="167">
        <v>17848</v>
      </c>
      <c r="I15" s="167">
        <v>17291</v>
      </c>
      <c r="J15" s="167">
        <v>15071</v>
      </c>
      <c r="K15" s="167">
        <v>15597</v>
      </c>
      <c r="L15" s="167">
        <v>16882</v>
      </c>
      <c r="M15" s="167">
        <v>19698</v>
      </c>
      <c r="N15" s="167">
        <v>18894</v>
      </c>
      <c r="O15" s="167">
        <v>16645</v>
      </c>
      <c r="P15" s="167">
        <v>15272</v>
      </c>
      <c r="Q15" s="167">
        <v>15632</v>
      </c>
      <c r="R15" s="167">
        <v>14575</v>
      </c>
      <c r="S15" s="167">
        <v>10791</v>
      </c>
      <c r="T15" s="167">
        <v>7207</v>
      </c>
      <c r="U15" s="167">
        <v>5073</v>
      </c>
      <c r="V15" s="167">
        <v>2375</v>
      </c>
      <c r="W15" s="167">
        <v>997</v>
      </c>
      <c r="X15" s="168">
        <v>683</v>
      </c>
      <c r="Z15" s="169"/>
    </row>
    <row r="16" spans="2:26" ht="15" customHeight="1">
      <c r="B16" s="163"/>
      <c r="C16" s="119" t="s">
        <v>1716</v>
      </c>
      <c r="D16" s="166">
        <f t="shared" si="7"/>
        <v>95027</v>
      </c>
      <c r="E16" s="167">
        <v>4714</v>
      </c>
      <c r="F16" s="167">
        <v>5296</v>
      </c>
      <c r="G16" s="167">
        <v>5634</v>
      </c>
      <c r="H16" s="167">
        <v>6151</v>
      </c>
      <c r="I16" s="167">
        <v>6788</v>
      </c>
      <c r="J16" s="167">
        <v>6109</v>
      </c>
      <c r="K16" s="167">
        <v>5729</v>
      </c>
      <c r="L16" s="167">
        <v>5897</v>
      </c>
      <c r="M16" s="167">
        <v>7042</v>
      </c>
      <c r="N16" s="167">
        <v>6380</v>
      </c>
      <c r="O16" s="167">
        <v>5984</v>
      </c>
      <c r="P16" s="167">
        <v>6027</v>
      </c>
      <c r="Q16" s="167">
        <v>6080</v>
      </c>
      <c r="R16" s="167">
        <v>6032</v>
      </c>
      <c r="S16" s="167">
        <v>4635</v>
      </c>
      <c r="T16" s="167">
        <v>3096</v>
      </c>
      <c r="U16" s="167">
        <v>2052</v>
      </c>
      <c r="V16" s="167">
        <v>969</v>
      </c>
      <c r="W16" s="167">
        <v>410</v>
      </c>
      <c r="X16" s="168">
        <v>2</v>
      </c>
      <c r="Z16" s="169"/>
    </row>
    <row r="17" spans="2:26" ht="15" customHeight="1">
      <c r="B17" s="163"/>
      <c r="C17" s="119" t="s">
        <v>1717</v>
      </c>
      <c r="D17" s="166">
        <f t="shared" si="7"/>
        <v>100083</v>
      </c>
      <c r="E17" s="167">
        <v>5163</v>
      </c>
      <c r="F17" s="167">
        <v>5697</v>
      </c>
      <c r="G17" s="167">
        <v>6339</v>
      </c>
      <c r="H17" s="167">
        <v>6522</v>
      </c>
      <c r="I17" s="167">
        <v>4857</v>
      </c>
      <c r="J17" s="167">
        <v>5349</v>
      </c>
      <c r="K17" s="167">
        <v>5873</v>
      </c>
      <c r="L17" s="167">
        <v>6557</v>
      </c>
      <c r="M17" s="167">
        <v>7690</v>
      </c>
      <c r="N17" s="167">
        <v>7128</v>
      </c>
      <c r="O17" s="167">
        <v>6573</v>
      </c>
      <c r="P17" s="167">
        <v>6710</v>
      </c>
      <c r="Q17" s="167">
        <v>7161</v>
      </c>
      <c r="R17" s="167">
        <v>6368</v>
      </c>
      <c r="S17" s="167">
        <v>4843</v>
      </c>
      <c r="T17" s="167">
        <v>3431</v>
      </c>
      <c r="U17" s="167">
        <v>2348</v>
      </c>
      <c r="V17" s="167">
        <v>1121</v>
      </c>
      <c r="W17" s="167">
        <v>345</v>
      </c>
      <c r="X17" s="170">
        <v>8</v>
      </c>
      <c r="Z17" s="169"/>
    </row>
    <row r="18" spans="2:26" ht="15" customHeight="1">
      <c r="B18" s="163"/>
      <c r="C18" s="119" t="s">
        <v>1718</v>
      </c>
      <c r="D18" s="166">
        <f t="shared" si="7"/>
        <v>100663</v>
      </c>
      <c r="E18" s="167">
        <v>4971</v>
      </c>
      <c r="F18" s="167">
        <v>5630</v>
      </c>
      <c r="G18" s="167">
        <v>6372</v>
      </c>
      <c r="H18" s="167">
        <v>6425</v>
      </c>
      <c r="I18" s="167">
        <v>4568</v>
      </c>
      <c r="J18" s="167">
        <v>5159</v>
      </c>
      <c r="K18" s="167">
        <v>5953</v>
      </c>
      <c r="L18" s="167">
        <v>6656</v>
      </c>
      <c r="M18" s="167">
        <v>8061</v>
      </c>
      <c r="N18" s="167">
        <v>7689</v>
      </c>
      <c r="O18" s="167">
        <v>6778</v>
      </c>
      <c r="P18" s="167">
        <v>6953</v>
      </c>
      <c r="Q18" s="167">
        <v>7256</v>
      </c>
      <c r="R18" s="167">
        <v>6668</v>
      </c>
      <c r="S18" s="167">
        <v>4835</v>
      </c>
      <c r="T18" s="167">
        <v>3303</v>
      </c>
      <c r="U18" s="167">
        <v>2156</v>
      </c>
      <c r="V18" s="167">
        <v>906</v>
      </c>
      <c r="W18" s="167">
        <v>324</v>
      </c>
      <c r="X18" s="170">
        <v>0</v>
      </c>
      <c r="Z18" s="169"/>
    </row>
    <row r="19" spans="2:26" ht="15" customHeight="1">
      <c r="B19" s="163"/>
      <c r="C19" s="119" t="s">
        <v>1719</v>
      </c>
      <c r="D19" s="166">
        <f t="shared" si="7"/>
        <v>42732</v>
      </c>
      <c r="E19" s="167">
        <v>2232</v>
      </c>
      <c r="F19" s="167">
        <v>2581</v>
      </c>
      <c r="G19" s="167">
        <v>2824</v>
      </c>
      <c r="H19" s="167">
        <v>2843</v>
      </c>
      <c r="I19" s="167">
        <v>2042</v>
      </c>
      <c r="J19" s="167">
        <v>2263</v>
      </c>
      <c r="K19" s="167">
        <v>2703</v>
      </c>
      <c r="L19" s="167">
        <v>2963</v>
      </c>
      <c r="M19" s="167">
        <v>3328</v>
      </c>
      <c r="N19" s="167">
        <v>2991</v>
      </c>
      <c r="O19" s="167">
        <v>2735</v>
      </c>
      <c r="P19" s="167">
        <v>2798</v>
      </c>
      <c r="Q19" s="167">
        <v>3001</v>
      </c>
      <c r="R19" s="167">
        <v>2809</v>
      </c>
      <c r="S19" s="167">
        <v>1932</v>
      </c>
      <c r="T19" s="167">
        <v>1354</v>
      </c>
      <c r="U19" s="167">
        <v>843</v>
      </c>
      <c r="V19" s="167">
        <v>367</v>
      </c>
      <c r="W19" s="167">
        <v>123</v>
      </c>
      <c r="X19" s="170">
        <v>0</v>
      </c>
      <c r="Z19" s="169"/>
    </row>
    <row r="20" spans="2:26" ht="15" customHeight="1">
      <c r="B20" s="163"/>
      <c r="C20" s="119" t="s">
        <v>1720</v>
      </c>
      <c r="D20" s="166">
        <f t="shared" si="7"/>
        <v>42554</v>
      </c>
      <c r="E20" s="167">
        <v>2133</v>
      </c>
      <c r="F20" s="167">
        <v>2618</v>
      </c>
      <c r="G20" s="167">
        <v>2853</v>
      </c>
      <c r="H20" s="167">
        <v>2676</v>
      </c>
      <c r="I20" s="167">
        <v>2148</v>
      </c>
      <c r="J20" s="167">
        <v>1983</v>
      </c>
      <c r="K20" s="167">
        <v>2457</v>
      </c>
      <c r="L20" s="167">
        <v>2914</v>
      </c>
      <c r="M20" s="167">
        <v>3358</v>
      </c>
      <c r="N20" s="167">
        <v>2890</v>
      </c>
      <c r="O20" s="167">
        <v>2610</v>
      </c>
      <c r="P20" s="167">
        <v>2750</v>
      </c>
      <c r="Q20" s="167">
        <v>3095</v>
      </c>
      <c r="R20" s="167">
        <v>2896</v>
      </c>
      <c r="S20" s="167">
        <v>2026</v>
      </c>
      <c r="T20" s="167">
        <v>1448</v>
      </c>
      <c r="U20" s="167">
        <v>1011</v>
      </c>
      <c r="V20" s="167">
        <v>487</v>
      </c>
      <c r="W20" s="167">
        <v>201</v>
      </c>
      <c r="X20" s="170">
        <v>0</v>
      </c>
      <c r="Z20" s="169"/>
    </row>
    <row r="21" spans="2:26" ht="15" customHeight="1">
      <c r="B21" s="163"/>
      <c r="C21" s="119" t="s">
        <v>1721</v>
      </c>
      <c r="D21" s="166">
        <f t="shared" si="7"/>
        <v>38023</v>
      </c>
      <c r="E21" s="167">
        <v>1614</v>
      </c>
      <c r="F21" s="167">
        <v>1968</v>
      </c>
      <c r="G21" s="167">
        <v>2274</v>
      </c>
      <c r="H21" s="167">
        <v>2560</v>
      </c>
      <c r="I21" s="167">
        <v>1965</v>
      </c>
      <c r="J21" s="167">
        <v>1740</v>
      </c>
      <c r="K21" s="167">
        <v>1906</v>
      </c>
      <c r="L21" s="167">
        <v>2290</v>
      </c>
      <c r="M21" s="167">
        <v>2981</v>
      </c>
      <c r="N21" s="167">
        <v>2680</v>
      </c>
      <c r="O21" s="167">
        <v>2496</v>
      </c>
      <c r="P21" s="167">
        <v>2649</v>
      </c>
      <c r="Q21" s="167">
        <v>2808</v>
      </c>
      <c r="R21" s="167">
        <v>2921</v>
      </c>
      <c r="S21" s="167">
        <v>2109</v>
      </c>
      <c r="T21" s="167">
        <v>1377</v>
      </c>
      <c r="U21" s="167">
        <v>1014</v>
      </c>
      <c r="V21" s="167">
        <v>492</v>
      </c>
      <c r="W21" s="167">
        <v>179</v>
      </c>
      <c r="X21" s="168">
        <v>0</v>
      </c>
      <c r="Z21" s="169"/>
    </row>
    <row r="22" spans="2:26" ht="15" customHeight="1">
      <c r="B22" s="163"/>
      <c r="C22" s="119" t="s">
        <v>1722</v>
      </c>
      <c r="D22" s="166">
        <f t="shared" si="7"/>
        <v>30948</v>
      </c>
      <c r="E22" s="167">
        <v>1402</v>
      </c>
      <c r="F22" s="167">
        <v>1808</v>
      </c>
      <c r="G22" s="167">
        <v>1966</v>
      </c>
      <c r="H22" s="167">
        <v>1971</v>
      </c>
      <c r="I22" s="167">
        <v>1297</v>
      </c>
      <c r="J22" s="167">
        <v>1278</v>
      </c>
      <c r="K22" s="167">
        <v>1634</v>
      </c>
      <c r="L22" s="167">
        <v>1978</v>
      </c>
      <c r="M22" s="167">
        <v>2425</v>
      </c>
      <c r="N22" s="167">
        <v>1927</v>
      </c>
      <c r="O22" s="167">
        <v>1785</v>
      </c>
      <c r="P22" s="167">
        <v>1991</v>
      </c>
      <c r="Q22" s="167">
        <v>2640</v>
      </c>
      <c r="R22" s="167">
        <v>2440</v>
      </c>
      <c r="S22" s="167">
        <v>1688</v>
      </c>
      <c r="T22" s="167">
        <v>1224</v>
      </c>
      <c r="U22" s="167">
        <v>894</v>
      </c>
      <c r="V22" s="167">
        <v>459</v>
      </c>
      <c r="W22" s="167">
        <v>141</v>
      </c>
      <c r="X22" s="170">
        <v>0</v>
      </c>
      <c r="Z22" s="169"/>
    </row>
    <row r="23" spans="2:26" ht="15" customHeight="1">
      <c r="B23" s="163"/>
      <c r="C23" s="119" t="s">
        <v>1723</v>
      </c>
      <c r="D23" s="166">
        <f t="shared" si="7"/>
        <v>32813</v>
      </c>
      <c r="E23" s="167">
        <v>1597</v>
      </c>
      <c r="F23" s="167">
        <v>1826</v>
      </c>
      <c r="G23" s="167">
        <v>2078</v>
      </c>
      <c r="H23" s="167">
        <v>1975</v>
      </c>
      <c r="I23" s="167">
        <v>1501</v>
      </c>
      <c r="J23" s="167">
        <v>1655</v>
      </c>
      <c r="K23" s="167">
        <v>1866</v>
      </c>
      <c r="L23" s="167">
        <v>2070</v>
      </c>
      <c r="M23" s="167">
        <v>2527</v>
      </c>
      <c r="N23" s="167">
        <v>2232</v>
      </c>
      <c r="O23" s="167">
        <v>2129</v>
      </c>
      <c r="P23" s="167">
        <v>2251</v>
      </c>
      <c r="Q23" s="167">
        <v>2435</v>
      </c>
      <c r="R23" s="167">
        <v>2332</v>
      </c>
      <c r="S23" s="167">
        <v>1839</v>
      </c>
      <c r="T23" s="167">
        <v>1161</v>
      </c>
      <c r="U23" s="167">
        <v>813</v>
      </c>
      <c r="V23" s="167">
        <v>394</v>
      </c>
      <c r="W23" s="167">
        <v>132</v>
      </c>
      <c r="X23" s="170">
        <v>0</v>
      </c>
      <c r="Z23" s="169"/>
    </row>
    <row r="24" spans="2:26" ht="15" customHeight="1">
      <c r="B24" s="163"/>
      <c r="C24" s="119" t="s">
        <v>1724</v>
      </c>
      <c r="D24" s="166">
        <f t="shared" si="7"/>
        <v>59971</v>
      </c>
      <c r="E24" s="167">
        <v>3179</v>
      </c>
      <c r="F24" s="167">
        <v>3460</v>
      </c>
      <c r="G24" s="167">
        <v>3884</v>
      </c>
      <c r="H24" s="167">
        <v>4081</v>
      </c>
      <c r="I24" s="167">
        <v>3479</v>
      </c>
      <c r="J24" s="167">
        <v>3470</v>
      </c>
      <c r="K24" s="167">
        <v>3710</v>
      </c>
      <c r="L24" s="167">
        <v>3887</v>
      </c>
      <c r="M24" s="167">
        <v>4964</v>
      </c>
      <c r="N24" s="167">
        <v>4607</v>
      </c>
      <c r="O24" s="167">
        <v>3851</v>
      </c>
      <c r="P24" s="167">
        <v>3738</v>
      </c>
      <c r="Q24" s="167">
        <v>3789</v>
      </c>
      <c r="R24" s="167">
        <v>3462</v>
      </c>
      <c r="S24" s="167">
        <v>2609</v>
      </c>
      <c r="T24" s="167">
        <v>1760</v>
      </c>
      <c r="U24" s="167">
        <v>1168</v>
      </c>
      <c r="V24" s="167">
        <v>615</v>
      </c>
      <c r="W24" s="167">
        <v>198</v>
      </c>
      <c r="X24" s="170">
        <v>60</v>
      </c>
      <c r="Z24" s="169"/>
    </row>
    <row r="25" spans="2:26" ht="15" customHeight="1">
      <c r="B25" s="163"/>
      <c r="C25" s="119" t="s">
        <v>1725</v>
      </c>
      <c r="D25" s="166">
        <f t="shared" si="7"/>
        <v>42965</v>
      </c>
      <c r="E25" s="167">
        <v>2158</v>
      </c>
      <c r="F25" s="167">
        <v>2489</v>
      </c>
      <c r="G25" s="167">
        <v>2769</v>
      </c>
      <c r="H25" s="167">
        <v>2943</v>
      </c>
      <c r="I25" s="167">
        <v>2680</v>
      </c>
      <c r="J25" s="167">
        <v>2371</v>
      </c>
      <c r="K25" s="167">
        <v>2583</v>
      </c>
      <c r="L25" s="167">
        <v>2794</v>
      </c>
      <c r="M25" s="167">
        <v>3346</v>
      </c>
      <c r="N25" s="167">
        <v>2843</v>
      </c>
      <c r="O25" s="167">
        <v>2604</v>
      </c>
      <c r="P25" s="167">
        <v>2830</v>
      </c>
      <c r="Q25" s="167">
        <v>3086</v>
      </c>
      <c r="R25" s="167">
        <v>2703</v>
      </c>
      <c r="S25" s="167">
        <v>1834</v>
      </c>
      <c r="T25" s="167">
        <v>1314</v>
      </c>
      <c r="U25" s="167">
        <v>1001</v>
      </c>
      <c r="V25" s="167">
        <v>468</v>
      </c>
      <c r="W25" s="167">
        <v>127</v>
      </c>
      <c r="X25" s="170">
        <v>22</v>
      </c>
      <c r="Z25" s="169"/>
    </row>
    <row r="26" spans="2:26" ht="15" customHeight="1">
      <c r="B26" s="163"/>
      <c r="C26" s="119" t="s">
        <v>1726</v>
      </c>
      <c r="D26" s="166">
        <f t="shared" si="7"/>
        <v>23132</v>
      </c>
      <c r="E26" s="167">
        <v>1079</v>
      </c>
      <c r="F26" s="167">
        <v>1337</v>
      </c>
      <c r="G26" s="167">
        <v>1580</v>
      </c>
      <c r="H26" s="167">
        <v>1291</v>
      </c>
      <c r="I26" s="167">
        <v>840</v>
      </c>
      <c r="J26" s="167">
        <v>843</v>
      </c>
      <c r="K26" s="167">
        <v>1247</v>
      </c>
      <c r="L26" s="167">
        <v>1548</v>
      </c>
      <c r="M26" s="167">
        <v>1858</v>
      </c>
      <c r="N26" s="167">
        <v>1517</v>
      </c>
      <c r="O26" s="167">
        <v>1278</v>
      </c>
      <c r="P26" s="167">
        <v>1607</v>
      </c>
      <c r="Q26" s="167">
        <v>1998</v>
      </c>
      <c r="R26" s="167">
        <v>1834</v>
      </c>
      <c r="S26" s="167">
        <v>1333</v>
      </c>
      <c r="T26" s="167">
        <v>916</v>
      </c>
      <c r="U26" s="167">
        <v>621</v>
      </c>
      <c r="V26" s="167">
        <v>278</v>
      </c>
      <c r="W26" s="167">
        <v>121</v>
      </c>
      <c r="X26" s="170">
        <v>6</v>
      </c>
      <c r="Z26" s="169"/>
    </row>
    <row r="27" spans="2:26" ht="15" customHeight="1">
      <c r="B27" s="163"/>
      <c r="C27" s="119" t="s">
        <v>1727</v>
      </c>
      <c r="D27" s="166">
        <f t="shared" si="7"/>
        <v>36904</v>
      </c>
      <c r="E27" s="167">
        <v>1894</v>
      </c>
      <c r="F27" s="167">
        <v>2213</v>
      </c>
      <c r="G27" s="167">
        <v>2419</v>
      </c>
      <c r="H27" s="167">
        <v>2260</v>
      </c>
      <c r="I27" s="167">
        <v>1730</v>
      </c>
      <c r="J27" s="167">
        <v>1843</v>
      </c>
      <c r="K27" s="167">
        <v>2065</v>
      </c>
      <c r="L27" s="167">
        <v>2427</v>
      </c>
      <c r="M27" s="167">
        <v>2793</v>
      </c>
      <c r="N27" s="167">
        <v>2560</v>
      </c>
      <c r="O27" s="167">
        <v>2302</v>
      </c>
      <c r="P27" s="167">
        <v>2375</v>
      </c>
      <c r="Q27" s="167">
        <v>2664</v>
      </c>
      <c r="R27" s="167">
        <v>2624</v>
      </c>
      <c r="S27" s="167">
        <v>1973</v>
      </c>
      <c r="T27" s="167">
        <v>1258</v>
      </c>
      <c r="U27" s="167">
        <v>873</v>
      </c>
      <c r="V27" s="167">
        <v>447</v>
      </c>
      <c r="W27" s="167">
        <v>178</v>
      </c>
      <c r="X27" s="170">
        <v>6</v>
      </c>
      <c r="Z27" s="169"/>
    </row>
    <row r="28" spans="2:26" ht="15" customHeight="1">
      <c r="B28" s="163"/>
      <c r="C28" s="119" t="s">
        <v>1728</v>
      </c>
      <c r="D28" s="166">
        <f t="shared" si="7"/>
        <v>15258</v>
      </c>
      <c r="E28" s="167">
        <v>696</v>
      </c>
      <c r="F28" s="167">
        <v>980</v>
      </c>
      <c r="G28" s="167">
        <v>1000</v>
      </c>
      <c r="H28" s="167">
        <v>985</v>
      </c>
      <c r="I28" s="167">
        <v>770</v>
      </c>
      <c r="J28" s="167">
        <v>645</v>
      </c>
      <c r="K28" s="167">
        <v>843</v>
      </c>
      <c r="L28" s="167">
        <v>1053</v>
      </c>
      <c r="M28" s="167">
        <v>1254</v>
      </c>
      <c r="N28" s="167">
        <v>1077</v>
      </c>
      <c r="O28" s="167">
        <v>911</v>
      </c>
      <c r="P28" s="167">
        <v>930</v>
      </c>
      <c r="Q28" s="167">
        <v>1086</v>
      </c>
      <c r="R28" s="167">
        <v>1025</v>
      </c>
      <c r="S28" s="167">
        <v>819</v>
      </c>
      <c r="T28" s="167">
        <v>523</v>
      </c>
      <c r="U28" s="167">
        <v>369</v>
      </c>
      <c r="V28" s="167">
        <v>210</v>
      </c>
      <c r="W28" s="167">
        <v>82</v>
      </c>
      <c r="X28" s="168">
        <v>0</v>
      </c>
      <c r="Z28" s="169"/>
    </row>
    <row r="29" spans="2:26" ht="15" customHeight="1">
      <c r="B29" s="163"/>
      <c r="C29" s="119" t="s">
        <v>1729</v>
      </c>
      <c r="D29" s="166">
        <f t="shared" si="7"/>
        <v>12299</v>
      </c>
      <c r="E29" s="167">
        <v>544</v>
      </c>
      <c r="F29" s="167">
        <v>756</v>
      </c>
      <c r="G29" s="167">
        <v>887</v>
      </c>
      <c r="H29" s="167">
        <v>840</v>
      </c>
      <c r="I29" s="167">
        <v>526</v>
      </c>
      <c r="J29" s="167">
        <v>527</v>
      </c>
      <c r="K29" s="167">
        <v>650</v>
      </c>
      <c r="L29" s="167">
        <v>850</v>
      </c>
      <c r="M29" s="167">
        <v>1007</v>
      </c>
      <c r="N29" s="167">
        <v>844</v>
      </c>
      <c r="O29" s="167">
        <v>725</v>
      </c>
      <c r="P29" s="167">
        <v>789</v>
      </c>
      <c r="Q29" s="167">
        <v>823</v>
      </c>
      <c r="R29" s="167">
        <v>884</v>
      </c>
      <c r="S29" s="167">
        <v>638</v>
      </c>
      <c r="T29" s="167">
        <v>467</v>
      </c>
      <c r="U29" s="167">
        <v>319</v>
      </c>
      <c r="V29" s="167">
        <v>166</v>
      </c>
      <c r="W29" s="167">
        <v>57</v>
      </c>
      <c r="X29" s="170">
        <v>0</v>
      </c>
      <c r="Z29" s="169"/>
    </row>
    <row r="30" spans="2:26" ht="15" customHeight="1">
      <c r="B30" s="163"/>
      <c r="C30" s="119" t="s">
        <v>1730</v>
      </c>
      <c r="D30" s="166">
        <f t="shared" si="7"/>
        <v>22063</v>
      </c>
      <c r="E30" s="167">
        <v>1037</v>
      </c>
      <c r="F30" s="167">
        <v>1316</v>
      </c>
      <c r="G30" s="167">
        <v>1546</v>
      </c>
      <c r="H30" s="167">
        <v>1366</v>
      </c>
      <c r="I30" s="167">
        <v>889</v>
      </c>
      <c r="J30" s="167">
        <v>934</v>
      </c>
      <c r="K30" s="167">
        <v>1144</v>
      </c>
      <c r="L30" s="167">
        <v>1468</v>
      </c>
      <c r="M30" s="167">
        <v>1704</v>
      </c>
      <c r="N30" s="167">
        <v>1543</v>
      </c>
      <c r="O30" s="167">
        <v>1291</v>
      </c>
      <c r="P30" s="167">
        <v>1445</v>
      </c>
      <c r="Q30" s="167">
        <v>1618</v>
      </c>
      <c r="R30" s="167">
        <v>1565</v>
      </c>
      <c r="S30" s="167">
        <v>1193</v>
      </c>
      <c r="T30" s="167">
        <v>909</v>
      </c>
      <c r="U30" s="167">
        <v>646</v>
      </c>
      <c r="V30" s="167">
        <v>314</v>
      </c>
      <c r="W30" s="167">
        <v>135</v>
      </c>
      <c r="X30" s="170">
        <v>0</v>
      </c>
      <c r="Z30" s="169"/>
    </row>
    <row r="31" spans="2:26" ht="15" customHeight="1">
      <c r="B31" s="163"/>
      <c r="C31" s="119" t="s">
        <v>1731</v>
      </c>
      <c r="D31" s="166">
        <f t="shared" si="7"/>
        <v>8210</v>
      </c>
      <c r="E31" s="167">
        <v>356</v>
      </c>
      <c r="F31" s="167">
        <v>423</v>
      </c>
      <c r="G31" s="167">
        <v>520</v>
      </c>
      <c r="H31" s="167">
        <v>514</v>
      </c>
      <c r="I31" s="167">
        <v>261</v>
      </c>
      <c r="J31" s="167">
        <v>294</v>
      </c>
      <c r="K31" s="167">
        <v>406</v>
      </c>
      <c r="L31" s="167">
        <v>464</v>
      </c>
      <c r="M31" s="167">
        <v>611</v>
      </c>
      <c r="N31" s="167">
        <v>502</v>
      </c>
      <c r="O31" s="167">
        <v>428</v>
      </c>
      <c r="P31" s="167">
        <v>602</v>
      </c>
      <c r="Q31" s="167">
        <v>686</v>
      </c>
      <c r="R31" s="167">
        <v>686</v>
      </c>
      <c r="S31" s="167">
        <v>547</v>
      </c>
      <c r="T31" s="167">
        <v>410</v>
      </c>
      <c r="U31" s="167">
        <v>289</v>
      </c>
      <c r="V31" s="167">
        <v>156</v>
      </c>
      <c r="W31" s="167">
        <v>55</v>
      </c>
      <c r="X31" s="170">
        <v>0</v>
      </c>
      <c r="Z31" s="169"/>
    </row>
    <row r="32" spans="2:26" ht="15" customHeight="1">
      <c r="B32" s="163"/>
      <c r="C32" s="119" t="s">
        <v>1732</v>
      </c>
      <c r="D32" s="166">
        <f t="shared" si="7"/>
        <v>9842</v>
      </c>
      <c r="E32" s="167">
        <v>413</v>
      </c>
      <c r="F32" s="167">
        <v>591</v>
      </c>
      <c r="G32" s="167">
        <v>636</v>
      </c>
      <c r="H32" s="167">
        <v>618</v>
      </c>
      <c r="I32" s="167">
        <v>270</v>
      </c>
      <c r="J32" s="167">
        <v>339</v>
      </c>
      <c r="K32" s="167">
        <v>473</v>
      </c>
      <c r="L32" s="167">
        <v>582</v>
      </c>
      <c r="M32" s="167">
        <v>758</v>
      </c>
      <c r="N32" s="167">
        <v>605</v>
      </c>
      <c r="O32" s="167">
        <v>567</v>
      </c>
      <c r="P32" s="167">
        <v>660</v>
      </c>
      <c r="Q32" s="167">
        <v>784</v>
      </c>
      <c r="R32" s="167">
        <v>818</v>
      </c>
      <c r="S32" s="167">
        <v>662</v>
      </c>
      <c r="T32" s="167">
        <v>473</v>
      </c>
      <c r="U32" s="167">
        <v>369</v>
      </c>
      <c r="V32" s="167">
        <v>164</v>
      </c>
      <c r="W32" s="167">
        <v>60</v>
      </c>
      <c r="X32" s="170">
        <v>0</v>
      </c>
      <c r="Z32" s="169"/>
    </row>
    <row r="33" spans="2:26" ht="15" customHeight="1">
      <c r="B33" s="163"/>
      <c r="C33" s="119" t="s">
        <v>1733</v>
      </c>
      <c r="D33" s="166">
        <f t="shared" si="7"/>
        <v>10502</v>
      </c>
      <c r="E33" s="167">
        <v>510</v>
      </c>
      <c r="F33" s="167">
        <v>587</v>
      </c>
      <c r="G33" s="167">
        <v>634</v>
      </c>
      <c r="H33" s="167">
        <v>669</v>
      </c>
      <c r="I33" s="167">
        <v>439</v>
      </c>
      <c r="J33" s="167">
        <v>417</v>
      </c>
      <c r="K33" s="167">
        <v>546</v>
      </c>
      <c r="L33" s="167">
        <v>597</v>
      </c>
      <c r="M33" s="167">
        <v>822</v>
      </c>
      <c r="N33" s="167">
        <v>683</v>
      </c>
      <c r="O33" s="167">
        <v>524</v>
      </c>
      <c r="P33" s="167">
        <v>718</v>
      </c>
      <c r="Q33" s="167">
        <v>796</v>
      </c>
      <c r="R33" s="167">
        <v>804</v>
      </c>
      <c r="S33" s="167">
        <v>686</v>
      </c>
      <c r="T33" s="167">
        <v>505</v>
      </c>
      <c r="U33" s="167">
        <v>322</v>
      </c>
      <c r="V33" s="167">
        <v>171</v>
      </c>
      <c r="W33" s="167">
        <v>72</v>
      </c>
      <c r="X33" s="170">
        <v>0</v>
      </c>
      <c r="Z33" s="169"/>
    </row>
    <row r="34" spans="2:26" ht="15" customHeight="1">
      <c r="B34" s="163"/>
      <c r="C34" s="119" t="s">
        <v>1734</v>
      </c>
      <c r="D34" s="166">
        <f t="shared" si="7"/>
        <v>10031</v>
      </c>
      <c r="E34" s="167">
        <v>435</v>
      </c>
      <c r="F34" s="167">
        <v>580</v>
      </c>
      <c r="G34" s="167">
        <v>722</v>
      </c>
      <c r="H34" s="167">
        <v>690</v>
      </c>
      <c r="I34" s="167">
        <v>438</v>
      </c>
      <c r="J34" s="167">
        <v>362</v>
      </c>
      <c r="K34" s="167">
        <v>465</v>
      </c>
      <c r="L34" s="167">
        <v>666</v>
      </c>
      <c r="M34" s="167">
        <v>816</v>
      </c>
      <c r="N34" s="167">
        <v>694</v>
      </c>
      <c r="O34" s="167">
        <v>518</v>
      </c>
      <c r="P34" s="167">
        <v>594</v>
      </c>
      <c r="Q34" s="167">
        <v>767</v>
      </c>
      <c r="R34" s="167">
        <v>833</v>
      </c>
      <c r="S34" s="167">
        <v>609</v>
      </c>
      <c r="T34" s="167">
        <v>396</v>
      </c>
      <c r="U34" s="167">
        <v>287</v>
      </c>
      <c r="V34" s="167">
        <v>116</v>
      </c>
      <c r="W34" s="167">
        <v>43</v>
      </c>
      <c r="X34" s="170">
        <v>0</v>
      </c>
      <c r="Z34" s="169"/>
    </row>
    <row r="35" spans="2:26" ht="15" customHeight="1">
      <c r="B35" s="163"/>
      <c r="C35" s="119" t="s">
        <v>1735</v>
      </c>
      <c r="D35" s="166">
        <f t="shared" si="7"/>
        <v>7657</v>
      </c>
      <c r="E35" s="167">
        <v>410</v>
      </c>
      <c r="F35" s="167">
        <v>501</v>
      </c>
      <c r="G35" s="167">
        <v>531</v>
      </c>
      <c r="H35" s="167">
        <v>522</v>
      </c>
      <c r="I35" s="167">
        <v>250</v>
      </c>
      <c r="J35" s="167">
        <v>302</v>
      </c>
      <c r="K35" s="167">
        <v>454</v>
      </c>
      <c r="L35" s="167">
        <v>524</v>
      </c>
      <c r="M35" s="167">
        <v>609</v>
      </c>
      <c r="N35" s="167">
        <v>507</v>
      </c>
      <c r="O35" s="167">
        <v>421</v>
      </c>
      <c r="P35" s="167">
        <v>465</v>
      </c>
      <c r="Q35" s="167">
        <v>570</v>
      </c>
      <c r="R35" s="167">
        <v>578</v>
      </c>
      <c r="S35" s="167">
        <v>444</v>
      </c>
      <c r="T35" s="167">
        <v>293</v>
      </c>
      <c r="U35" s="167">
        <v>170</v>
      </c>
      <c r="V35" s="167">
        <v>79</v>
      </c>
      <c r="W35" s="167">
        <v>27</v>
      </c>
      <c r="X35" s="170">
        <v>0</v>
      </c>
      <c r="Z35" s="169"/>
    </row>
    <row r="36" spans="2:26" ht="15" customHeight="1">
      <c r="B36" s="163"/>
      <c r="C36" s="119" t="s">
        <v>1736</v>
      </c>
      <c r="D36" s="166">
        <f t="shared" si="7"/>
        <v>12248</v>
      </c>
      <c r="E36" s="167">
        <v>600</v>
      </c>
      <c r="F36" s="167">
        <v>734</v>
      </c>
      <c r="G36" s="167">
        <v>886</v>
      </c>
      <c r="H36" s="167">
        <v>805</v>
      </c>
      <c r="I36" s="167">
        <v>405</v>
      </c>
      <c r="J36" s="167">
        <v>451</v>
      </c>
      <c r="K36" s="167">
        <v>667</v>
      </c>
      <c r="L36" s="167">
        <v>868</v>
      </c>
      <c r="M36" s="167">
        <v>1039</v>
      </c>
      <c r="N36" s="167">
        <v>724</v>
      </c>
      <c r="O36" s="167">
        <v>700</v>
      </c>
      <c r="P36" s="167">
        <v>798</v>
      </c>
      <c r="Q36" s="167">
        <v>961</v>
      </c>
      <c r="R36" s="167">
        <v>919</v>
      </c>
      <c r="S36" s="167">
        <v>722</v>
      </c>
      <c r="T36" s="167">
        <v>479</v>
      </c>
      <c r="U36" s="167">
        <v>311</v>
      </c>
      <c r="V36" s="167">
        <v>118</v>
      </c>
      <c r="W36" s="167">
        <v>61</v>
      </c>
      <c r="X36" s="170">
        <v>0</v>
      </c>
      <c r="Z36" s="169"/>
    </row>
    <row r="37" spans="2:26" ht="15" customHeight="1">
      <c r="B37" s="163"/>
      <c r="C37" s="119" t="s">
        <v>1737</v>
      </c>
      <c r="D37" s="166">
        <f t="shared" si="7"/>
        <v>7584</v>
      </c>
      <c r="E37" s="167">
        <v>356</v>
      </c>
      <c r="F37" s="167">
        <v>504</v>
      </c>
      <c r="G37" s="167">
        <v>530</v>
      </c>
      <c r="H37" s="167">
        <v>478</v>
      </c>
      <c r="I37" s="167">
        <v>298</v>
      </c>
      <c r="J37" s="167">
        <v>256</v>
      </c>
      <c r="K37" s="167">
        <v>403</v>
      </c>
      <c r="L37" s="167">
        <v>535</v>
      </c>
      <c r="M37" s="167">
        <v>635</v>
      </c>
      <c r="N37" s="167">
        <v>452</v>
      </c>
      <c r="O37" s="167">
        <v>410</v>
      </c>
      <c r="P37" s="167">
        <v>500</v>
      </c>
      <c r="Q37" s="167">
        <v>575</v>
      </c>
      <c r="R37" s="167">
        <v>628</v>
      </c>
      <c r="S37" s="167">
        <v>436</v>
      </c>
      <c r="T37" s="167">
        <v>284</v>
      </c>
      <c r="U37" s="167">
        <v>190</v>
      </c>
      <c r="V37" s="167">
        <v>89</v>
      </c>
      <c r="W37" s="167">
        <v>25</v>
      </c>
      <c r="X37" s="170">
        <v>0</v>
      </c>
      <c r="Z37" s="169"/>
    </row>
    <row r="38" spans="2:26" ht="15" customHeight="1">
      <c r="B38" s="163"/>
      <c r="C38" s="119" t="s">
        <v>1738</v>
      </c>
      <c r="D38" s="166">
        <f t="shared" si="7"/>
        <v>11804</v>
      </c>
      <c r="E38" s="167">
        <v>591</v>
      </c>
      <c r="F38" s="167">
        <v>651</v>
      </c>
      <c r="G38" s="167">
        <v>779</v>
      </c>
      <c r="H38" s="167">
        <v>782</v>
      </c>
      <c r="I38" s="167">
        <v>435</v>
      </c>
      <c r="J38" s="167">
        <v>522</v>
      </c>
      <c r="K38" s="167">
        <v>606</v>
      </c>
      <c r="L38" s="167">
        <v>791</v>
      </c>
      <c r="M38" s="167">
        <v>955</v>
      </c>
      <c r="N38" s="167">
        <v>748</v>
      </c>
      <c r="O38" s="167">
        <v>690</v>
      </c>
      <c r="P38" s="167">
        <v>794</v>
      </c>
      <c r="Q38" s="167">
        <v>973</v>
      </c>
      <c r="R38" s="167">
        <v>935</v>
      </c>
      <c r="S38" s="167">
        <v>647</v>
      </c>
      <c r="T38" s="167">
        <v>447</v>
      </c>
      <c r="U38" s="167">
        <v>279</v>
      </c>
      <c r="V38" s="167">
        <v>114</v>
      </c>
      <c r="W38" s="167">
        <v>65</v>
      </c>
      <c r="X38" s="170">
        <v>0</v>
      </c>
      <c r="Z38" s="169"/>
    </row>
    <row r="39" spans="2:26" ht="15" customHeight="1">
      <c r="B39" s="163"/>
      <c r="C39" s="119" t="s">
        <v>1739</v>
      </c>
      <c r="D39" s="166">
        <f t="shared" si="7"/>
        <v>4931</v>
      </c>
      <c r="E39" s="167">
        <v>273</v>
      </c>
      <c r="F39" s="167">
        <v>317</v>
      </c>
      <c r="G39" s="167">
        <v>328</v>
      </c>
      <c r="H39" s="167">
        <v>289</v>
      </c>
      <c r="I39" s="167">
        <v>202</v>
      </c>
      <c r="J39" s="167">
        <v>202</v>
      </c>
      <c r="K39" s="167">
        <v>267</v>
      </c>
      <c r="L39" s="167">
        <v>358</v>
      </c>
      <c r="M39" s="167">
        <v>363</v>
      </c>
      <c r="N39" s="167">
        <v>283</v>
      </c>
      <c r="O39" s="167">
        <v>280</v>
      </c>
      <c r="P39" s="167">
        <v>329</v>
      </c>
      <c r="Q39" s="167">
        <v>360</v>
      </c>
      <c r="R39" s="167">
        <v>369</v>
      </c>
      <c r="S39" s="167">
        <v>309</v>
      </c>
      <c r="T39" s="167">
        <v>197</v>
      </c>
      <c r="U39" s="167">
        <v>131</v>
      </c>
      <c r="V39" s="167">
        <v>57</v>
      </c>
      <c r="W39" s="167">
        <v>17</v>
      </c>
      <c r="X39" s="170">
        <v>0</v>
      </c>
      <c r="Z39" s="169"/>
    </row>
    <row r="40" spans="2:26" ht="15" customHeight="1">
      <c r="B40" s="163"/>
      <c r="C40" s="119" t="s">
        <v>1740</v>
      </c>
      <c r="D40" s="166">
        <f t="shared" si="7"/>
        <v>6253</v>
      </c>
      <c r="E40" s="167">
        <v>298</v>
      </c>
      <c r="F40" s="167">
        <v>358</v>
      </c>
      <c r="G40" s="167">
        <v>418</v>
      </c>
      <c r="H40" s="167">
        <v>418</v>
      </c>
      <c r="I40" s="167">
        <v>217</v>
      </c>
      <c r="J40" s="167">
        <v>249</v>
      </c>
      <c r="K40" s="167">
        <v>355</v>
      </c>
      <c r="L40" s="167">
        <v>460</v>
      </c>
      <c r="M40" s="167">
        <v>510</v>
      </c>
      <c r="N40" s="167">
        <v>406</v>
      </c>
      <c r="O40" s="167">
        <v>331</v>
      </c>
      <c r="P40" s="167">
        <v>428</v>
      </c>
      <c r="Q40" s="167">
        <v>475</v>
      </c>
      <c r="R40" s="167">
        <v>513</v>
      </c>
      <c r="S40" s="167">
        <v>370</v>
      </c>
      <c r="T40" s="167">
        <v>233</v>
      </c>
      <c r="U40" s="167">
        <v>137</v>
      </c>
      <c r="V40" s="167">
        <v>58</v>
      </c>
      <c r="W40" s="167">
        <v>19</v>
      </c>
      <c r="X40" s="170">
        <v>0</v>
      </c>
      <c r="Z40" s="169"/>
    </row>
    <row r="41" spans="2:26" ht="15" customHeight="1">
      <c r="B41" s="163"/>
      <c r="C41" s="119" t="s">
        <v>1741</v>
      </c>
      <c r="D41" s="166">
        <f t="shared" si="7"/>
        <v>6976</v>
      </c>
      <c r="E41" s="167">
        <v>357</v>
      </c>
      <c r="F41" s="167">
        <v>424</v>
      </c>
      <c r="G41" s="167">
        <v>476</v>
      </c>
      <c r="H41" s="167">
        <v>464</v>
      </c>
      <c r="I41" s="167">
        <v>259</v>
      </c>
      <c r="J41" s="167">
        <v>289</v>
      </c>
      <c r="K41" s="167">
        <v>425</v>
      </c>
      <c r="L41" s="167">
        <v>471</v>
      </c>
      <c r="M41" s="167">
        <v>540</v>
      </c>
      <c r="N41" s="167">
        <v>425</v>
      </c>
      <c r="O41" s="167">
        <v>363</v>
      </c>
      <c r="P41" s="167">
        <v>493</v>
      </c>
      <c r="Q41" s="167">
        <v>525</v>
      </c>
      <c r="R41" s="167">
        <v>537</v>
      </c>
      <c r="S41" s="167">
        <v>391</v>
      </c>
      <c r="T41" s="167">
        <v>272</v>
      </c>
      <c r="U41" s="167">
        <v>171</v>
      </c>
      <c r="V41" s="167">
        <v>71</v>
      </c>
      <c r="W41" s="167">
        <v>23</v>
      </c>
      <c r="X41" s="170">
        <v>0</v>
      </c>
      <c r="Z41" s="169"/>
    </row>
    <row r="42" spans="2:26" ht="15" customHeight="1">
      <c r="B42" s="163"/>
      <c r="C42" s="119" t="s">
        <v>1742</v>
      </c>
      <c r="D42" s="166">
        <f t="shared" si="7"/>
        <v>27120</v>
      </c>
      <c r="E42" s="167">
        <v>1334</v>
      </c>
      <c r="F42" s="167">
        <v>1611</v>
      </c>
      <c r="G42" s="167">
        <v>1917</v>
      </c>
      <c r="H42" s="167">
        <v>1859</v>
      </c>
      <c r="I42" s="167">
        <v>1293</v>
      </c>
      <c r="J42" s="167">
        <v>1260</v>
      </c>
      <c r="K42" s="167">
        <v>1521</v>
      </c>
      <c r="L42" s="167">
        <v>1817</v>
      </c>
      <c r="M42" s="167">
        <v>2250</v>
      </c>
      <c r="N42" s="167">
        <v>1798</v>
      </c>
      <c r="O42" s="167">
        <v>1501</v>
      </c>
      <c r="P42" s="167">
        <v>1671</v>
      </c>
      <c r="Q42" s="167">
        <v>1805</v>
      </c>
      <c r="R42" s="167">
        <v>1969</v>
      </c>
      <c r="S42" s="167">
        <v>1477</v>
      </c>
      <c r="T42" s="167">
        <v>913</v>
      </c>
      <c r="U42" s="167">
        <v>660</v>
      </c>
      <c r="V42" s="167">
        <v>338</v>
      </c>
      <c r="W42" s="167">
        <v>126</v>
      </c>
      <c r="X42" s="170">
        <v>0</v>
      </c>
      <c r="Z42" s="169"/>
    </row>
    <row r="43" spans="2:26" ht="15" customHeight="1">
      <c r="B43" s="163"/>
      <c r="C43" s="119" t="s">
        <v>1743</v>
      </c>
      <c r="D43" s="166">
        <f t="shared" si="7"/>
        <v>20971</v>
      </c>
      <c r="E43" s="167">
        <v>858</v>
      </c>
      <c r="F43" s="167">
        <v>1191</v>
      </c>
      <c r="G43" s="167">
        <v>1392</v>
      </c>
      <c r="H43" s="167">
        <v>1410</v>
      </c>
      <c r="I43" s="167">
        <v>964</v>
      </c>
      <c r="J43" s="167">
        <v>826</v>
      </c>
      <c r="K43" s="167">
        <v>1102</v>
      </c>
      <c r="L43" s="167">
        <v>1517</v>
      </c>
      <c r="M43" s="167">
        <v>1696</v>
      </c>
      <c r="N43" s="167">
        <v>1371</v>
      </c>
      <c r="O43" s="167">
        <v>1099</v>
      </c>
      <c r="P43" s="167">
        <v>1388</v>
      </c>
      <c r="Q43" s="167">
        <v>1621</v>
      </c>
      <c r="R43" s="167">
        <v>1722</v>
      </c>
      <c r="S43" s="167">
        <v>1178</v>
      </c>
      <c r="T43" s="167">
        <v>754</v>
      </c>
      <c r="U43" s="167">
        <v>531</v>
      </c>
      <c r="V43" s="167">
        <v>254</v>
      </c>
      <c r="W43" s="167">
        <v>97</v>
      </c>
      <c r="X43" s="170">
        <v>0</v>
      </c>
      <c r="Z43" s="169"/>
    </row>
    <row r="44" spans="2:26" ht="15" customHeight="1">
      <c r="B44" s="163"/>
      <c r="C44" s="119" t="s">
        <v>1744</v>
      </c>
      <c r="D44" s="166">
        <f t="shared" si="7"/>
        <v>10816</v>
      </c>
      <c r="E44" s="167">
        <v>528</v>
      </c>
      <c r="F44" s="167">
        <v>584</v>
      </c>
      <c r="G44" s="167">
        <v>638</v>
      </c>
      <c r="H44" s="167">
        <v>637</v>
      </c>
      <c r="I44" s="167">
        <v>288</v>
      </c>
      <c r="J44" s="167">
        <v>510</v>
      </c>
      <c r="K44" s="167">
        <v>620</v>
      </c>
      <c r="L44" s="167">
        <v>675</v>
      </c>
      <c r="M44" s="167">
        <v>785</v>
      </c>
      <c r="N44" s="167">
        <v>680</v>
      </c>
      <c r="O44" s="167">
        <v>716</v>
      </c>
      <c r="P44" s="167">
        <v>795</v>
      </c>
      <c r="Q44" s="167">
        <v>895</v>
      </c>
      <c r="R44" s="167">
        <v>836</v>
      </c>
      <c r="S44" s="167">
        <v>638</v>
      </c>
      <c r="T44" s="167">
        <v>495</v>
      </c>
      <c r="U44" s="167">
        <v>305</v>
      </c>
      <c r="V44" s="167">
        <v>135</v>
      </c>
      <c r="W44" s="167">
        <v>56</v>
      </c>
      <c r="X44" s="170">
        <v>0</v>
      </c>
      <c r="Z44" s="169"/>
    </row>
    <row r="45" spans="2:26" ht="15" customHeight="1">
      <c r="B45" s="163"/>
      <c r="C45" s="119" t="s">
        <v>1745</v>
      </c>
      <c r="D45" s="166">
        <f t="shared" si="7"/>
        <v>17790</v>
      </c>
      <c r="E45" s="167">
        <v>852</v>
      </c>
      <c r="F45" s="167">
        <v>1050</v>
      </c>
      <c r="G45" s="167">
        <v>1174</v>
      </c>
      <c r="H45" s="167">
        <v>1105</v>
      </c>
      <c r="I45" s="167">
        <v>623</v>
      </c>
      <c r="J45" s="167">
        <v>664</v>
      </c>
      <c r="K45" s="167">
        <v>838</v>
      </c>
      <c r="L45" s="167">
        <v>1197</v>
      </c>
      <c r="M45" s="167">
        <v>1418</v>
      </c>
      <c r="N45" s="167">
        <v>1167</v>
      </c>
      <c r="O45" s="167">
        <v>983</v>
      </c>
      <c r="P45" s="167">
        <v>1068</v>
      </c>
      <c r="Q45" s="167">
        <v>1439</v>
      </c>
      <c r="R45" s="167">
        <v>1434</v>
      </c>
      <c r="S45" s="167">
        <v>1118</v>
      </c>
      <c r="T45" s="167">
        <v>686</v>
      </c>
      <c r="U45" s="167">
        <v>571</v>
      </c>
      <c r="V45" s="167">
        <v>297</v>
      </c>
      <c r="W45" s="167">
        <v>106</v>
      </c>
      <c r="X45" s="170">
        <v>0</v>
      </c>
      <c r="Z45" s="169"/>
    </row>
    <row r="46" spans="2:26" ht="15" customHeight="1">
      <c r="B46" s="163"/>
      <c r="C46" s="119" t="s">
        <v>1746</v>
      </c>
      <c r="D46" s="166">
        <f t="shared" si="7"/>
        <v>9588</v>
      </c>
      <c r="E46" s="167">
        <v>396</v>
      </c>
      <c r="F46" s="167">
        <v>578</v>
      </c>
      <c r="G46" s="167">
        <v>722</v>
      </c>
      <c r="H46" s="167">
        <v>591</v>
      </c>
      <c r="I46" s="167">
        <v>308</v>
      </c>
      <c r="J46" s="167">
        <v>338</v>
      </c>
      <c r="K46" s="167">
        <v>477</v>
      </c>
      <c r="L46" s="167">
        <v>634</v>
      </c>
      <c r="M46" s="167">
        <v>805</v>
      </c>
      <c r="N46" s="167">
        <v>571</v>
      </c>
      <c r="O46" s="167">
        <v>511</v>
      </c>
      <c r="P46" s="167">
        <v>625</v>
      </c>
      <c r="Q46" s="167">
        <v>787</v>
      </c>
      <c r="R46" s="167">
        <v>846</v>
      </c>
      <c r="S46" s="167">
        <v>611</v>
      </c>
      <c r="T46" s="167">
        <v>402</v>
      </c>
      <c r="U46" s="167">
        <v>248</v>
      </c>
      <c r="V46" s="167">
        <v>93</v>
      </c>
      <c r="W46" s="167">
        <v>45</v>
      </c>
      <c r="X46" s="170">
        <v>0</v>
      </c>
      <c r="Z46" s="169"/>
    </row>
    <row r="47" spans="2:26" ht="15" customHeight="1">
      <c r="B47" s="163"/>
      <c r="C47" s="119" t="s">
        <v>1769</v>
      </c>
      <c r="D47" s="166">
        <f t="shared" si="7"/>
        <v>7544</v>
      </c>
      <c r="E47" s="167">
        <v>346</v>
      </c>
      <c r="F47" s="167">
        <v>430</v>
      </c>
      <c r="G47" s="167">
        <v>468</v>
      </c>
      <c r="H47" s="167">
        <v>472</v>
      </c>
      <c r="I47" s="167">
        <v>277</v>
      </c>
      <c r="J47" s="167">
        <v>305</v>
      </c>
      <c r="K47" s="167">
        <v>378</v>
      </c>
      <c r="L47" s="167">
        <v>455</v>
      </c>
      <c r="M47" s="167">
        <v>567</v>
      </c>
      <c r="N47" s="167">
        <v>485</v>
      </c>
      <c r="O47" s="167">
        <v>484</v>
      </c>
      <c r="P47" s="167">
        <v>551</v>
      </c>
      <c r="Q47" s="167">
        <v>600</v>
      </c>
      <c r="R47" s="167">
        <v>594</v>
      </c>
      <c r="S47" s="167">
        <v>412</v>
      </c>
      <c r="T47" s="167">
        <v>318</v>
      </c>
      <c r="U47" s="167">
        <v>237</v>
      </c>
      <c r="V47" s="167">
        <v>119</v>
      </c>
      <c r="W47" s="167">
        <v>46</v>
      </c>
      <c r="X47" s="170">
        <v>0</v>
      </c>
      <c r="Z47" s="169"/>
    </row>
    <row r="48" spans="2:26" ht="15" customHeight="1">
      <c r="B48" s="163"/>
      <c r="C48" s="119" t="s">
        <v>1747</v>
      </c>
      <c r="D48" s="166">
        <f t="shared" si="7"/>
        <v>18646</v>
      </c>
      <c r="E48" s="167">
        <v>954</v>
      </c>
      <c r="F48" s="167">
        <v>958</v>
      </c>
      <c r="G48" s="167">
        <v>1219</v>
      </c>
      <c r="H48" s="167">
        <v>1177</v>
      </c>
      <c r="I48" s="167">
        <v>780</v>
      </c>
      <c r="J48" s="167">
        <v>848</v>
      </c>
      <c r="K48" s="167">
        <v>1040</v>
      </c>
      <c r="L48" s="167">
        <v>1256</v>
      </c>
      <c r="M48" s="167">
        <v>1546</v>
      </c>
      <c r="N48" s="167">
        <v>1297</v>
      </c>
      <c r="O48" s="167">
        <v>1146</v>
      </c>
      <c r="P48" s="167">
        <v>1316</v>
      </c>
      <c r="Q48" s="167">
        <v>1486</v>
      </c>
      <c r="R48" s="167">
        <v>1325</v>
      </c>
      <c r="S48" s="167">
        <v>957</v>
      </c>
      <c r="T48" s="167">
        <v>625</v>
      </c>
      <c r="U48" s="167">
        <v>415</v>
      </c>
      <c r="V48" s="167">
        <v>234</v>
      </c>
      <c r="W48" s="167">
        <v>67</v>
      </c>
      <c r="X48" s="170">
        <v>0</v>
      </c>
      <c r="Z48" s="169"/>
    </row>
    <row r="49" spans="2:26" ht="15" customHeight="1">
      <c r="B49" s="163"/>
      <c r="C49" s="119" t="s">
        <v>1748</v>
      </c>
      <c r="D49" s="166">
        <f t="shared" si="7"/>
        <v>12588</v>
      </c>
      <c r="E49" s="167">
        <v>552</v>
      </c>
      <c r="F49" s="167">
        <v>731</v>
      </c>
      <c r="G49" s="167">
        <v>860</v>
      </c>
      <c r="H49" s="167">
        <v>843</v>
      </c>
      <c r="I49" s="167">
        <v>563</v>
      </c>
      <c r="J49" s="167">
        <v>480</v>
      </c>
      <c r="K49" s="167">
        <v>644</v>
      </c>
      <c r="L49" s="167">
        <v>838</v>
      </c>
      <c r="M49" s="167">
        <v>1046</v>
      </c>
      <c r="N49" s="167">
        <v>852</v>
      </c>
      <c r="O49" s="167">
        <v>686</v>
      </c>
      <c r="P49" s="167">
        <v>855</v>
      </c>
      <c r="Q49" s="167">
        <v>946</v>
      </c>
      <c r="R49" s="167">
        <v>920</v>
      </c>
      <c r="S49" s="167">
        <v>685</v>
      </c>
      <c r="T49" s="167">
        <v>488</v>
      </c>
      <c r="U49" s="167">
        <v>365</v>
      </c>
      <c r="V49" s="167">
        <v>174</v>
      </c>
      <c r="W49" s="167">
        <v>60</v>
      </c>
      <c r="X49" s="170">
        <v>0</v>
      </c>
      <c r="Z49" s="169"/>
    </row>
    <row r="50" spans="2:26" ht="15" customHeight="1">
      <c r="B50" s="163"/>
      <c r="C50" s="119" t="s">
        <v>1749</v>
      </c>
      <c r="D50" s="166">
        <f t="shared" si="7"/>
        <v>9958</v>
      </c>
      <c r="E50" s="167">
        <v>469</v>
      </c>
      <c r="F50" s="167">
        <v>639</v>
      </c>
      <c r="G50" s="167">
        <v>695</v>
      </c>
      <c r="H50" s="167">
        <v>630</v>
      </c>
      <c r="I50" s="167">
        <v>378</v>
      </c>
      <c r="J50" s="167">
        <v>397</v>
      </c>
      <c r="K50" s="167">
        <v>522</v>
      </c>
      <c r="L50" s="167">
        <v>696</v>
      </c>
      <c r="M50" s="167">
        <v>817</v>
      </c>
      <c r="N50" s="167">
        <v>631</v>
      </c>
      <c r="O50" s="167">
        <v>512</v>
      </c>
      <c r="P50" s="167">
        <v>692</v>
      </c>
      <c r="Q50" s="167">
        <v>741</v>
      </c>
      <c r="R50" s="167">
        <v>738</v>
      </c>
      <c r="S50" s="167">
        <v>571</v>
      </c>
      <c r="T50" s="167">
        <v>401</v>
      </c>
      <c r="U50" s="167">
        <v>274</v>
      </c>
      <c r="V50" s="167">
        <v>115</v>
      </c>
      <c r="W50" s="167">
        <v>40</v>
      </c>
      <c r="X50" s="170">
        <v>0</v>
      </c>
      <c r="Z50" s="169"/>
    </row>
    <row r="51" spans="2:26" ht="15" customHeight="1">
      <c r="B51" s="163"/>
      <c r="C51" s="119" t="s">
        <v>1750</v>
      </c>
      <c r="D51" s="166">
        <f t="shared" si="7"/>
        <v>8750</v>
      </c>
      <c r="E51" s="167">
        <v>467</v>
      </c>
      <c r="F51" s="167">
        <v>535</v>
      </c>
      <c r="G51" s="167">
        <v>620</v>
      </c>
      <c r="H51" s="167">
        <v>537</v>
      </c>
      <c r="I51" s="167">
        <v>336</v>
      </c>
      <c r="J51" s="167">
        <v>397</v>
      </c>
      <c r="K51" s="167">
        <v>487</v>
      </c>
      <c r="L51" s="167">
        <v>595</v>
      </c>
      <c r="M51" s="167">
        <v>722</v>
      </c>
      <c r="N51" s="167">
        <v>528</v>
      </c>
      <c r="O51" s="167">
        <v>504</v>
      </c>
      <c r="P51" s="167">
        <v>582</v>
      </c>
      <c r="Q51" s="167">
        <v>668</v>
      </c>
      <c r="R51" s="167">
        <v>607</v>
      </c>
      <c r="S51" s="167">
        <v>431</v>
      </c>
      <c r="T51" s="167">
        <v>328</v>
      </c>
      <c r="U51" s="167">
        <v>234</v>
      </c>
      <c r="V51" s="167">
        <v>124</v>
      </c>
      <c r="W51" s="167">
        <v>48</v>
      </c>
      <c r="X51" s="170">
        <v>0</v>
      </c>
      <c r="Z51" s="169"/>
    </row>
    <row r="52" spans="2:26" ht="15" customHeight="1">
      <c r="B52" s="163"/>
      <c r="C52" s="119" t="s">
        <v>1751</v>
      </c>
      <c r="D52" s="166">
        <f t="shared" si="7"/>
        <v>8116</v>
      </c>
      <c r="E52" s="167">
        <v>403</v>
      </c>
      <c r="F52" s="167">
        <v>456</v>
      </c>
      <c r="G52" s="167">
        <v>522</v>
      </c>
      <c r="H52" s="167">
        <v>494</v>
      </c>
      <c r="I52" s="167">
        <v>343</v>
      </c>
      <c r="J52" s="167">
        <v>376</v>
      </c>
      <c r="K52" s="167">
        <v>466</v>
      </c>
      <c r="L52" s="167">
        <v>517</v>
      </c>
      <c r="M52" s="167">
        <v>666</v>
      </c>
      <c r="N52" s="167">
        <v>533</v>
      </c>
      <c r="O52" s="167">
        <v>432</v>
      </c>
      <c r="P52" s="167">
        <v>576</v>
      </c>
      <c r="Q52" s="167">
        <v>596</v>
      </c>
      <c r="R52" s="167">
        <v>621</v>
      </c>
      <c r="S52" s="167">
        <v>421</v>
      </c>
      <c r="T52" s="167">
        <v>303</v>
      </c>
      <c r="U52" s="167">
        <v>231</v>
      </c>
      <c r="V52" s="167">
        <v>115</v>
      </c>
      <c r="W52" s="167">
        <v>45</v>
      </c>
      <c r="X52" s="170">
        <v>0</v>
      </c>
      <c r="Z52" s="169"/>
    </row>
    <row r="53" spans="2:26" ht="15" customHeight="1">
      <c r="B53" s="163"/>
      <c r="C53" s="119" t="s">
        <v>1752</v>
      </c>
      <c r="D53" s="166">
        <f t="shared" si="7"/>
        <v>6392</v>
      </c>
      <c r="E53" s="167">
        <v>302</v>
      </c>
      <c r="F53" s="167">
        <v>387</v>
      </c>
      <c r="G53" s="167">
        <v>442</v>
      </c>
      <c r="H53" s="167">
        <v>369</v>
      </c>
      <c r="I53" s="167">
        <v>242</v>
      </c>
      <c r="J53" s="167">
        <v>243</v>
      </c>
      <c r="K53" s="167">
        <v>283</v>
      </c>
      <c r="L53" s="167">
        <v>449</v>
      </c>
      <c r="M53" s="167">
        <v>503</v>
      </c>
      <c r="N53" s="167">
        <v>398</v>
      </c>
      <c r="O53" s="167">
        <v>381</v>
      </c>
      <c r="P53" s="167">
        <v>387</v>
      </c>
      <c r="Q53" s="167">
        <v>512</v>
      </c>
      <c r="R53" s="167">
        <v>521</v>
      </c>
      <c r="S53" s="167">
        <v>374</v>
      </c>
      <c r="T53" s="167">
        <v>267</v>
      </c>
      <c r="U53" s="167">
        <v>200</v>
      </c>
      <c r="V53" s="167">
        <v>104</v>
      </c>
      <c r="W53" s="167">
        <v>28</v>
      </c>
      <c r="X53" s="170">
        <v>0</v>
      </c>
      <c r="Z53" s="169"/>
    </row>
    <row r="54" spans="2:26" ht="15" customHeight="1">
      <c r="B54" s="163"/>
      <c r="C54" s="119" t="s">
        <v>1753</v>
      </c>
      <c r="D54" s="166">
        <f t="shared" si="7"/>
        <v>11504</v>
      </c>
      <c r="E54" s="167">
        <v>499</v>
      </c>
      <c r="F54" s="167">
        <v>640</v>
      </c>
      <c r="G54" s="167">
        <v>704</v>
      </c>
      <c r="H54" s="167">
        <v>818</v>
      </c>
      <c r="I54" s="167">
        <v>403</v>
      </c>
      <c r="J54" s="167">
        <v>409</v>
      </c>
      <c r="K54" s="167">
        <v>498</v>
      </c>
      <c r="L54" s="167">
        <v>674</v>
      </c>
      <c r="M54" s="167">
        <v>836</v>
      </c>
      <c r="N54" s="167">
        <v>781</v>
      </c>
      <c r="O54" s="167">
        <v>706</v>
      </c>
      <c r="P54" s="167">
        <v>795</v>
      </c>
      <c r="Q54" s="167">
        <v>887</v>
      </c>
      <c r="R54" s="167">
        <v>938</v>
      </c>
      <c r="S54" s="167">
        <v>786</v>
      </c>
      <c r="T54" s="167">
        <v>518</v>
      </c>
      <c r="U54" s="167">
        <v>372</v>
      </c>
      <c r="V54" s="167">
        <v>171</v>
      </c>
      <c r="W54" s="167">
        <v>69</v>
      </c>
      <c r="X54" s="170">
        <v>0</v>
      </c>
      <c r="Z54" s="169"/>
    </row>
    <row r="55" spans="2:26" ht="15" customHeight="1">
      <c r="B55" s="163"/>
      <c r="C55" s="119" t="s">
        <v>1754</v>
      </c>
      <c r="D55" s="166">
        <f t="shared" si="7"/>
        <v>18990</v>
      </c>
      <c r="E55" s="167">
        <v>852</v>
      </c>
      <c r="F55" s="167">
        <v>1086</v>
      </c>
      <c r="G55" s="167">
        <v>1227</v>
      </c>
      <c r="H55" s="167">
        <v>1126</v>
      </c>
      <c r="I55" s="167">
        <v>776</v>
      </c>
      <c r="J55" s="167">
        <v>777</v>
      </c>
      <c r="K55" s="167">
        <v>980</v>
      </c>
      <c r="L55" s="167">
        <v>1265</v>
      </c>
      <c r="M55" s="167">
        <v>1529</v>
      </c>
      <c r="N55" s="167">
        <v>1327</v>
      </c>
      <c r="O55" s="167">
        <v>1116</v>
      </c>
      <c r="P55" s="167">
        <v>1324</v>
      </c>
      <c r="Q55" s="167">
        <v>1443</v>
      </c>
      <c r="R55" s="167">
        <v>1484</v>
      </c>
      <c r="S55" s="167">
        <v>1090</v>
      </c>
      <c r="T55" s="167">
        <v>757</v>
      </c>
      <c r="U55" s="167">
        <v>493</v>
      </c>
      <c r="V55" s="167">
        <v>251</v>
      </c>
      <c r="W55" s="167">
        <v>87</v>
      </c>
      <c r="X55" s="170">
        <v>0</v>
      </c>
      <c r="Z55" s="169"/>
    </row>
    <row r="56" spans="2:26" ht="15" customHeight="1">
      <c r="B56" s="163"/>
      <c r="C56" s="119" t="s">
        <v>1755</v>
      </c>
      <c r="D56" s="166">
        <f t="shared" si="7"/>
        <v>7974</v>
      </c>
      <c r="E56" s="167">
        <v>378</v>
      </c>
      <c r="F56" s="167">
        <v>468</v>
      </c>
      <c r="G56" s="167">
        <v>473</v>
      </c>
      <c r="H56" s="167">
        <v>526</v>
      </c>
      <c r="I56" s="167">
        <v>312</v>
      </c>
      <c r="J56" s="167">
        <v>324</v>
      </c>
      <c r="K56" s="167">
        <v>403</v>
      </c>
      <c r="L56" s="167">
        <v>478</v>
      </c>
      <c r="M56" s="167">
        <v>644</v>
      </c>
      <c r="N56" s="167">
        <v>557</v>
      </c>
      <c r="O56" s="167">
        <v>462</v>
      </c>
      <c r="P56" s="167">
        <v>507</v>
      </c>
      <c r="Q56" s="167">
        <v>637</v>
      </c>
      <c r="R56" s="167">
        <v>612</v>
      </c>
      <c r="S56" s="167">
        <v>459</v>
      </c>
      <c r="T56" s="167">
        <v>349</v>
      </c>
      <c r="U56" s="167">
        <v>232</v>
      </c>
      <c r="V56" s="167">
        <v>112</v>
      </c>
      <c r="W56" s="167">
        <v>41</v>
      </c>
      <c r="X56" s="170">
        <v>0</v>
      </c>
      <c r="Z56" s="169"/>
    </row>
    <row r="57" spans="2:26" ht="15" customHeight="1">
      <c r="B57" s="163"/>
      <c r="C57" s="119" t="s">
        <v>1756</v>
      </c>
      <c r="D57" s="166">
        <f t="shared" si="7"/>
        <v>5940</v>
      </c>
      <c r="E57" s="167">
        <v>286</v>
      </c>
      <c r="F57" s="167">
        <v>308</v>
      </c>
      <c r="G57" s="167">
        <v>386</v>
      </c>
      <c r="H57" s="167">
        <v>325</v>
      </c>
      <c r="I57" s="167">
        <v>262</v>
      </c>
      <c r="J57" s="167">
        <v>274</v>
      </c>
      <c r="K57" s="167">
        <v>304</v>
      </c>
      <c r="L57" s="167">
        <v>397</v>
      </c>
      <c r="M57" s="167">
        <v>450</v>
      </c>
      <c r="N57" s="167">
        <v>406</v>
      </c>
      <c r="O57" s="167">
        <v>341</v>
      </c>
      <c r="P57" s="167">
        <v>446</v>
      </c>
      <c r="Q57" s="167">
        <v>463</v>
      </c>
      <c r="R57" s="167">
        <v>460</v>
      </c>
      <c r="S57" s="167">
        <v>349</v>
      </c>
      <c r="T57" s="167">
        <v>218</v>
      </c>
      <c r="U57" s="167">
        <v>157</v>
      </c>
      <c r="V57" s="167">
        <v>80</v>
      </c>
      <c r="W57" s="167">
        <v>26</v>
      </c>
      <c r="X57" s="170">
        <v>2</v>
      </c>
      <c r="Z57" s="169"/>
    </row>
    <row r="58" spans="2:26" ht="15" customHeight="1" thickBot="1">
      <c r="B58" s="171"/>
      <c r="C58" s="129" t="s">
        <v>1757</v>
      </c>
      <c r="D58" s="172">
        <f t="shared" si="7"/>
        <v>7649</v>
      </c>
      <c r="E58" s="173">
        <v>339</v>
      </c>
      <c r="F58" s="173">
        <v>435</v>
      </c>
      <c r="G58" s="173">
        <v>506</v>
      </c>
      <c r="H58" s="173">
        <v>485</v>
      </c>
      <c r="I58" s="173">
        <v>274</v>
      </c>
      <c r="J58" s="173">
        <v>279</v>
      </c>
      <c r="K58" s="173">
        <v>397</v>
      </c>
      <c r="L58" s="173">
        <v>497</v>
      </c>
      <c r="M58" s="173">
        <v>683</v>
      </c>
      <c r="N58" s="173">
        <v>541</v>
      </c>
      <c r="O58" s="173">
        <v>428</v>
      </c>
      <c r="P58" s="173">
        <v>472</v>
      </c>
      <c r="Q58" s="173">
        <v>591</v>
      </c>
      <c r="R58" s="173">
        <v>583</v>
      </c>
      <c r="S58" s="173">
        <v>452</v>
      </c>
      <c r="T58" s="173">
        <v>347</v>
      </c>
      <c r="U58" s="173">
        <v>190</v>
      </c>
      <c r="V58" s="173">
        <v>106</v>
      </c>
      <c r="W58" s="173">
        <v>44</v>
      </c>
      <c r="X58" s="174">
        <v>0</v>
      </c>
      <c r="Z58" s="169"/>
    </row>
    <row r="59" spans="2:23" ht="15" customHeight="1">
      <c r="B59" s="134" t="s">
        <v>1804</v>
      </c>
      <c r="F59" s="137"/>
      <c r="G59" s="137"/>
      <c r="H59" s="137"/>
      <c r="I59" s="137"/>
      <c r="J59" s="137"/>
      <c r="K59" s="137"/>
      <c r="L59" s="137"/>
      <c r="M59" s="137"/>
      <c r="N59" s="137"/>
      <c r="O59" s="137"/>
      <c r="P59" s="137"/>
      <c r="Q59" s="137"/>
      <c r="R59" s="137"/>
      <c r="S59" s="137"/>
      <c r="T59" s="137"/>
      <c r="U59" s="137"/>
      <c r="V59" s="137"/>
      <c r="W59" s="137"/>
    </row>
    <row r="60" spans="6:23" ht="12">
      <c r="F60" s="137"/>
      <c r="G60" s="137"/>
      <c r="H60" s="137"/>
      <c r="I60" s="137"/>
      <c r="J60" s="137"/>
      <c r="K60" s="137"/>
      <c r="L60" s="137"/>
      <c r="M60" s="137"/>
      <c r="N60" s="137"/>
      <c r="O60" s="137"/>
      <c r="P60" s="137"/>
      <c r="Q60" s="137"/>
      <c r="R60" s="137"/>
      <c r="S60" s="137"/>
      <c r="T60" s="137"/>
      <c r="U60" s="137"/>
      <c r="V60" s="137"/>
      <c r="W60" s="137"/>
    </row>
    <row r="61" spans="6:23" ht="12">
      <c r="F61" s="137"/>
      <c r="G61" s="137"/>
      <c r="H61" s="137"/>
      <c r="I61" s="137"/>
      <c r="J61" s="137"/>
      <c r="K61" s="137"/>
      <c r="L61" s="137"/>
      <c r="M61" s="137"/>
      <c r="N61" s="137"/>
      <c r="O61" s="137"/>
      <c r="P61" s="137"/>
      <c r="Q61" s="137"/>
      <c r="R61" s="137"/>
      <c r="S61" s="137"/>
      <c r="T61" s="137"/>
      <c r="U61" s="137"/>
      <c r="V61" s="137"/>
      <c r="W61" s="137"/>
    </row>
    <row r="62" spans="6:23" ht="12">
      <c r="F62" s="137"/>
      <c r="G62" s="137"/>
      <c r="H62" s="137"/>
      <c r="I62" s="137"/>
      <c r="J62" s="137"/>
      <c r="K62" s="137"/>
      <c r="L62" s="137"/>
      <c r="M62" s="137"/>
      <c r="N62" s="137"/>
      <c r="O62" s="137"/>
      <c r="P62" s="137"/>
      <c r="Q62" s="137"/>
      <c r="R62" s="137"/>
      <c r="S62" s="137"/>
      <c r="T62" s="137"/>
      <c r="U62" s="137"/>
      <c r="V62" s="137"/>
      <c r="W62" s="137"/>
    </row>
    <row r="63" spans="6:23" ht="12">
      <c r="F63" s="137"/>
      <c r="G63" s="137"/>
      <c r="H63" s="137"/>
      <c r="I63" s="137"/>
      <c r="J63" s="137"/>
      <c r="K63" s="137"/>
      <c r="L63" s="137"/>
      <c r="M63" s="137"/>
      <c r="N63" s="137"/>
      <c r="O63" s="137"/>
      <c r="P63" s="137"/>
      <c r="Q63" s="137"/>
      <c r="R63" s="137"/>
      <c r="S63" s="137"/>
      <c r="T63" s="137"/>
      <c r="U63" s="137"/>
      <c r="V63" s="137"/>
      <c r="W63" s="137"/>
    </row>
    <row r="64" spans="6:23" ht="12">
      <c r="F64" s="137"/>
      <c r="G64" s="137"/>
      <c r="H64" s="137"/>
      <c r="I64" s="137"/>
      <c r="J64" s="137"/>
      <c r="K64" s="137"/>
      <c r="L64" s="137"/>
      <c r="M64" s="137"/>
      <c r="N64" s="137"/>
      <c r="O64" s="137"/>
      <c r="P64" s="137"/>
      <c r="Q64" s="137"/>
      <c r="R64" s="137"/>
      <c r="S64" s="137"/>
      <c r="T64" s="137"/>
      <c r="U64" s="137"/>
      <c r="V64" s="137"/>
      <c r="W64" s="137"/>
    </row>
    <row r="65" spans="6:23" ht="12">
      <c r="F65" s="137"/>
      <c r="G65" s="137"/>
      <c r="H65" s="137"/>
      <c r="I65" s="137"/>
      <c r="J65" s="137"/>
      <c r="K65" s="137"/>
      <c r="L65" s="137"/>
      <c r="M65" s="137"/>
      <c r="N65" s="137"/>
      <c r="O65" s="137"/>
      <c r="P65" s="137"/>
      <c r="Q65" s="137"/>
      <c r="R65" s="137"/>
      <c r="S65" s="137"/>
      <c r="T65" s="137"/>
      <c r="U65" s="137"/>
      <c r="V65" s="137"/>
      <c r="W65" s="137"/>
    </row>
    <row r="66" spans="6:23" ht="12">
      <c r="F66" s="137"/>
      <c r="G66" s="137"/>
      <c r="H66" s="137"/>
      <c r="I66" s="137"/>
      <c r="J66" s="137"/>
      <c r="K66" s="137"/>
      <c r="L66" s="137"/>
      <c r="M66" s="137"/>
      <c r="N66" s="137"/>
      <c r="O66" s="137"/>
      <c r="P66" s="137"/>
      <c r="Q66" s="137"/>
      <c r="R66" s="137"/>
      <c r="S66" s="137"/>
      <c r="T66" s="137"/>
      <c r="U66" s="137"/>
      <c r="V66" s="137"/>
      <c r="W66" s="137"/>
    </row>
  </sheetData>
  <mergeCells count="8">
    <mergeCell ref="B10:C10"/>
    <mergeCell ref="B11:C11"/>
    <mergeCell ref="B12:C12"/>
    <mergeCell ref="B13:C13"/>
    <mergeCell ref="B4:C4"/>
    <mergeCell ref="B5:C5"/>
    <mergeCell ref="B7:C7"/>
    <mergeCell ref="B8:C8"/>
  </mergeCells>
  <printOptions/>
  <pageMargins left="0.75" right="0.75" top="1" bottom="1" header="0.512" footer="0.512"/>
  <pageSetup orientation="portrait" paperSize="8" r:id="rId1"/>
</worksheet>
</file>

<file path=xl/worksheets/sheet40.xml><?xml version="1.0" encoding="utf-8"?>
<worksheet xmlns="http://schemas.openxmlformats.org/spreadsheetml/2006/main" xmlns:r="http://schemas.openxmlformats.org/officeDocument/2006/relationships">
  <dimension ref="B2:P65"/>
  <sheetViews>
    <sheetView workbookViewId="0" topLeftCell="A1">
      <selection activeCell="A1" sqref="A1"/>
    </sheetView>
  </sheetViews>
  <sheetFormatPr defaultColWidth="9.00390625" defaultRowHeight="13.5"/>
  <cols>
    <col min="1" max="1" width="2.625" style="1224" customWidth="1"/>
    <col min="2" max="2" width="10.125" style="1224" customWidth="1"/>
    <col min="3" max="3" width="7.125" style="1224" customWidth="1"/>
    <col min="4" max="4" width="4.75390625" style="1224" customWidth="1"/>
    <col min="5" max="5" width="8.625" style="1224" customWidth="1"/>
    <col min="6" max="8" width="8.125" style="1224" customWidth="1"/>
    <col min="9" max="16" width="7.625" style="1224" customWidth="1"/>
    <col min="17" max="16384" width="9.00390625" style="1224" customWidth="1"/>
  </cols>
  <sheetData>
    <row r="2" spans="2:11" s="490" customFormat="1" ht="14.25">
      <c r="B2" s="96" t="s">
        <v>993</v>
      </c>
      <c r="C2" s="1221"/>
      <c r="K2" s="506"/>
    </row>
    <row r="3" spans="2:16" s="490" customFormat="1" ht="12" thickBot="1">
      <c r="B3" s="506"/>
      <c r="C3" s="506"/>
      <c r="D3" s="506"/>
      <c r="E3" s="506"/>
      <c r="F3" s="506"/>
      <c r="G3" s="506"/>
      <c r="H3" s="506"/>
      <c r="I3" s="506"/>
      <c r="J3" s="506"/>
      <c r="K3" s="506"/>
      <c r="L3" s="506"/>
      <c r="M3" s="506"/>
      <c r="N3" s="506"/>
      <c r="O3" s="1222"/>
      <c r="P3" s="1223" t="s">
        <v>986</v>
      </c>
    </row>
    <row r="4" spans="2:16" ht="13.5" customHeight="1" thickTop="1">
      <c r="B4" s="1684" t="s">
        <v>1770</v>
      </c>
      <c r="C4" s="1641" t="s">
        <v>979</v>
      </c>
      <c r="D4" s="1687"/>
      <c r="E4" s="1673" t="s">
        <v>980</v>
      </c>
      <c r="F4" s="1692" t="s">
        <v>987</v>
      </c>
      <c r="G4" s="1693"/>
      <c r="H4" s="1693"/>
      <c r="I4" s="1693"/>
      <c r="J4" s="1693"/>
      <c r="K4" s="1693"/>
      <c r="L4" s="1693"/>
      <c r="M4" s="1693"/>
      <c r="N4" s="1694"/>
      <c r="O4" s="1216" t="s">
        <v>981</v>
      </c>
      <c r="P4" s="1216" t="s">
        <v>982</v>
      </c>
    </row>
    <row r="5" spans="2:16" ht="13.5" customHeight="1">
      <c r="B5" s="1685"/>
      <c r="C5" s="1688" t="s">
        <v>983</v>
      </c>
      <c r="D5" s="1688" t="s">
        <v>984</v>
      </c>
      <c r="E5" s="1682"/>
      <c r="F5" s="1662" t="s">
        <v>988</v>
      </c>
      <c r="G5" s="1690"/>
      <c r="H5" s="1691"/>
      <c r="I5" s="1662" t="s">
        <v>989</v>
      </c>
      <c r="J5" s="1695"/>
      <c r="K5" s="1662">
        <v>2</v>
      </c>
      <c r="L5" s="1695"/>
      <c r="M5" s="1662">
        <v>3</v>
      </c>
      <c r="N5" s="1695"/>
      <c r="O5" s="1225" t="s">
        <v>985</v>
      </c>
      <c r="P5" s="1225" t="s">
        <v>985</v>
      </c>
    </row>
    <row r="6" spans="2:16" ht="12" customHeight="1">
      <c r="B6" s="1686"/>
      <c r="C6" s="1689"/>
      <c r="D6" s="1689"/>
      <c r="E6" s="1683"/>
      <c r="F6" s="1226" t="s">
        <v>1797</v>
      </c>
      <c r="G6" s="1227" t="s">
        <v>1463</v>
      </c>
      <c r="H6" s="1227" t="s">
        <v>1464</v>
      </c>
      <c r="I6" s="1227" t="s">
        <v>1463</v>
      </c>
      <c r="J6" s="1227" t="s">
        <v>1464</v>
      </c>
      <c r="K6" s="1227" t="s">
        <v>1463</v>
      </c>
      <c r="L6" s="1227" t="s">
        <v>1464</v>
      </c>
      <c r="M6" s="1227" t="s">
        <v>1463</v>
      </c>
      <c r="N6" s="1227" t="s">
        <v>1464</v>
      </c>
      <c r="O6" s="1228"/>
      <c r="P6" s="1228"/>
    </row>
    <row r="7" spans="2:16" s="1229" customFormat="1" ht="12" customHeight="1">
      <c r="B7" s="1230" t="s">
        <v>990</v>
      </c>
      <c r="C7" s="1153">
        <v>146</v>
      </c>
      <c r="D7" s="1153">
        <v>3</v>
      </c>
      <c r="E7" s="1153">
        <v>1593</v>
      </c>
      <c r="F7" s="1153">
        <f>SUM(G7:H7)</f>
        <v>51984</v>
      </c>
      <c r="G7" s="167">
        <f>SUM(I7,K7,M7)</f>
        <v>26646</v>
      </c>
      <c r="H7" s="167">
        <f>SUM(J7,L7,N7)</f>
        <v>25338</v>
      </c>
      <c r="I7" s="1153">
        <v>8753</v>
      </c>
      <c r="J7" s="1153">
        <v>8373</v>
      </c>
      <c r="K7" s="1153">
        <v>8869</v>
      </c>
      <c r="L7" s="1153">
        <v>8416</v>
      </c>
      <c r="M7" s="1153">
        <v>9024</v>
      </c>
      <c r="N7" s="1153">
        <v>8549</v>
      </c>
      <c r="O7" s="1153">
        <v>3114</v>
      </c>
      <c r="P7" s="1153">
        <v>421</v>
      </c>
    </row>
    <row r="8" spans="2:16" s="1229" customFormat="1" ht="15" customHeight="1">
      <c r="B8" s="1230">
        <v>5</v>
      </c>
      <c r="C8" s="327">
        <v>141</v>
      </c>
      <c r="D8" s="327">
        <v>3</v>
      </c>
      <c r="E8" s="327">
        <v>1560</v>
      </c>
      <c r="F8" s="327">
        <f>SUM(G8:H8)</f>
        <v>50966</v>
      </c>
      <c r="G8" s="167">
        <f>SUM(I8,K8,M8)</f>
        <v>25947</v>
      </c>
      <c r="H8" s="167">
        <f>SUM(J8,L8,N8)</f>
        <v>25019</v>
      </c>
      <c r="I8" s="327">
        <v>8328</v>
      </c>
      <c r="J8" s="327">
        <v>8228</v>
      </c>
      <c r="K8" s="327">
        <v>8756</v>
      </c>
      <c r="L8" s="327">
        <v>8370</v>
      </c>
      <c r="M8" s="327">
        <v>8863</v>
      </c>
      <c r="N8" s="327">
        <v>8421</v>
      </c>
      <c r="O8" s="327">
        <v>3047</v>
      </c>
      <c r="P8" s="327">
        <v>410</v>
      </c>
    </row>
    <row r="9" spans="2:16" s="1231" customFormat="1" ht="15" customHeight="1">
      <c r="B9" s="1232">
        <v>6</v>
      </c>
      <c r="C9" s="401">
        <f aca="true" t="shared" si="0" ref="C9:M9">SUM(C14:C17)</f>
        <v>142</v>
      </c>
      <c r="D9" s="401">
        <f t="shared" si="0"/>
        <v>3</v>
      </c>
      <c r="E9" s="401">
        <f t="shared" si="0"/>
        <v>1532</v>
      </c>
      <c r="F9" s="401">
        <f t="shared" si="0"/>
        <v>49646</v>
      </c>
      <c r="G9" s="401">
        <f t="shared" si="0"/>
        <v>25332</v>
      </c>
      <c r="H9" s="401">
        <f t="shared" si="0"/>
        <v>24314</v>
      </c>
      <c r="I9" s="401">
        <f t="shared" si="0"/>
        <v>8259</v>
      </c>
      <c r="J9" s="401">
        <f t="shared" si="0"/>
        <v>7737</v>
      </c>
      <c r="K9" s="401">
        <f t="shared" si="0"/>
        <v>8320</v>
      </c>
      <c r="L9" s="401">
        <f t="shared" si="0"/>
        <v>8217</v>
      </c>
      <c r="M9" s="401">
        <f t="shared" si="0"/>
        <v>8753</v>
      </c>
      <c r="N9" s="401">
        <v>8360</v>
      </c>
      <c r="O9" s="401">
        <f>SUM(O14:O17)</f>
        <v>3026</v>
      </c>
      <c r="P9" s="401">
        <f>SUM(P14:P17)</f>
        <v>422</v>
      </c>
    </row>
    <row r="10" spans="2:16" ht="15" customHeight="1">
      <c r="B10" s="1233"/>
      <c r="C10" s="337"/>
      <c r="D10" s="337"/>
      <c r="E10" s="337"/>
      <c r="F10" s="337"/>
      <c r="G10" s="337"/>
      <c r="H10" s="337"/>
      <c r="I10" s="337"/>
      <c r="J10" s="337"/>
      <c r="K10" s="337"/>
      <c r="L10" s="337"/>
      <c r="M10" s="337"/>
      <c r="N10" s="337"/>
      <c r="O10" s="337"/>
      <c r="P10" s="337"/>
    </row>
    <row r="11" spans="2:16" ht="15" customHeight="1">
      <c r="B11" s="1232" t="s">
        <v>1798</v>
      </c>
      <c r="C11" s="401">
        <f>SUM(C20:C32)</f>
        <v>84</v>
      </c>
      <c r="D11" s="401">
        <f>SUM(D20:D32)</f>
        <v>3</v>
      </c>
      <c r="E11" s="401">
        <f>SUM(E20:E32)</f>
        <v>1036</v>
      </c>
      <c r="F11" s="401">
        <v>30988</v>
      </c>
      <c r="G11" s="401">
        <f>SUM(I11,K11,M11)</f>
        <v>17802</v>
      </c>
      <c r="H11" s="401">
        <v>21886</v>
      </c>
      <c r="I11" s="401">
        <f aca="true" t="shared" si="1" ref="I11:N11">SUM(I20:I32)</f>
        <v>5767</v>
      </c>
      <c r="J11" s="401">
        <f t="shared" si="1"/>
        <v>5482</v>
      </c>
      <c r="K11" s="401">
        <f t="shared" si="1"/>
        <v>5825</v>
      </c>
      <c r="L11" s="401">
        <f t="shared" si="1"/>
        <v>5773</v>
      </c>
      <c r="M11" s="401">
        <f t="shared" si="1"/>
        <v>6210</v>
      </c>
      <c r="N11" s="401">
        <f t="shared" si="1"/>
        <v>5867</v>
      </c>
      <c r="O11" s="401">
        <v>1789</v>
      </c>
      <c r="P11" s="401">
        <f>SUM(P20:P32)</f>
        <v>242</v>
      </c>
    </row>
    <row r="12" spans="2:16" ht="15" customHeight="1">
      <c r="B12" s="1232" t="s">
        <v>1822</v>
      </c>
      <c r="C12" s="401">
        <f>SUM(C33:C63)</f>
        <v>58</v>
      </c>
      <c r="D12" s="401">
        <f>SUM(D33:D63)</f>
        <v>0</v>
      </c>
      <c r="E12" s="401">
        <f>SUM(E33:E63)</f>
        <v>496</v>
      </c>
      <c r="F12" s="401">
        <f>SUM(F33:F63)</f>
        <v>14722</v>
      </c>
      <c r="G12" s="401">
        <f>SUM(I12,K12,M12)</f>
        <v>7530</v>
      </c>
      <c r="H12" s="401">
        <f>SUM(J12,L12,N12)</f>
        <v>7192</v>
      </c>
      <c r="I12" s="401">
        <f aca="true" t="shared" si="2" ref="I12:P12">SUM(I33:I63)</f>
        <v>2492</v>
      </c>
      <c r="J12" s="401">
        <f t="shared" si="2"/>
        <v>2255</v>
      </c>
      <c r="K12" s="401">
        <f t="shared" si="2"/>
        <v>2495</v>
      </c>
      <c r="L12" s="401">
        <f t="shared" si="2"/>
        <v>2444</v>
      </c>
      <c r="M12" s="401">
        <f t="shared" si="2"/>
        <v>2543</v>
      </c>
      <c r="N12" s="401">
        <f t="shared" si="2"/>
        <v>2493</v>
      </c>
      <c r="O12" s="401">
        <f t="shared" si="2"/>
        <v>1019</v>
      </c>
      <c r="P12" s="401">
        <f t="shared" si="2"/>
        <v>180</v>
      </c>
    </row>
    <row r="13" spans="2:16" ht="15" customHeight="1">
      <c r="B13" s="1233"/>
      <c r="C13" s="337"/>
      <c r="D13" s="337"/>
      <c r="E13" s="337"/>
      <c r="F13" s="337"/>
      <c r="G13" s="337"/>
      <c r="H13" s="337"/>
      <c r="I13" s="337"/>
      <c r="J13" s="337"/>
      <c r="K13" s="337"/>
      <c r="L13" s="337"/>
      <c r="M13" s="337"/>
      <c r="N13" s="337"/>
      <c r="O13" s="337"/>
      <c r="P13" s="337"/>
    </row>
    <row r="14" spans="2:16" s="1231" customFormat="1" ht="15" customHeight="1">
      <c r="B14" s="1232" t="s">
        <v>1711</v>
      </c>
      <c r="C14" s="401">
        <f aca="true" t="shared" si="3" ref="C14:M14">SUM(C20,C25:C27,C29:C31,C33:C39)</f>
        <v>57</v>
      </c>
      <c r="D14" s="401">
        <f t="shared" si="3"/>
        <v>0</v>
      </c>
      <c r="E14" s="401">
        <f t="shared" si="3"/>
        <v>681</v>
      </c>
      <c r="F14" s="401">
        <f t="shared" si="3"/>
        <v>22788</v>
      </c>
      <c r="G14" s="401">
        <f t="shared" si="3"/>
        <v>11602</v>
      </c>
      <c r="H14" s="401">
        <f t="shared" si="3"/>
        <v>11186</v>
      </c>
      <c r="I14" s="401">
        <f t="shared" si="3"/>
        <v>3745</v>
      </c>
      <c r="J14" s="401">
        <f t="shared" si="3"/>
        <v>3539</v>
      </c>
      <c r="K14" s="401">
        <f t="shared" si="3"/>
        <v>3820</v>
      </c>
      <c r="L14" s="401">
        <f t="shared" si="3"/>
        <v>3741</v>
      </c>
      <c r="M14" s="401">
        <f t="shared" si="3"/>
        <v>4037</v>
      </c>
      <c r="N14" s="401">
        <v>3960</v>
      </c>
      <c r="O14" s="401">
        <f>SUM(O20,O25:O27,O29:O31,O33:O39)</f>
        <v>1325</v>
      </c>
      <c r="P14" s="401">
        <f>SUM(P20,P25:P27,P29:P31,P33:P39)</f>
        <v>152</v>
      </c>
    </row>
    <row r="15" spans="2:16" s="1231" customFormat="1" ht="15" customHeight="1">
      <c r="B15" s="1232" t="s">
        <v>1712</v>
      </c>
      <c r="C15" s="401">
        <f aca="true" t="shared" si="4" ref="C15:P15">SUM(C24,C40:C46)</f>
        <v>18</v>
      </c>
      <c r="D15" s="401">
        <f t="shared" si="4"/>
        <v>0</v>
      </c>
      <c r="E15" s="401">
        <f t="shared" si="4"/>
        <v>144</v>
      </c>
      <c r="F15" s="401">
        <f t="shared" si="4"/>
        <v>4206</v>
      </c>
      <c r="G15" s="401">
        <f t="shared" si="4"/>
        <v>2182</v>
      </c>
      <c r="H15" s="401">
        <f t="shared" si="4"/>
        <v>2024</v>
      </c>
      <c r="I15" s="401">
        <f t="shared" si="4"/>
        <v>759</v>
      </c>
      <c r="J15" s="401">
        <f t="shared" si="4"/>
        <v>618</v>
      </c>
      <c r="K15" s="401">
        <f t="shared" si="4"/>
        <v>700</v>
      </c>
      <c r="L15" s="401">
        <f t="shared" si="4"/>
        <v>706</v>
      </c>
      <c r="M15" s="401">
        <f t="shared" si="4"/>
        <v>723</v>
      </c>
      <c r="N15" s="401">
        <f t="shared" si="4"/>
        <v>700</v>
      </c>
      <c r="O15" s="401">
        <f t="shared" si="4"/>
        <v>303</v>
      </c>
      <c r="P15" s="401">
        <f t="shared" si="4"/>
        <v>58</v>
      </c>
    </row>
    <row r="16" spans="2:16" s="1231" customFormat="1" ht="15" customHeight="1">
      <c r="B16" s="1232" t="s">
        <v>1713</v>
      </c>
      <c r="C16" s="401">
        <f aca="true" t="shared" si="5" ref="C16:P16">SUM(C21,C28,C32,C47:C51)</f>
        <v>36</v>
      </c>
      <c r="D16" s="401">
        <f t="shared" si="5"/>
        <v>2</v>
      </c>
      <c r="E16" s="401">
        <f t="shared" si="5"/>
        <v>326</v>
      </c>
      <c r="F16" s="401">
        <f t="shared" si="5"/>
        <v>9815</v>
      </c>
      <c r="G16" s="401">
        <f t="shared" si="5"/>
        <v>4981</v>
      </c>
      <c r="H16" s="401">
        <f t="shared" si="5"/>
        <v>4834</v>
      </c>
      <c r="I16" s="401">
        <f t="shared" si="5"/>
        <v>1616</v>
      </c>
      <c r="J16" s="401">
        <f t="shared" si="5"/>
        <v>1539</v>
      </c>
      <c r="K16" s="401">
        <f t="shared" si="5"/>
        <v>1639</v>
      </c>
      <c r="L16" s="401">
        <f t="shared" si="5"/>
        <v>1645</v>
      </c>
      <c r="M16" s="401">
        <f t="shared" si="5"/>
        <v>1726</v>
      </c>
      <c r="N16" s="401">
        <f t="shared" si="5"/>
        <v>1650</v>
      </c>
      <c r="O16" s="401">
        <f t="shared" si="5"/>
        <v>674</v>
      </c>
      <c r="P16" s="401">
        <f t="shared" si="5"/>
        <v>86</v>
      </c>
    </row>
    <row r="17" spans="2:16" s="1231" customFormat="1" ht="15" customHeight="1">
      <c r="B17" s="1232" t="s">
        <v>1714</v>
      </c>
      <c r="C17" s="401">
        <f aca="true" t="shared" si="6" ref="C17:P17">SUM(C22:C23,C52:C63)</f>
        <v>31</v>
      </c>
      <c r="D17" s="401">
        <f t="shared" si="6"/>
        <v>1</v>
      </c>
      <c r="E17" s="401">
        <f t="shared" si="6"/>
        <v>381</v>
      </c>
      <c r="F17" s="401">
        <f t="shared" si="6"/>
        <v>12837</v>
      </c>
      <c r="G17" s="401">
        <f t="shared" si="6"/>
        <v>6567</v>
      </c>
      <c r="H17" s="401">
        <f t="shared" si="6"/>
        <v>6270</v>
      </c>
      <c r="I17" s="401">
        <f t="shared" si="6"/>
        <v>2139</v>
      </c>
      <c r="J17" s="401">
        <f t="shared" si="6"/>
        <v>2041</v>
      </c>
      <c r="K17" s="401">
        <f t="shared" si="6"/>
        <v>2161</v>
      </c>
      <c r="L17" s="401">
        <f t="shared" si="6"/>
        <v>2125</v>
      </c>
      <c r="M17" s="401">
        <f t="shared" si="6"/>
        <v>2267</v>
      </c>
      <c r="N17" s="401">
        <f t="shared" si="6"/>
        <v>2104</v>
      </c>
      <c r="O17" s="401">
        <f t="shared" si="6"/>
        <v>724</v>
      </c>
      <c r="P17" s="401">
        <f t="shared" si="6"/>
        <v>126</v>
      </c>
    </row>
    <row r="18" spans="2:16" ht="6" customHeight="1">
      <c r="B18" s="1234"/>
      <c r="C18" s="337"/>
      <c r="D18" s="337"/>
      <c r="E18" s="337"/>
      <c r="F18" s="337"/>
      <c r="G18" s="337"/>
      <c r="H18" s="337"/>
      <c r="I18" s="337"/>
      <c r="J18" s="337"/>
      <c r="K18" s="337"/>
      <c r="L18" s="337"/>
      <c r="M18" s="337"/>
      <c r="N18" s="337"/>
      <c r="O18" s="337"/>
      <c r="P18" s="337"/>
    </row>
    <row r="19" spans="2:16" s="1231" customFormat="1" ht="6" customHeight="1">
      <c r="B19" s="1234"/>
      <c r="C19" s="401"/>
      <c r="D19" s="401"/>
      <c r="E19" s="401"/>
      <c r="F19" s="401"/>
      <c r="G19" s="401"/>
      <c r="H19" s="401"/>
      <c r="I19" s="401"/>
      <c r="J19" s="401"/>
      <c r="K19" s="401"/>
      <c r="L19" s="401"/>
      <c r="M19" s="401"/>
      <c r="N19" s="401"/>
      <c r="O19" s="401"/>
      <c r="P19" s="158"/>
    </row>
    <row r="20" spans="2:16" s="1229" customFormat="1" ht="12" customHeight="1">
      <c r="B20" s="1230" t="s">
        <v>1715</v>
      </c>
      <c r="C20" s="167">
        <v>17</v>
      </c>
      <c r="D20" s="167">
        <v>0</v>
      </c>
      <c r="E20" s="346">
        <v>274</v>
      </c>
      <c r="F20" s="167">
        <f aca="true" t="shared" si="7" ref="F20:F63">SUM(G20:H20)</f>
        <v>9736</v>
      </c>
      <c r="G20" s="167">
        <f aca="true" t="shared" si="8" ref="G20:G63">SUM(I20,K20,M20)</f>
        <v>4972</v>
      </c>
      <c r="H20" s="167">
        <f aca="true" t="shared" si="9" ref="H20:H63">SUM(J20,L20,N20)</f>
        <v>4764</v>
      </c>
      <c r="I20" s="167">
        <v>1580</v>
      </c>
      <c r="J20" s="167">
        <v>1535</v>
      </c>
      <c r="K20" s="167">
        <v>1630</v>
      </c>
      <c r="L20" s="167">
        <v>1598</v>
      </c>
      <c r="M20" s="167">
        <v>1762</v>
      </c>
      <c r="N20" s="167">
        <v>1631</v>
      </c>
      <c r="O20" s="167">
        <v>510</v>
      </c>
      <c r="P20" s="167">
        <v>49</v>
      </c>
    </row>
    <row r="21" spans="2:16" s="1229" customFormat="1" ht="12" customHeight="1">
      <c r="B21" s="1230" t="s">
        <v>1716</v>
      </c>
      <c r="C21" s="167">
        <v>8</v>
      </c>
      <c r="D21" s="167">
        <v>2</v>
      </c>
      <c r="E21" s="167">
        <v>106</v>
      </c>
      <c r="F21" s="167">
        <f t="shared" si="7"/>
        <v>3458</v>
      </c>
      <c r="G21" s="167">
        <f t="shared" si="8"/>
        <v>1762</v>
      </c>
      <c r="H21" s="167">
        <f t="shared" si="9"/>
        <v>1696</v>
      </c>
      <c r="I21" s="167">
        <v>544</v>
      </c>
      <c r="J21" s="167">
        <v>530</v>
      </c>
      <c r="K21" s="167">
        <v>578</v>
      </c>
      <c r="L21" s="167">
        <v>577</v>
      </c>
      <c r="M21" s="167">
        <v>640</v>
      </c>
      <c r="N21" s="167">
        <v>589</v>
      </c>
      <c r="O21" s="167">
        <v>201</v>
      </c>
      <c r="P21" s="167">
        <v>22</v>
      </c>
    </row>
    <row r="22" spans="2:16" s="1229" customFormat="1" ht="12" customHeight="1">
      <c r="B22" s="1230" t="s">
        <v>1717</v>
      </c>
      <c r="C22" s="167">
        <v>8</v>
      </c>
      <c r="D22" s="167">
        <v>1</v>
      </c>
      <c r="E22" s="167">
        <v>111</v>
      </c>
      <c r="F22" s="167">
        <f t="shared" si="7"/>
        <v>3826</v>
      </c>
      <c r="G22" s="167">
        <f t="shared" si="8"/>
        <v>1958</v>
      </c>
      <c r="H22" s="167">
        <f t="shared" si="9"/>
        <v>1868</v>
      </c>
      <c r="I22" s="167">
        <v>644</v>
      </c>
      <c r="J22" s="167">
        <v>623</v>
      </c>
      <c r="K22" s="167">
        <v>631</v>
      </c>
      <c r="L22" s="167">
        <v>609</v>
      </c>
      <c r="M22" s="167">
        <v>683</v>
      </c>
      <c r="N22" s="167">
        <v>636</v>
      </c>
      <c r="O22" s="167">
        <v>207</v>
      </c>
      <c r="P22" s="167">
        <v>33</v>
      </c>
    </row>
    <row r="23" spans="2:16" s="1229" customFormat="1" ht="12" customHeight="1">
      <c r="B23" s="1230" t="s">
        <v>1718</v>
      </c>
      <c r="C23" s="167">
        <v>9</v>
      </c>
      <c r="D23" s="167">
        <v>0</v>
      </c>
      <c r="E23" s="346">
        <v>115</v>
      </c>
      <c r="F23" s="167">
        <f t="shared" si="7"/>
        <v>3936</v>
      </c>
      <c r="G23" s="167">
        <f t="shared" si="8"/>
        <v>2016</v>
      </c>
      <c r="H23" s="167">
        <f t="shared" si="9"/>
        <v>1920</v>
      </c>
      <c r="I23" s="167">
        <v>653</v>
      </c>
      <c r="J23" s="167">
        <v>628</v>
      </c>
      <c r="K23" s="167">
        <v>655</v>
      </c>
      <c r="L23" s="167">
        <v>674</v>
      </c>
      <c r="M23" s="167">
        <v>708</v>
      </c>
      <c r="N23" s="167">
        <v>618</v>
      </c>
      <c r="O23" s="167">
        <v>218</v>
      </c>
      <c r="P23" s="167">
        <v>25</v>
      </c>
    </row>
    <row r="24" spans="2:16" s="1229" customFormat="1" ht="12" customHeight="1">
      <c r="B24" s="1230" t="s">
        <v>1719</v>
      </c>
      <c r="C24" s="167">
        <v>5</v>
      </c>
      <c r="D24" s="167">
        <v>0</v>
      </c>
      <c r="E24" s="346">
        <v>51</v>
      </c>
      <c r="F24" s="167">
        <f t="shared" si="7"/>
        <v>1716</v>
      </c>
      <c r="G24" s="167">
        <f t="shared" si="8"/>
        <v>869</v>
      </c>
      <c r="H24" s="167">
        <f t="shared" si="9"/>
        <v>847</v>
      </c>
      <c r="I24" s="167">
        <v>309</v>
      </c>
      <c r="J24" s="167">
        <v>258</v>
      </c>
      <c r="K24" s="167">
        <v>265</v>
      </c>
      <c r="L24" s="167">
        <v>306</v>
      </c>
      <c r="M24" s="167">
        <v>295</v>
      </c>
      <c r="N24" s="167">
        <v>283</v>
      </c>
      <c r="O24" s="167">
        <v>102</v>
      </c>
      <c r="P24" s="167">
        <v>13</v>
      </c>
    </row>
    <row r="25" spans="2:16" s="1229" customFormat="1" ht="12" customHeight="1">
      <c r="B25" s="1230" t="s">
        <v>1720</v>
      </c>
      <c r="C25" s="167">
        <v>3</v>
      </c>
      <c r="D25" s="167">
        <v>0</v>
      </c>
      <c r="E25" s="346">
        <v>49</v>
      </c>
      <c r="F25" s="167">
        <f t="shared" si="7"/>
        <v>1734</v>
      </c>
      <c r="G25" s="167">
        <f t="shared" si="8"/>
        <v>878</v>
      </c>
      <c r="H25" s="167">
        <f t="shared" si="9"/>
        <v>856</v>
      </c>
      <c r="I25" s="167">
        <v>285</v>
      </c>
      <c r="J25" s="167">
        <v>282</v>
      </c>
      <c r="K25" s="167">
        <v>300</v>
      </c>
      <c r="L25" s="167">
        <v>277</v>
      </c>
      <c r="M25" s="167">
        <v>293</v>
      </c>
      <c r="N25" s="167">
        <v>297</v>
      </c>
      <c r="O25" s="167">
        <v>92</v>
      </c>
      <c r="P25" s="167">
        <v>10</v>
      </c>
    </row>
    <row r="26" spans="2:16" s="1229" customFormat="1" ht="12" customHeight="1">
      <c r="B26" s="1230" t="s">
        <v>1721</v>
      </c>
      <c r="C26" s="167">
        <v>4</v>
      </c>
      <c r="D26" s="167">
        <v>0</v>
      </c>
      <c r="E26" s="346">
        <v>42</v>
      </c>
      <c r="F26" s="167">
        <f t="shared" si="7"/>
        <v>1404</v>
      </c>
      <c r="G26" s="167">
        <f t="shared" si="8"/>
        <v>674</v>
      </c>
      <c r="H26" s="167">
        <f t="shared" si="9"/>
        <v>730</v>
      </c>
      <c r="I26" s="167">
        <v>221</v>
      </c>
      <c r="J26" s="167">
        <v>256</v>
      </c>
      <c r="K26" s="167">
        <v>212</v>
      </c>
      <c r="L26" s="167">
        <v>221</v>
      </c>
      <c r="M26" s="167">
        <v>241</v>
      </c>
      <c r="N26" s="167">
        <v>253</v>
      </c>
      <c r="O26" s="167">
        <v>85</v>
      </c>
      <c r="P26" s="167">
        <v>12</v>
      </c>
    </row>
    <row r="27" spans="2:16" s="1229" customFormat="1" ht="12" customHeight="1">
      <c r="B27" s="1230" t="s">
        <v>1722</v>
      </c>
      <c r="C27" s="167">
        <v>6</v>
      </c>
      <c r="D27" s="167">
        <v>0</v>
      </c>
      <c r="E27" s="346">
        <v>42</v>
      </c>
      <c r="F27" s="167">
        <f t="shared" si="7"/>
        <v>1288</v>
      </c>
      <c r="G27" s="167">
        <f t="shared" si="8"/>
        <v>643</v>
      </c>
      <c r="H27" s="167">
        <f t="shared" si="9"/>
        <v>645</v>
      </c>
      <c r="I27" s="167">
        <v>203</v>
      </c>
      <c r="J27" s="167">
        <v>195</v>
      </c>
      <c r="K27" s="167">
        <v>208</v>
      </c>
      <c r="L27" s="167">
        <v>242</v>
      </c>
      <c r="M27" s="167">
        <v>232</v>
      </c>
      <c r="N27" s="167">
        <v>208</v>
      </c>
      <c r="O27" s="167">
        <v>93</v>
      </c>
      <c r="P27" s="167">
        <v>15</v>
      </c>
    </row>
    <row r="28" spans="2:16" s="1229" customFormat="1" ht="12" customHeight="1">
      <c r="B28" s="1230" t="s">
        <v>1723</v>
      </c>
      <c r="C28" s="167">
        <v>2</v>
      </c>
      <c r="D28" s="167">
        <v>0</v>
      </c>
      <c r="E28" s="346">
        <v>38</v>
      </c>
      <c r="F28" s="167">
        <f t="shared" si="7"/>
        <v>1266</v>
      </c>
      <c r="G28" s="167">
        <f t="shared" si="8"/>
        <v>657</v>
      </c>
      <c r="H28" s="167">
        <f t="shared" si="9"/>
        <v>609</v>
      </c>
      <c r="I28" s="167">
        <v>219</v>
      </c>
      <c r="J28" s="167">
        <v>195</v>
      </c>
      <c r="K28" s="167">
        <v>224</v>
      </c>
      <c r="L28" s="167">
        <v>205</v>
      </c>
      <c r="M28" s="167">
        <v>214</v>
      </c>
      <c r="N28" s="167">
        <v>209</v>
      </c>
      <c r="O28" s="167">
        <v>75</v>
      </c>
      <c r="P28" s="167">
        <v>8</v>
      </c>
    </row>
    <row r="29" spans="2:16" s="1229" customFormat="1" ht="12" customHeight="1">
      <c r="B29" s="1230" t="s">
        <v>1724</v>
      </c>
      <c r="C29" s="167">
        <v>4</v>
      </c>
      <c r="D29" s="167">
        <v>0</v>
      </c>
      <c r="E29" s="346">
        <v>68</v>
      </c>
      <c r="F29" s="167">
        <f t="shared" si="7"/>
        <v>2379</v>
      </c>
      <c r="G29" s="167">
        <f t="shared" si="8"/>
        <v>1241</v>
      </c>
      <c r="H29" s="167">
        <f t="shared" si="9"/>
        <v>1138</v>
      </c>
      <c r="I29" s="167">
        <v>411</v>
      </c>
      <c r="J29" s="167">
        <v>338</v>
      </c>
      <c r="K29" s="167">
        <v>408</v>
      </c>
      <c r="L29" s="167">
        <v>368</v>
      </c>
      <c r="M29" s="167">
        <v>422</v>
      </c>
      <c r="N29" s="167">
        <v>432</v>
      </c>
      <c r="O29" s="167">
        <v>132</v>
      </c>
      <c r="P29" s="167">
        <v>12</v>
      </c>
    </row>
    <row r="30" spans="2:16" s="1229" customFormat="1" ht="12" customHeight="1">
      <c r="B30" s="1230" t="s">
        <v>1725</v>
      </c>
      <c r="C30" s="167">
        <v>5</v>
      </c>
      <c r="D30" s="167">
        <v>0</v>
      </c>
      <c r="E30" s="346">
        <v>53</v>
      </c>
      <c r="F30" s="167">
        <f t="shared" si="7"/>
        <v>1684</v>
      </c>
      <c r="G30" s="167">
        <f t="shared" si="8"/>
        <v>866</v>
      </c>
      <c r="H30" s="167">
        <f t="shared" si="9"/>
        <v>818</v>
      </c>
      <c r="I30" s="167">
        <v>292</v>
      </c>
      <c r="J30" s="167">
        <v>248</v>
      </c>
      <c r="K30" s="167">
        <v>278</v>
      </c>
      <c r="L30" s="167">
        <v>281</v>
      </c>
      <c r="M30" s="167">
        <v>296</v>
      </c>
      <c r="N30" s="167">
        <v>289</v>
      </c>
      <c r="O30" s="167">
        <v>100</v>
      </c>
      <c r="P30" s="167">
        <v>16</v>
      </c>
    </row>
    <row r="31" spans="2:16" s="1229" customFormat="1" ht="12" customHeight="1">
      <c r="B31" s="1230" t="s">
        <v>1726</v>
      </c>
      <c r="C31" s="167">
        <v>6</v>
      </c>
      <c r="D31" s="167">
        <v>0</v>
      </c>
      <c r="E31" s="346">
        <v>36</v>
      </c>
      <c r="F31" s="167">
        <f t="shared" si="7"/>
        <v>963</v>
      </c>
      <c r="G31" s="167">
        <f t="shared" si="8"/>
        <v>475</v>
      </c>
      <c r="H31" s="167">
        <f t="shared" si="9"/>
        <v>488</v>
      </c>
      <c r="I31" s="167">
        <v>145</v>
      </c>
      <c r="J31" s="167">
        <v>148</v>
      </c>
      <c r="K31" s="167">
        <v>170</v>
      </c>
      <c r="L31" s="167">
        <v>162</v>
      </c>
      <c r="M31" s="167">
        <v>160</v>
      </c>
      <c r="N31" s="167">
        <v>178</v>
      </c>
      <c r="O31" s="167">
        <v>79</v>
      </c>
      <c r="P31" s="167">
        <v>8</v>
      </c>
    </row>
    <row r="32" spans="2:16" s="1229" customFormat="1" ht="12" customHeight="1">
      <c r="B32" s="1230" t="s">
        <v>1727</v>
      </c>
      <c r="C32" s="167">
        <v>7</v>
      </c>
      <c r="D32" s="167">
        <v>0</v>
      </c>
      <c r="E32" s="346">
        <v>51</v>
      </c>
      <c r="F32" s="167">
        <f t="shared" si="7"/>
        <v>1534</v>
      </c>
      <c r="G32" s="167">
        <f t="shared" si="8"/>
        <v>791</v>
      </c>
      <c r="H32" s="167">
        <f t="shared" si="9"/>
        <v>743</v>
      </c>
      <c r="I32" s="167">
        <v>261</v>
      </c>
      <c r="J32" s="167">
        <v>246</v>
      </c>
      <c r="K32" s="167">
        <v>266</v>
      </c>
      <c r="L32" s="167">
        <v>253</v>
      </c>
      <c r="M32" s="167">
        <v>264</v>
      </c>
      <c r="N32" s="167">
        <v>244</v>
      </c>
      <c r="O32" s="167">
        <v>113</v>
      </c>
      <c r="P32" s="167">
        <v>19</v>
      </c>
    </row>
    <row r="33" spans="2:16" s="1229" customFormat="1" ht="12" customHeight="1">
      <c r="B33" s="1230" t="s">
        <v>1728</v>
      </c>
      <c r="C33" s="167">
        <v>3</v>
      </c>
      <c r="D33" s="167">
        <v>0</v>
      </c>
      <c r="E33" s="346">
        <v>22</v>
      </c>
      <c r="F33" s="167">
        <f t="shared" si="7"/>
        <v>633</v>
      </c>
      <c r="G33" s="167">
        <f t="shared" si="8"/>
        <v>331</v>
      </c>
      <c r="H33" s="167">
        <f t="shared" si="9"/>
        <v>302</v>
      </c>
      <c r="I33" s="167">
        <v>116</v>
      </c>
      <c r="J33" s="167">
        <v>94</v>
      </c>
      <c r="K33" s="167">
        <v>116</v>
      </c>
      <c r="L33" s="167">
        <v>100</v>
      </c>
      <c r="M33" s="167">
        <v>99</v>
      </c>
      <c r="N33" s="167">
        <v>108</v>
      </c>
      <c r="O33" s="167">
        <v>46</v>
      </c>
      <c r="P33" s="167">
        <v>4</v>
      </c>
    </row>
    <row r="34" spans="2:16" s="1229" customFormat="1" ht="12" customHeight="1">
      <c r="B34" s="1230" t="s">
        <v>1729</v>
      </c>
      <c r="C34" s="167">
        <v>1</v>
      </c>
      <c r="D34" s="167">
        <v>0</v>
      </c>
      <c r="E34" s="346">
        <v>15</v>
      </c>
      <c r="F34" s="167">
        <f t="shared" si="7"/>
        <v>493</v>
      </c>
      <c r="G34" s="167">
        <f t="shared" si="8"/>
        <v>246</v>
      </c>
      <c r="H34" s="167">
        <f t="shared" si="9"/>
        <v>247</v>
      </c>
      <c r="I34" s="167">
        <v>85</v>
      </c>
      <c r="J34" s="167">
        <v>79</v>
      </c>
      <c r="K34" s="167">
        <v>87</v>
      </c>
      <c r="L34" s="167">
        <v>83</v>
      </c>
      <c r="M34" s="167">
        <v>74</v>
      </c>
      <c r="N34" s="167">
        <v>85</v>
      </c>
      <c r="O34" s="167">
        <v>29</v>
      </c>
      <c r="P34" s="167">
        <v>5</v>
      </c>
    </row>
    <row r="35" spans="2:16" s="1229" customFormat="1" ht="12" customHeight="1">
      <c r="B35" s="1230" t="s">
        <v>1730</v>
      </c>
      <c r="C35" s="167">
        <v>1</v>
      </c>
      <c r="D35" s="167">
        <v>0</v>
      </c>
      <c r="E35" s="346">
        <v>26</v>
      </c>
      <c r="F35" s="167">
        <f t="shared" si="7"/>
        <v>927</v>
      </c>
      <c r="G35" s="167">
        <f t="shared" si="8"/>
        <v>469</v>
      </c>
      <c r="H35" s="167">
        <f t="shared" si="9"/>
        <v>458</v>
      </c>
      <c r="I35" s="167">
        <v>152</v>
      </c>
      <c r="J35" s="167">
        <v>147</v>
      </c>
      <c r="K35" s="167">
        <v>140</v>
      </c>
      <c r="L35" s="167">
        <v>160</v>
      </c>
      <c r="M35" s="167">
        <v>177</v>
      </c>
      <c r="N35" s="167">
        <v>151</v>
      </c>
      <c r="O35" s="167">
        <v>43</v>
      </c>
      <c r="P35" s="167">
        <v>4</v>
      </c>
    </row>
    <row r="36" spans="2:16" s="1229" customFormat="1" ht="12" customHeight="1">
      <c r="B36" s="1230" t="s">
        <v>1731</v>
      </c>
      <c r="C36" s="167">
        <v>3</v>
      </c>
      <c r="D36" s="167">
        <v>0</v>
      </c>
      <c r="E36" s="346">
        <v>13</v>
      </c>
      <c r="F36" s="167">
        <f t="shared" si="7"/>
        <v>327</v>
      </c>
      <c r="G36" s="167">
        <f t="shared" si="8"/>
        <v>173</v>
      </c>
      <c r="H36" s="167">
        <f t="shared" si="9"/>
        <v>154</v>
      </c>
      <c r="I36" s="167">
        <v>60</v>
      </c>
      <c r="J36" s="167">
        <v>43</v>
      </c>
      <c r="K36" s="167">
        <v>59</v>
      </c>
      <c r="L36" s="167">
        <v>53</v>
      </c>
      <c r="M36" s="167">
        <v>54</v>
      </c>
      <c r="N36" s="167">
        <v>58</v>
      </c>
      <c r="O36" s="167">
        <v>34</v>
      </c>
      <c r="P36" s="167">
        <v>4</v>
      </c>
    </row>
    <row r="37" spans="2:16" s="1229" customFormat="1" ht="12" customHeight="1">
      <c r="B37" s="1230" t="s">
        <v>1732</v>
      </c>
      <c r="C37" s="167">
        <v>1</v>
      </c>
      <c r="D37" s="167">
        <v>0</v>
      </c>
      <c r="E37" s="346">
        <v>13</v>
      </c>
      <c r="F37" s="167">
        <f t="shared" si="7"/>
        <v>386</v>
      </c>
      <c r="G37" s="167">
        <f t="shared" si="8"/>
        <v>195</v>
      </c>
      <c r="H37" s="167">
        <f t="shared" si="9"/>
        <v>191</v>
      </c>
      <c r="I37" s="167">
        <v>57</v>
      </c>
      <c r="J37" s="167">
        <v>58</v>
      </c>
      <c r="K37" s="167">
        <v>62</v>
      </c>
      <c r="L37" s="167">
        <v>59</v>
      </c>
      <c r="M37" s="167">
        <v>76</v>
      </c>
      <c r="N37" s="167">
        <v>74</v>
      </c>
      <c r="O37" s="167">
        <v>24</v>
      </c>
      <c r="P37" s="167">
        <v>4</v>
      </c>
    </row>
    <row r="38" spans="2:16" s="1229" customFormat="1" ht="12" customHeight="1">
      <c r="B38" s="1230" t="s">
        <v>1733</v>
      </c>
      <c r="C38" s="167">
        <v>1</v>
      </c>
      <c r="D38" s="167">
        <v>0</v>
      </c>
      <c r="E38" s="346">
        <v>12</v>
      </c>
      <c r="F38" s="167">
        <f t="shared" si="7"/>
        <v>391</v>
      </c>
      <c r="G38" s="167">
        <f t="shared" si="8"/>
        <v>198</v>
      </c>
      <c r="H38" s="167">
        <f t="shared" si="9"/>
        <v>193</v>
      </c>
      <c r="I38" s="167">
        <v>55</v>
      </c>
      <c r="J38" s="167">
        <v>58</v>
      </c>
      <c r="K38" s="167">
        <v>73</v>
      </c>
      <c r="L38" s="167">
        <v>65</v>
      </c>
      <c r="M38" s="167">
        <v>70</v>
      </c>
      <c r="N38" s="167">
        <v>70</v>
      </c>
      <c r="O38" s="167">
        <v>24</v>
      </c>
      <c r="P38" s="167">
        <v>4</v>
      </c>
    </row>
    <row r="39" spans="2:16" s="1229" customFormat="1" ht="12" customHeight="1">
      <c r="B39" s="1230" t="s">
        <v>1734</v>
      </c>
      <c r="C39" s="167">
        <v>2</v>
      </c>
      <c r="D39" s="167">
        <v>0</v>
      </c>
      <c r="E39" s="346">
        <v>16</v>
      </c>
      <c r="F39" s="167">
        <f t="shared" si="7"/>
        <v>443</v>
      </c>
      <c r="G39" s="167">
        <f t="shared" si="8"/>
        <v>241</v>
      </c>
      <c r="H39" s="167">
        <f t="shared" si="9"/>
        <v>202</v>
      </c>
      <c r="I39" s="167">
        <v>83</v>
      </c>
      <c r="J39" s="167">
        <v>58</v>
      </c>
      <c r="K39" s="167">
        <v>77</v>
      </c>
      <c r="L39" s="167">
        <v>72</v>
      </c>
      <c r="M39" s="167">
        <v>81</v>
      </c>
      <c r="N39" s="167">
        <v>72</v>
      </c>
      <c r="O39" s="167">
        <v>34</v>
      </c>
      <c r="P39" s="167">
        <v>5</v>
      </c>
    </row>
    <row r="40" spans="2:16" s="1229" customFormat="1" ht="12" customHeight="1">
      <c r="B40" s="1230" t="s">
        <v>1735</v>
      </c>
      <c r="C40" s="167">
        <v>1</v>
      </c>
      <c r="D40" s="167">
        <v>0</v>
      </c>
      <c r="E40" s="346">
        <v>10</v>
      </c>
      <c r="F40" s="167">
        <f t="shared" si="7"/>
        <v>339</v>
      </c>
      <c r="G40" s="167">
        <f t="shared" si="8"/>
        <v>174</v>
      </c>
      <c r="H40" s="167">
        <f t="shared" si="9"/>
        <v>165</v>
      </c>
      <c r="I40" s="167">
        <v>56</v>
      </c>
      <c r="J40" s="167">
        <v>45</v>
      </c>
      <c r="K40" s="167">
        <v>57</v>
      </c>
      <c r="L40" s="167">
        <v>63</v>
      </c>
      <c r="M40" s="167">
        <v>61</v>
      </c>
      <c r="N40" s="167">
        <v>57</v>
      </c>
      <c r="O40" s="167">
        <v>19</v>
      </c>
      <c r="P40" s="167">
        <v>3</v>
      </c>
    </row>
    <row r="41" spans="2:16" s="1229" customFormat="1" ht="12" customHeight="1">
      <c r="B41" s="1230" t="s">
        <v>1736</v>
      </c>
      <c r="C41" s="167">
        <v>1</v>
      </c>
      <c r="D41" s="167">
        <v>0</v>
      </c>
      <c r="E41" s="346">
        <v>17</v>
      </c>
      <c r="F41" s="167">
        <f t="shared" si="7"/>
        <v>548</v>
      </c>
      <c r="G41" s="167">
        <f t="shared" si="8"/>
        <v>289</v>
      </c>
      <c r="H41" s="167">
        <f t="shared" si="9"/>
        <v>259</v>
      </c>
      <c r="I41" s="167">
        <v>91</v>
      </c>
      <c r="J41" s="167">
        <v>81</v>
      </c>
      <c r="K41" s="167">
        <v>108</v>
      </c>
      <c r="L41" s="167">
        <v>93</v>
      </c>
      <c r="M41" s="167">
        <v>90</v>
      </c>
      <c r="N41" s="167">
        <v>85</v>
      </c>
      <c r="O41" s="167">
        <v>32</v>
      </c>
      <c r="P41" s="167">
        <v>4</v>
      </c>
    </row>
    <row r="42" spans="2:16" s="1229" customFormat="1" ht="12" customHeight="1">
      <c r="B42" s="1230" t="s">
        <v>1737</v>
      </c>
      <c r="C42" s="167">
        <v>2</v>
      </c>
      <c r="D42" s="167">
        <v>0</v>
      </c>
      <c r="E42" s="346">
        <v>13</v>
      </c>
      <c r="F42" s="167">
        <f t="shared" si="7"/>
        <v>323</v>
      </c>
      <c r="G42" s="167">
        <f t="shared" si="8"/>
        <v>187</v>
      </c>
      <c r="H42" s="167">
        <f t="shared" si="9"/>
        <v>136</v>
      </c>
      <c r="I42" s="167">
        <v>65</v>
      </c>
      <c r="J42" s="167">
        <v>38</v>
      </c>
      <c r="K42" s="167">
        <v>59</v>
      </c>
      <c r="L42" s="167">
        <v>44</v>
      </c>
      <c r="M42" s="167">
        <v>63</v>
      </c>
      <c r="N42" s="167">
        <v>54</v>
      </c>
      <c r="O42" s="167">
        <v>28</v>
      </c>
      <c r="P42" s="167">
        <v>8</v>
      </c>
    </row>
    <row r="43" spans="2:16" s="1229" customFormat="1" ht="12" customHeight="1">
      <c r="B43" s="1230" t="s">
        <v>1738</v>
      </c>
      <c r="C43" s="167">
        <v>2</v>
      </c>
      <c r="D43" s="167">
        <v>0</v>
      </c>
      <c r="E43" s="346">
        <v>17</v>
      </c>
      <c r="F43" s="167">
        <f t="shared" si="7"/>
        <v>509</v>
      </c>
      <c r="G43" s="167">
        <f t="shared" si="8"/>
        <v>255</v>
      </c>
      <c r="H43" s="167">
        <f t="shared" si="9"/>
        <v>254</v>
      </c>
      <c r="I43" s="167">
        <v>88</v>
      </c>
      <c r="J43" s="167">
        <v>74</v>
      </c>
      <c r="K43" s="167">
        <v>84</v>
      </c>
      <c r="L43" s="167">
        <v>94</v>
      </c>
      <c r="M43" s="167">
        <v>83</v>
      </c>
      <c r="N43" s="167">
        <v>86</v>
      </c>
      <c r="O43" s="167">
        <v>38</v>
      </c>
      <c r="P43" s="167">
        <v>5</v>
      </c>
    </row>
    <row r="44" spans="2:16" s="1229" customFormat="1" ht="12" customHeight="1">
      <c r="B44" s="1230" t="s">
        <v>1739</v>
      </c>
      <c r="C44" s="167">
        <v>3</v>
      </c>
      <c r="D44" s="167">
        <v>0</v>
      </c>
      <c r="E44" s="346">
        <v>14</v>
      </c>
      <c r="F44" s="167">
        <f t="shared" si="7"/>
        <v>218</v>
      </c>
      <c r="G44" s="167">
        <f t="shared" si="8"/>
        <v>106</v>
      </c>
      <c r="H44" s="167">
        <f t="shared" si="9"/>
        <v>112</v>
      </c>
      <c r="I44" s="167">
        <v>46</v>
      </c>
      <c r="J44" s="167">
        <v>36</v>
      </c>
      <c r="K44" s="167">
        <v>28</v>
      </c>
      <c r="L44" s="167">
        <v>37</v>
      </c>
      <c r="M44" s="167">
        <v>32</v>
      </c>
      <c r="N44" s="167">
        <v>39</v>
      </c>
      <c r="O44" s="167">
        <v>35</v>
      </c>
      <c r="P44" s="167">
        <v>7</v>
      </c>
    </row>
    <row r="45" spans="2:16" s="1229" customFormat="1" ht="12" customHeight="1">
      <c r="B45" s="1230" t="s">
        <v>1740</v>
      </c>
      <c r="C45" s="167">
        <v>2</v>
      </c>
      <c r="D45" s="167">
        <v>0</v>
      </c>
      <c r="E45" s="346">
        <v>12</v>
      </c>
      <c r="F45" s="167">
        <f t="shared" si="7"/>
        <v>273</v>
      </c>
      <c r="G45" s="167">
        <f t="shared" si="8"/>
        <v>155</v>
      </c>
      <c r="H45" s="167">
        <f t="shared" si="9"/>
        <v>118</v>
      </c>
      <c r="I45" s="167">
        <v>54</v>
      </c>
      <c r="J45" s="167">
        <v>46</v>
      </c>
      <c r="K45" s="167">
        <v>52</v>
      </c>
      <c r="L45" s="167">
        <v>28</v>
      </c>
      <c r="M45" s="167">
        <v>49</v>
      </c>
      <c r="N45" s="167">
        <v>44</v>
      </c>
      <c r="O45" s="167">
        <v>25</v>
      </c>
      <c r="P45" s="167">
        <v>9</v>
      </c>
    </row>
    <row r="46" spans="2:16" s="1229" customFormat="1" ht="12" customHeight="1">
      <c r="B46" s="1230" t="s">
        <v>1741</v>
      </c>
      <c r="C46" s="167">
        <v>2</v>
      </c>
      <c r="D46" s="167">
        <v>0</v>
      </c>
      <c r="E46" s="346">
        <v>10</v>
      </c>
      <c r="F46" s="167">
        <f t="shared" si="7"/>
        <v>280</v>
      </c>
      <c r="G46" s="167">
        <f t="shared" si="8"/>
        <v>147</v>
      </c>
      <c r="H46" s="167">
        <f t="shared" si="9"/>
        <v>133</v>
      </c>
      <c r="I46" s="167">
        <v>50</v>
      </c>
      <c r="J46" s="167">
        <v>40</v>
      </c>
      <c r="K46" s="167">
        <v>47</v>
      </c>
      <c r="L46" s="167">
        <v>41</v>
      </c>
      <c r="M46" s="167">
        <v>50</v>
      </c>
      <c r="N46" s="167">
        <v>52</v>
      </c>
      <c r="O46" s="167">
        <v>24</v>
      </c>
      <c r="P46" s="167">
        <v>9</v>
      </c>
    </row>
    <row r="47" spans="2:16" s="1229" customFormat="1" ht="12" customHeight="1">
      <c r="B47" s="1230" t="s">
        <v>1742</v>
      </c>
      <c r="C47" s="167">
        <v>4</v>
      </c>
      <c r="D47" s="167">
        <v>0</v>
      </c>
      <c r="E47" s="346">
        <v>39</v>
      </c>
      <c r="F47" s="167">
        <f t="shared" si="7"/>
        <v>1223</v>
      </c>
      <c r="G47" s="167">
        <f t="shared" si="8"/>
        <v>605</v>
      </c>
      <c r="H47" s="167">
        <f t="shared" si="9"/>
        <v>618</v>
      </c>
      <c r="I47" s="167">
        <v>200</v>
      </c>
      <c r="J47" s="167">
        <v>183</v>
      </c>
      <c r="K47" s="167">
        <v>186</v>
      </c>
      <c r="L47" s="167">
        <v>208</v>
      </c>
      <c r="M47" s="167">
        <v>219</v>
      </c>
      <c r="N47" s="167">
        <v>227</v>
      </c>
      <c r="O47" s="167">
        <v>77</v>
      </c>
      <c r="P47" s="167">
        <v>9</v>
      </c>
    </row>
    <row r="48" spans="2:16" s="1229" customFormat="1" ht="12" customHeight="1">
      <c r="B48" s="1230" t="s">
        <v>1743</v>
      </c>
      <c r="C48" s="167">
        <v>5</v>
      </c>
      <c r="D48" s="167">
        <v>0</v>
      </c>
      <c r="E48" s="346">
        <v>31</v>
      </c>
      <c r="F48" s="167">
        <f t="shared" si="7"/>
        <v>822</v>
      </c>
      <c r="G48" s="167">
        <f t="shared" si="8"/>
        <v>417</v>
      </c>
      <c r="H48" s="167">
        <f t="shared" si="9"/>
        <v>405</v>
      </c>
      <c r="I48" s="167">
        <v>137</v>
      </c>
      <c r="J48" s="167">
        <v>133</v>
      </c>
      <c r="K48" s="167">
        <v>154</v>
      </c>
      <c r="L48" s="167">
        <v>128</v>
      </c>
      <c r="M48" s="167">
        <v>126</v>
      </c>
      <c r="N48" s="167">
        <v>144</v>
      </c>
      <c r="O48" s="167">
        <v>69</v>
      </c>
      <c r="P48" s="167">
        <v>13</v>
      </c>
    </row>
    <row r="49" spans="2:16" s="1229" customFormat="1" ht="12" customHeight="1">
      <c r="B49" s="1230" t="s">
        <v>1744</v>
      </c>
      <c r="C49" s="167">
        <v>6</v>
      </c>
      <c r="D49" s="167">
        <v>0</v>
      </c>
      <c r="E49" s="346">
        <v>23</v>
      </c>
      <c r="F49" s="167">
        <f t="shared" si="7"/>
        <v>402</v>
      </c>
      <c r="G49" s="167">
        <f t="shared" si="8"/>
        <v>191</v>
      </c>
      <c r="H49" s="167">
        <f t="shared" si="9"/>
        <v>211</v>
      </c>
      <c r="I49" s="167">
        <v>62</v>
      </c>
      <c r="J49" s="167">
        <v>62</v>
      </c>
      <c r="K49" s="167">
        <v>48</v>
      </c>
      <c r="L49" s="167">
        <v>83</v>
      </c>
      <c r="M49" s="167">
        <v>81</v>
      </c>
      <c r="N49" s="167">
        <v>66</v>
      </c>
      <c r="O49" s="167">
        <v>59</v>
      </c>
      <c r="P49" s="167">
        <v>4</v>
      </c>
    </row>
    <row r="50" spans="2:16" s="1229" customFormat="1" ht="12" customHeight="1">
      <c r="B50" s="1230" t="s">
        <v>1745</v>
      </c>
      <c r="C50" s="167">
        <v>2</v>
      </c>
      <c r="D50" s="167">
        <v>0</v>
      </c>
      <c r="E50" s="346">
        <v>23</v>
      </c>
      <c r="F50" s="167">
        <f t="shared" si="7"/>
        <v>685</v>
      </c>
      <c r="G50" s="167">
        <f t="shared" si="8"/>
        <v>338</v>
      </c>
      <c r="H50" s="167">
        <f t="shared" si="9"/>
        <v>347</v>
      </c>
      <c r="I50" s="167">
        <v>106</v>
      </c>
      <c r="J50" s="167">
        <v>117</v>
      </c>
      <c r="K50" s="167">
        <v>112</v>
      </c>
      <c r="L50" s="167">
        <v>119</v>
      </c>
      <c r="M50" s="167">
        <v>120</v>
      </c>
      <c r="N50" s="167">
        <v>111</v>
      </c>
      <c r="O50" s="167">
        <v>45</v>
      </c>
      <c r="P50" s="167">
        <v>6</v>
      </c>
    </row>
    <row r="51" spans="2:16" s="1229" customFormat="1" ht="12" customHeight="1">
      <c r="B51" s="1230" t="s">
        <v>1746</v>
      </c>
      <c r="C51" s="167">
        <v>2</v>
      </c>
      <c r="D51" s="167">
        <v>0</v>
      </c>
      <c r="E51" s="346">
        <v>15</v>
      </c>
      <c r="F51" s="167">
        <f t="shared" si="7"/>
        <v>425</v>
      </c>
      <c r="G51" s="167">
        <f t="shared" si="8"/>
        <v>220</v>
      </c>
      <c r="H51" s="167">
        <f t="shared" si="9"/>
        <v>205</v>
      </c>
      <c r="I51" s="167">
        <v>87</v>
      </c>
      <c r="J51" s="167">
        <v>73</v>
      </c>
      <c r="K51" s="167">
        <v>71</v>
      </c>
      <c r="L51" s="167">
        <v>72</v>
      </c>
      <c r="M51" s="167">
        <v>62</v>
      </c>
      <c r="N51" s="167">
        <v>60</v>
      </c>
      <c r="O51" s="167">
        <v>35</v>
      </c>
      <c r="P51" s="167">
        <v>5</v>
      </c>
    </row>
    <row r="52" spans="2:16" s="1229" customFormat="1" ht="12" customHeight="1">
      <c r="B52" s="1230" t="s">
        <v>1769</v>
      </c>
      <c r="C52" s="167">
        <v>1</v>
      </c>
      <c r="D52" s="167">
        <v>0</v>
      </c>
      <c r="E52" s="346">
        <v>9</v>
      </c>
      <c r="F52" s="167">
        <f t="shared" si="7"/>
        <v>308</v>
      </c>
      <c r="G52" s="167">
        <f t="shared" si="8"/>
        <v>156</v>
      </c>
      <c r="H52" s="167">
        <f t="shared" si="9"/>
        <v>152</v>
      </c>
      <c r="I52" s="167">
        <v>51</v>
      </c>
      <c r="J52" s="167">
        <v>45</v>
      </c>
      <c r="K52" s="167">
        <v>46</v>
      </c>
      <c r="L52" s="167">
        <v>57</v>
      </c>
      <c r="M52" s="167">
        <v>59</v>
      </c>
      <c r="N52" s="167">
        <v>50</v>
      </c>
      <c r="O52" s="167">
        <v>17</v>
      </c>
      <c r="P52" s="167">
        <v>2</v>
      </c>
    </row>
    <row r="53" spans="2:16" s="1229" customFormat="1" ht="12" customHeight="1">
      <c r="B53" s="1230" t="s">
        <v>1747</v>
      </c>
      <c r="C53" s="167">
        <v>1</v>
      </c>
      <c r="D53" s="167">
        <v>0</v>
      </c>
      <c r="E53" s="346">
        <v>22</v>
      </c>
      <c r="F53" s="167">
        <f t="shared" si="7"/>
        <v>775</v>
      </c>
      <c r="G53" s="167">
        <f t="shared" si="8"/>
        <v>409</v>
      </c>
      <c r="H53" s="167">
        <f t="shared" si="9"/>
        <v>366</v>
      </c>
      <c r="I53" s="167">
        <v>141</v>
      </c>
      <c r="J53" s="167">
        <v>113</v>
      </c>
      <c r="K53" s="167">
        <v>138</v>
      </c>
      <c r="L53" s="167">
        <v>127</v>
      </c>
      <c r="M53" s="167">
        <v>130</v>
      </c>
      <c r="N53" s="167">
        <v>126</v>
      </c>
      <c r="O53" s="167">
        <v>39</v>
      </c>
      <c r="P53" s="167">
        <v>5</v>
      </c>
    </row>
    <row r="54" spans="2:16" s="1229" customFormat="1" ht="12" customHeight="1">
      <c r="B54" s="1230" t="s">
        <v>1748</v>
      </c>
      <c r="C54" s="167">
        <v>1</v>
      </c>
      <c r="D54" s="167">
        <v>0</v>
      </c>
      <c r="E54" s="346">
        <v>15</v>
      </c>
      <c r="F54" s="167">
        <f t="shared" si="7"/>
        <v>545</v>
      </c>
      <c r="G54" s="167">
        <f t="shared" si="8"/>
        <v>276</v>
      </c>
      <c r="H54" s="167">
        <f t="shared" si="9"/>
        <v>269</v>
      </c>
      <c r="I54" s="167">
        <v>86</v>
      </c>
      <c r="J54" s="167">
        <v>86</v>
      </c>
      <c r="K54" s="167">
        <v>98</v>
      </c>
      <c r="L54" s="167">
        <v>86</v>
      </c>
      <c r="M54" s="167">
        <v>92</v>
      </c>
      <c r="N54" s="167">
        <v>97</v>
      </c>
      <c r="O54" s="167">
        <v>26</v>
      </c>
      <c r="P54" s="167">
        <v>5</v>
      </c>
    </row>
    <row r="55" spans="2:16" s="1229" customFormat="1" ht="12" customHeight="1">
      <c r="B55" s="1230" t="s">
        <v>1749</v>
      </c>
      <c r="C55" s="167">
        <v>1</v>
      </c>
      <c r="D55" s="167">
        <v>0</v>
      </c>
      <c r="E55" s="346">
        <v>13</v>
      </c>
      <c r="F55" s="167">
        <f t="shared" si="7"/>
        <v>423</v>
      </c>
      <c r="G55" s="167">
        <f t="shared" si="8"/>
        <v>210</v>
      </c>
      <c r="H55" s="167">
        <f t="shared" si="9"/>
        <v>213</v>
      </c>
      <c r="I55" s="167">
        <v>65</v>
      </c>
      <c r="J55" s="167">
        <v>66</v>
      </c>
      <c r="K55" s="167">
        <v>68</v>
      </c>
      <c r="L55" s="167">
        <v>82</v>
      </c>
      <c r="M55" s="167">
        <v>77</v>
      </c>
      <c r="N55" s="167">
        <v>65</v>
      </c>
      <c r="O55" s="167">
        <v>24</v>
      </c>
      <c r="P55" s="167">
        <v>9</v>
      </c>
    </row>
    <row r="56" spans="2:16" s="1229" customFormat="1" ht="12" customHeight="1">
      <c r="B56" s="1230" t="s">
        <v>1750</v>
      </c>
      <c r="C56" s="167">
        <v>1</v>
      </c>
      <c r="D56" s="167">
        <v>0</v>
      </c>
      <c r="E56" s="346">
        <v>13</v>
      </c>
      <c r="F56" s="167">
        <f t="shared" si="7"/>
        <v>402</v>
      </c>
      <c r="G56" s="167">
        <f t="shared" si="8"/>
        <v>215</v>
      </c>
      <c r="H56" s="167">
        <f t="shared" si="9"/>
        <v>187</v>
      </c>
      <c r="I56" s="167">
        <v>64</v>
      </c>
      <c r="J56" s="167">
        <v>79</v>
      </c>
      <c r="K56" s="167">
        <v>68</v>
      </c>
      <c r="L56" s="167">
        <v>54</v>
      </c>
      <c r="M56" s="167">
        <v>83</v>
      </c>
      <c r="N56" s="167">
        <v>54</v>
      </c>
      <c r="O56" s="167">
        <v>23</v>
      </c>
      <c r="P56" s="167">
        <v>3</v>
      </c>
    </row>
    <row r="57" spans="2:16" s="1229" customFormat="1" ht="12" customHeight="1">
      <c r="B57" s="1230" t="s">
        <v>1751</v>
      </c>
      <c r="C57" s="167">
        <v>1</v>
      </c>
      <c r="D57" s="167">
        <v>0</v>
      </c>
      <c r="E57" s="346">
        <v>10</v>
      </c>
      <c r="F57" s="167">
        <f t="shared" si="7"/>
        <v>324</v>
      </c>
      <c r="G57" s="167">
        <f t="shared" si="8"/>
        <v>151</v>
      </c>
      <c r="H57" s="167">
        <f t="shared" si="9"/>
        <v>173</v>
      </c>
      <c r="I57" s="167">
        <v>46</v>
      </c>
      <c r="J57" s="167">
        <v>53</v>
      </c>
      <c r="K57" s="167">
        <v>59</v>
      </c>
      <c r="L57" s="167">
        <v>55</v>
      </c>
      <c r="M57" s="167">
        <v>46</v>
      </c>
      <c r="N57" s="167">
        <v>65</v>
      </c>
      <c r="O57" s="167">
        <v>23</v>
      </c>
      <c r="P57" s="167">
        <v>9</v>
      </c>
    </row>
    <row r="58" spans="2:16" s="1229" customFormat="1" ht="12" customHeight="1">
      <c r="B58" s="1230" t="s">
        <v>1752</v>
      </c>
      <c r="C58" s="167">
        <v>1</v>
      </c>
      <c r="D58" s="167">
        <v>0</v>
      </c>
      <c r="E58" s="346">
        <v>9</v>
      </c>
      <c r="F58" s="167">
        <f t="shared" si="7"/>
        <v>252</v>
      </c>
      <c r="G58" s="167">
        <f t="shared" si="8"/>
        <v>119</v>
      </c>
      <c r="H58" s="167">
        <f t="shared" si="9"/>
        <v>133</v>
      </c>
      <c r="I58" s="167">
        <v>43</v>
      </c>
      <c r="J58" s="167">
        <v>42</v>
      </c>
      <c r="K58" s="167">
        <v>43</v>
      </c>
      <c r="L58" s="167">
        <v>45</v>
      </c>
      <c r="M58" s="167">
        <v>33</v>
      </c>
      <c r="N58" s="167">
        <v>46</v>
      </c>
      <c r="O58" s="167">
        <v>18</v>
      </c>
      <c r="P58" s="167">
        <v>5</v>
      </c>
    </row>
    <row r="59" spans="2:16" s="1229" customFormat="1" ht="12" customHeight="1">
      <c r="B59" s="1230" t="s">
        <v>1753</v>
      </c>
      <c r="C59" s="167">
        <v>3</v>
      </c>
      <c r="D59" s="167">
        <v>0</v>
      </c>
      <c r="E59" s="346">
        <v>17</v>
      </c>
      <c r="F59" s="167">
        <f t="shared" si="7"/>
        <v>467</v>
      </c>
      <c r="G59" s="167">
        <f t="shared" si="8"/>
        <v>241</v>
      </c>
      <c r="H59" s="167">
        <f t="shared" si="9"/>
        <v>226</v>
      </c>
      <c r="I59" s="167">
        <v>78</v>
      </c>
      <c r="J59" s="167">
        <v>67</v>
      </c>
      <c r="K59" s="167">
        <v>88</v>
      </c>
      <c r="L59" s="167">
        <v>63</v>
      </c>
      <c r="M59" s="167">
        <v>75</v>
      </c>
      <c r="N59" s="167">
        <v>96</v>
      </c>
      <c r="O59" s="167">
        <v>39</v>
      </c>
      <c r="P59" s="167">
        <v>7</v>
      </c>
    </row>
    <row r="60" spans="2:16" s="1229" customFormat="1" ht="12" customHeight="1">
      <c r="B60" s="1230" t="s">
        <v>1754</v>
      </c>
      <c r="C60" s="167">
        <v>1</v>
      </c>
      <c r="D60" s="167">
        <v>0</v>
      </c>
      <c r="E60" s="346">
        <v>20</v>
      </c>
      <c r="F60" s="167">
        <f t="shared" si="7"/>
        <v>732</v>
      </c>
      <c r="G60" s="167">
        <f t="shared" si="8"/>
        <v>383</v>
      </c>
      <c r="H60" s="167">
        <f t="shared" si="9"/>
        <v>349</v>
      </c>
      <c r="I60" s="167">
        <v>130</v>
      </c>
      <c r="J60" s="167">
        <v>112</v>
      </c>
      <c r="K60" s="167">
        <v>118</v>
      </c>
      <c r="L60" s="167">
        <v>121</v>
      </c>
      <c r="M60" s="167">
        <v>135</v>
      </c>
      <c r="N60" s="167">
        <v>116</v>
      </c>
      <c r="O60" s="167">
        <v>37</v>
      </c>
      <c r="P60" s="167">
        <v>9</v>
      </c>
    </row>
    <row r="61" spans="2:16" s="1229" customFormat="1" ht="12" customHeight="1">
      <c r="B61" s="1230" t="s">
        <v>1755</v>
      </c>
      <c r="C61" s="167">
        <v>1</v>
      </c>
      <c r="D61" s="167">
        <v>0</v>
      </c>
      <c r="E61" s="346">
        <v>10</v>
      </c>
      <c r="F61" s="167">
        <f t="shared" si="7"/>
        <v>303</v>
      </c>
      <c r="G61" s="167">
        <f t="shared" si="8"/>
        <v>164</v>
      </c>
      <c r="H61" s="167">
        <f t="shared" si="9"/>
        <v>139</v>
      </c>
      <c r="I61" s="167">
        <v>56</v>
      </c>
      <c r="J61" s="167">
        <v>40</v>
      </c>
      <c r="K61" s="167">
        <v>53</v>
      </c>
      <c r="L61" s="167">
        <v>50</v>
      </c>
      <c r="M61" s="167">
        <v>55</v>
      </c>
      <c r="N61" s="167">
        <v>49</v>
      </c>
      <c r="O61" s="167">
        <v>19</v>
      </c>
      <c r="P61" s="167">
        <v>7</v>
      </c>
    </row>
    <row r="62" spans="2:16" s="1229" customFormat="1" ht="12" customHeight="1">
      <c r="B62" s="1230" t="s">
        <v>1756</v>
      </c>
      <c r="C62" s="167">
        <v>1</v>
      </c>
      <c r="D62" s="167">
        <v>0</v>
      </c>
      <c r="E62" s="346">
        <v>7</v>
      </c>
      <c r="F62" s="167">
        <f t="shared" si="7"/>
        <v>214</v>
      </c>
      <c r="G62" s="167">
        <f t="shared" si="8"/>
        <v>105</v>
      </c>
      <c r="H62" s="167">
        <f t="shared" si="9"/>
        <v>109</v>
      </c>
      <c r="I62" s="167">
        <v>35</v>
      </c>
      <c r="J62" s="167">
        <v>34</v>
      </c>
      <c r="K62" s="167">
        <v>43</v>
      </c>
      <c r="L62" s="167">
        <v>43</v>
      </c>
      <c r="M62" s="167">
        <v>27</v>
      </c>
      <c r="N62" s="167">
        <v>32</v>
      </c>
      <c r="O62" s="167">
        <v>14</v>
      </c>
      <c r="P62" s="167">
        <v>4</v>
      </c>
    </row>
    <row r="63" spans="2:16" s="1229" customFormat="1" ht="12" customHeight="1" thickBot="1">
      <c r="B63" s="1235" t="s">
        <v>1757</v>
      </c>
      <c r="C63" s="173">
        <v>1</v>
      </c>
      <c r="D63" s="173">
        <v>0</v>
      </c>
      <c r="E63" s="583">
        <v>10</v>
      </c>
      <c r="F63" s="173">
        <f t="shared" si="7"/>
        <v>330</v>
      </c>
      <c r="G63" s="173">
        <f t="shared" si="8"/>
        <v>164</v>
      </c>
      <c r="H63" s="173">
        <f t="shared" si="9"/>
        <v>166</v>
      </c>
      <c r="I63" s="173">
        <v>47</v>
      </c>
      <c r="J63" s="173">
        <v>53</v>
      </c>
      <c r="K63" s="173">
        <v>53</v>
      </c>
      <c r="L63" s="173">
        <v>59</v>
      </c>
      <c r="M63" s="173">
        <v>64</v>
      </c>
      <c r="N63" s="173">
        <v>54</v>
      </c>
      <c r="O63" s="173">
        <v>20</v>
      </c>
      <c r="P63" s="173">
        <v>3</v>
      </c>
    </row>
    <row r="64" ht="12" customHeight="1">
      <c r="B64" s="490" t="s">
        <v>991</v>
      </c>
    </row>
    <row r="65" ht="12" customHeight="1">
      <c r="B65" s="95" t="s">
        <v>992</v>
      </c>
    </row>
  </sheetData>
  <mergeCells count="10">
    <mergeCell ref="F5:H5"/>
    <mergeCell ref="F4:N4"/>
    <mergeCell ref="I5:J5"/>
    <mergeCell ref="K5:L5"/>
    <mergeCell ref="M5:N5"/>
    <mergeCell ref="E4:E6"/>
    <mergeCell ref="B4:B6"/>
    <mergeCell ref="C4:D4"/>
    <mergeCell ref="C5:C6"/>
    <mergeCell ref="D5:D6"/>
  </mergeCells>
  <printOptions/>
  <pageMargins left="0.3937007874015748" right="0.31496062992125984" top="0.5905511811023623" bottom="0.3937007874015748" header="0.2755905511811024" footer="0.1968503937007874"/>
  <pageSetup horizontalDpi="400" verticalDpi="400" orientation="portrait" paperSize="9" r:id="rId1"/>
</worksheet>
</file>

<file path=xl/worksheets/sheet41.xml><?xml version="1.0" encoding="utf-8"?>
<worksheet xmlns="http://schemas.openxmlformats.org/spreadsheetml/2006/main" xmlns:r="http://schemas.openxmlformats.org/officeDocument/2006/relationships">
  <sheetPr codeName="Sheet11"/>
  <dimension ref="B2:R22"/>
  <sheetViews>
    <sheetView workbookViewId="0" topLeftCell="A1">
      <selection activeCell="A1" sqref="A1"/>
    </sheetView>
  </sheetViews>
  <sheetFormatPr defaultColWidth="9.00390625" defaultRowHeight="13.5"/>
  <cols>
    <col min="1" max="1" width="2.625" style="490" customWidth="1"/>
    <col min="2" max="17" width="8.125" style="490" customWidth="1"/>
    <col min="18" max="16384" width="9.00390625" style="490" customWidth="1"/>
  </cols>
  <sheetData>
    <row r="2" ht="14.25">
      <c r="B2" s="96" t="s">
        <v>1007</v>
      </c>
    </row>
    <row r="4" spans="2:17" ht="12" thickBot="1">
      <c r="B4" s="506" t="s">
        <v>999</v>
      </c>
      <c r="C4" s="506"/>
      <c r="D4" s="506"/>
      <c r="E4" s="506"/>
      <c r="G4" s="506"/>
      <c r="H4" s="506"/>
      <c r="I4" s="506"/>
      <c r="J4" s="506"/>
      <c r="K4" s="506"/>
      <c r="L4" s="506"/>
      <c r="M4" s="506"/>
      <c r="N4" s="506"/>
      <c r="O4" s="506"/>
      <c r="P4" s="506"/>
      <c r="Q4" s="1223" t="s">
        <v>1000</v>
      </c>
    </row>
    <row r="5" spans="2:17" ht="17.25" customHeight="1" thickTop="1">
      <c r="B5" s="1236" t="s">
        <v>994</v>
      </c>
      <c r="C5" s="1236"/>
      <c r="D5" s="1236"/>
      <c r="E5" s="1236"/>
      <c r="F5" s="1236" t="s">
        <v>995</v>
      </c>
      <c r="G5" s="1236"/>
      <c r="H5" s="1236"/>
      <c r="I5" s="1236"/>
      <c r="J5" s="1236" t="s">
        <v>996</v>
      </c>
      <c r="K5" s="1236"/>
      <c r="L5" s="1236"/>
      <c r="M5" s="1236"/>
      <c r="N5" s="1236" t="s">
        <v>997</v>
      </c>
      <c r="O5" s="1236"/>
      <c r="P5" s="1236"/>
      <c r="Q5" s="1236"/>
    </row>
    <row r="6" spans="2:17" ht="17.25" customHeight="1">
      <c r="B6" s="1237" t="s">
        <v>998</v>
      </c>
      <c r="C6" s="1237" t="s">
        <v>1001</v>
      </c>
      <c r="D6" s="1237" t="s">
        <v>1002</v>
      </c>
      <c r="E6" s="1237" t="s">
        <v>1003</v>
      </c>
      <c r="F6" s="1237" t="s">
        <v>998</v>
      </c>
      <c r="G6" s="1237" t="s">
        <v>1004</v>
      </c>
      <c r="H6" s="1237" t="s">
        <v>1005</v>
      </c>
      <c r="I6" s="1237" t="s">
        <v>1003</v>
      </c>
      <c r="J6" s="1237" t="s">
        <v>998</v>
      </c>
      <c r="K6" s="1237" t="s">
        <v>1004</v>
      </c>
      <c r="L6" s="1237" t="s">
        <v>1005</v>
      </c>
      <c r="M6" s="1237" t="s">
        <v>1003</v>
      </c>
      <c r="N6" s="1237" t="s">
        <v>998</v>
      </c>
      <c r="O6" s="1237" t="s">
        <v>1004</v>
      </c>
      <c r="P6" s="1237" t="s">
        <v>1005</v>
      </c>
      <c r="Q6" s="1237" t="s">
        <v>1003</v>
      </c>
    </row>
    <row r="7" spans="2:18" s="228" customFormat="1" ht="17.25" customHeight="1">
      <c r="B7" s="229" t="s">
        <v>1497</v>
      </c>
      <c r="C7" s="230">
        <f>SUM(C8:C15)</f>
        <v>99702</v>
      </c>
      <c r="D7" s="230">
        <f>SUM(D8:D15)</f>
        <v>101618</v>
      </c>
      <c r="E7" s="231">
        <f aca="true" t="shared" si="0" ref="E7:E15">+C7/D7*100</f>
        <v>98.11450727233364</v>
      </c>
      <c r="F7" s="229" t="s">
        <v>1497</v>
      </c>
      <c r="G7" s="230">
        <v>171990</v>
      </c>
      <c r="H7" s="230">
        <f>SUM(H8:H21)</f>
        <v>162307</v>
      </c>
      <c r="I7" s="231">
        <f aca="true" t="shared" si="1" ref="I7:I21">+G7/H7*100</f>
        <v>105.9658548306604</v>
      </c>
      <c r="J7" s="229" t="s">
        <v>1497</v>
      </c>
      <c r="K7" s="230">
        <f>SUM(K8:K15)</f>
        <v>21589</v>
      </c>
      <c r="L7" s="230">
        <f>SUM(L8:L15)</f>
        <v>21999</v>
      </c>
      <c r="M7" s="231">
        <f aca="true" t="shared" si="2" ref="M7:M12">+K7/L7*100</f>
        <v>98.13627892176918</v>
      </c>
      <c r="N7" s="229" t="s">
        <v>1497</v>
      </c>
      <c r="O7" s="230">
        <v>115368</v>
      </c>
      <c r="P7" s="230">
        <f>SUM(P8:P21)</f>
        <v>106266</v>
      </c>
      <c r="Q7" s="231">
        <f aca="true" t="shared" si="3" ref="Q7:Q15">+O7/P7*100</f>
        <v>108.56529840212296</v>
      </c>
      <c r="R7" s="1238"/>
    </row>
    <row r="8" spans="2:18" s="95" customFormat="1" ht="17.25" customHeight="1">
      <c r="B8" s="107" t="s">
        <v>1716</v>
      </c>
      <c r="C8" s="115">
        <v>40373</v>
      </c>
      <c r="D8" s="115">
        <v>41248</v>
      </c>
      <c r="E8" s="237">
        <f t="shared" si="0"/>
        <v>97.87868502715284</v>
      </c>
      <c r="F8" s="107" t="s">
        <v>1715</v>
      </c>
      <c r="G8" s="115">
        <v>61875</v>
      </c>
      <c r="H8" s="115">
        <v>64566</v>
      </c>
      <c r="I8" s="237">
        <f t="shared" si="1"/>
        <v>95.83217173125175</v>
      </c>
      <c r="J8" s="107" t="s">
        <v>1719</v>
      </c>
      <c r="K8" s="115">
        <v>6975</v>
      </c>
      <c r="L8" s="115">
        <v>6768</v>
      </c>
      <c r="M8" s="237">
        <f t="shared" si="2"/>
        <v>103.05851063829788</v>
      </c>
      <c r="N8" s="107" t="s">
        <v>1717</v>
      </c>
      <c r="O8" s="115">
        <v>34962</v>
      </c>
      <c r="P8" s="115">
        <v>28029</v>
      </c>
      <c r="Q8" s="237">
        <f t="shared" si="3"/>
        <v>124.7350957936423</v>
      </c>
      <c r="R8" s="1239"/>
    </row>
    <row r="9" spans="2:17" s="95" customFormat="1" ht="17.25" customHeight="1">
      <c r="B9" s="107" t="s">
        <v>1723</v>
      </c>
      <c r="C9" s="115">
        <v>13340</v>
      </c>
      <c r="D9" s="115">
        <v>13274</v>
      </c>
      <c r="E9" s="237">
        <f t="shared" si="0"/>
        <v>100.49721259605245</v>
      </c>
      <c r="F9" s="107" t="s">
        <v>1720</v>
      </c>
      <c r="G9" s="115">
        <v>6793</v>
      </c>
      <c r="H9" s="115">
        <v>5571</v>
      </c>
      <c r="I9" s="237">
        <f t="shared" si="1"/>
        <v>121.93502064261355</v>
      </c>
      <c r="J9" s="107" t="s">
        <v>1737</v>
      </c>
      <c r="K9" s="115">
        <v>2070</v>
      </c>
      <c r="L9" s="115">
        <v>1826</v>
      </c>
      <c r="M9" s="237">
        <f t="shared" si="2"/>
        <v>113.36254107338443</v>
      </c>
      <c r="N9" s="107" t="s">
        <v>1718</v>
      </c>
      <c r="O9" s="115">
        <v>9517</v>
      </c>
      <c r="P9" s="115">
        <v>6710</v>
      </c>
      <c r="Q9" s="237">
        <f t="shared" si="3"/>
        <v>141.83308494783904</v>
      </c>
    </row>
    <row r="10" spans="2:17" s="95" customFormat="1" ht="17.25" customHeight="1">
      <c r="B10" s="107" t="s">
        <v>1727</v>
      </c>
      <c r="C10" s="115">
        <v>17827</v>
      </c>
      <c r="D10" s="115">
        <v>17531</v>
      </c>
      <c r="E10" s="237">
        <f t="shared" si="0"/>
        <v>101.68843762477897</v>
      </c>
      <c r="F10" s="107" t="s">
        <v>1721</v>
      </c>
      <c r="G10" s="115">
        <v>34004</v>
      </c>
      <c r="H10" s="115">
        <v>30202</v>
      </c>
      <c r="I10" s="237">
        <f t="shared" si="1"/>
        <v>112.58857029335805</v>
      </c>
      <c r="J10" s="107" t="s">
        <v>1739</v>
      </c>
      <c r="K10" s="115">
        <v>1872</v>
      </c>
      <c r="L10" s="115">
        <v>1992</v>
      </c>
      <c r="M10" s="237">
        <f t="shared" si="2"/>
        <v>93.97590361445783</v>
      </c>
      <c r="N10" s="107" t="s">
        <v>1752</v>
      </c>
      <c r="O10" s="115">
        <v>9049</v>
      </c>
      <c r="P10" s="115">
        <v>8868</v>
      </c>
      <c r="Q10" s="237">
        <f t="shared" si="3"/>
        <v>102.04104645917906</v>
      </c>
    </row>
    <row r="11" spans="2:17" s="95" customFormat="1" ht="17.25" customHeight="1">
      <c r="B11" s="107" t="s">
        <v>1742</v>
      </c>
      <c r="C11" s="115">
        <v>16040</v>
      </c>
      <c r="D11" s="115">
        <v>15830</v>
      </c>
      <c r="E11" s="237">
        <f t="shared" si="0"/>
        <v>101.32659507264688</v>
      </c>
      <c r="F11" s="107" t="s">
        <v>1722</v>
      </c>
      <c r="G11" s="115">
        <v>7842</v>
      </c>
      <c r="H11" s="115">
        <v>8282</v>
      </c>
      <c r="I11" s="237">
        <f t="shared" si="1"/>
        <v>94.68727360540932</v>
      </c>
      <c r="J11" s="107" t="s">
        <v>1741</v>
      </c>
      <c r="K11" s="115">
        <v>3677</v>
      </c>
      <c r="L11" s="115">
        <v>3842</v>
      </c>
      <c r="M11" s="237">
        <f t="shared" si="2"/>
        <v>95.70536179073399</v>
      </c>
      <c r="N11" s="107" t="s">
        <v>1750</v>
      </c>
      <c r="O11" s="115">
        <v>2384</v>
      </c>
      <c r="P11" s="115">
        <v>2759</v>
      </c>
      <c r="Q11" s="237">
        <f t="shared" si="3"/>
        <v>86.4081188836535</v>
      </c>
    </row>
    <row r="12" spans="2:17" s="95" customFormat="1" ht="17.25" customHeight="1">
      <c r="B12" s="107" t="s">
        <v>1743</v>
      </c>
      <c r="C12" s="115">
        <v>3371</v>
      </c>
      <c r="D12" s="115">
        <v>4479</v>
      </c>
      <c r="E12" s="237">
        <f t="shared" si="0"/>
        <v>75.26233534271043</v>
      </c>
      <c r="F12" s="107" t="s">
        <v>1724</v>
      </c>
      <c r="G12" s="115">
        <v>20759</v>
      </c>
      <c r="H12" s="115">
        <v>22271</v>
      </c>
      <c r="I12" s="237">
        <f t="shared" si="1"/>
        <v>93.21090206995645</v>
      </c>
      <c r="J12" s="107" t="s">
        <v>1740</v>
      </c>
      <c r="K12" s="115">
        <v>585</v>
      </c>
      <c r="L12" s="115">
        <v>626</v>
      </c>
      <c r="M12" s="237">
        <f t="shared" si="2"/>
        <v>93.45047923322683</v>
      </c>
      <c r="N12" s="107" t="s">
        <v>1749</v>
      </c>
      <c r="O12" s="115">
        <v>18570</v>
      </c>
      <c r="P12" s="115">
        <v>22170</v>
      </c>
      <c r="Q12" s="237">
        <f t="shared" si="3"/>
        <v>83.7618403247632</v>
      </c>
    </row>
    <row r="13" spans="2:17" s="95" customFormat="1" ht="17.25" customHeight="1">
      <c r="B13" s="107" t="s">
        <v>1745</v>
      </c>
      <c r="C13" s="115">
        <v>3694</v>
      </c>
      <c r="D13" s="115">
        <v>4334</v>
      </c>
      <c r="E13" s="237">
        <f t="shared" si="0"/>
        <v>85.23304107060451</v>
      </c>
      <c r="F13" s="107" t="s">
        <v>1725</v>
      </c>
      <c r="G13" s="115">
        <v>10613</v>
      </c>
      <c r="H13" s="115">
        <v>9275</v>
      </c>
      <c r="I13" s="237">
        <f t="shared" si="1"/>
        <v>114.42587601078166</v>
      </c>
      <c r="J13" s="107" t="s">
        <v>1738</v>
      </c>
      <c r="K13" s="115">
        <v>5</v>
      </c>
      <c r="L13" s="115">
        <v>6</v>
      </c>
      <c r="M13" s="237">
        <v>83.3</v>
      </c>
      <c r="N13" s="107" t="s">
        <v>1751</v>
      </c>
      <c r="O13" s="115">
        <v>2976</v>
      </c>
      <c r="P13" s="115">
        <v>3118</v>
      </c>
      <c r="Q13" s="237">
        <f t="shared" si="3"/>
        <v>95.445798588839</v>
      </c>
    </row>
    <row r="14" spans="2:17" s="95" customFormat="1" ht="17.25" customHeight="1">
      <c r="B14" s="107" t="s">
        <v>1746</v>
      </c>
      <c r="C14" s="115">
        <v>1009</v>
      </c>
      <c r="D14" s="115">
        <v>1037</v>
      </c>
      <c r="E14" s="237">
        <f t="shared" si="0"/>
        <v>97.29990356798457</v>
      </c>
      <c r="F14" s="107" t="s">
        <v>1726</v>
      </c>
      <c r="G14" s="115">
        <v>6328</v>
      </c>
      <c r="H14" s="115">
        <v>4199</v>
      </c>
      <c r="I14" s="237">
        <f t="shared" si="1"/>
        <v>150.70254822576803</v>
      </c>
      <c r="J14" s="107" t="s">
        <v>1735</v>
      </c>
      <c r="K14" s="115">
        <v>969</v>
      </c>
      <c r="L14" s="115">
        <v>1521</v>
      </c>
      <c r="M14" s="237">
        <f>+K14/L14*100</f>
        <v>63.70808678500987</v>
      </c>
      <c r="N14" s="107" t="s">
        <v>1748</v>
      </c>
      <c r="O14" s="115">
        <v>153</v>
      </c>
      <c r="P14" s="115">
        <v>186</v>
      </c>
      <c r="Q14" s="237">
        <f t="shared" si="3"/>
        <v>82.25806451612904</v>
      </c>
    </row>
    <row r="15" spans="2:17" s="95" customFormat="1" ht="17.25" customHeight="1">
      <c r="B15" s="107" t="s">
        <v>1744</v>
      </c>
      <c r="C15" s="115">
        <v>4048</v>
      </c>
      <c r="D15" s="115">
        <v>3885</v>
      </c>
      <c r="E15" s="237">
        <f t="shared" si="0"/>
        <v>104.1956241956242</v>
      </c>
      <c r="F15" s="107" t="s">
        <v>1729</v>
      </c>
      <c r="G15" s="115">
        <v>3939</v>
      </c>
      <c r="H15" s="115">
        <v>1248</v>
      </c>
      <c r="I15" s="237">
        <f t="shared" si="1"/>
        <v>315.625</v>
      </c>
      <c r="J15" s="107" t="s">
        <v>1736</v>
      </c>
      <c r="K15" s="115">
        <v>5436</v>
      </c>
      <c r="L15" s="115">
        <v>5418</v>
      </c>
      <c r="M15" s="237">
        <f>+K15/L15*100</f>
        <v>100.33222591362126</v>
      </c>
      <c r="N15" s="107" t="s">
        <v>1769</v>
      </c>
      <c r="O15" s="115">
        <v>1055</v>
      </c>
      <c r="P15" s="115">
        <v>758</v>
      </c>
      <c r="Q15" s="237">
        <f t="shared" si="3"/>
        <v>139.1820580474934</v>
      </c>
    </row>
    <row r="16" spans="2:17" s="95" customFormat="1" ht="17.25" customHeight="1">
      <c r="B16" s="115"/>
      <c r="C16" s="115"/>
      <c r="D16" s="115"/>
      <c r="E16" s="115"/>
      <c r="F16" s="107" t="s">
        <v>1728</v>
      </c>
      <c r="G16" s="115">
        <v>1391</v>
      </c>
      <c r="H16" s="115">
        <v>1564</v>
      </c>
      <c r="I16" s="237">
        <f t="shared" si="1"/>
        <v>88.93861892583121</v>
      </c>
      <c r="J16" s="115"/>
      <c r="K16" s="115"/>
      <c r="L16" s="115"/>
      <c r="M16" s="115"/>
      <c r="N16" s="107" t="s">
        <v>1747</v>
      </c>
      <c r="O16" s="327">
        <v>0</v>
      </c>
      <c r="P16" s="327">
        <v>0</v>
      </c>
      <c r="Q16" s="724" t="s">
        <v>1213</v>
      </c>
    </row>
    <row r="17" spans="2:17" s="95" customFormat="1" ht="17.25" customHeight="1">
      <c r="B17" s="115"/>
      <c r="C17" s="115"/>
      <c r="D17" s="115"/>
      <c r="E17" s="115"/>
      <c r="F17" s="107" t="s">
        <v>1733</v>
      </c>
      <c r="G17" s="115">
        <v>4408</v>
      </c>
      <c r="H17" s="115">
        <v>1505</v>
      </c>
      <c r="I17" s="237">
        <f t="shared" si="1"/>
        <v>292.89036544850495</v>
      </c>
      <c r="J17" s="115"/>
      <c r="K17" s="115"/>
      <c r="L17" s="115"/>
      <c r="M17" s="115"/>
      <c r="N17" s="107" t="s">
        <v>1753</v>
      </c>
      <c r="O17" s="115">
        <v>12248</v>
      </c>
      <c r="P17" s="115">
        <v>11777</v>
      </c>
      <c r="Q17" s="237">
        <f>+O17/P17*100</f>
        <v>103.9993207098582</v>
      </c>
    </row>
    <row r="18" spans="2:17" s="95" customFormat="1" ht="17.25" customHeight="1">
      <c r="B18" s="115"/>
      <c r="C18" s="115"/>
      <c r="D18" s="115"/>
      <c r="E18" s="115"/>
      <c r="F18" s="107" t="s">
        <v>1732</v>
      </c>
      <c r="G18" s="115">
        <v>3492</v>
      </c>
      <c r="H18" s="115">
        <v>3549</v>
      </c>
      <c r="I18" s="237">
        <f t="shared" si="1"/>
        <v>98.39391377852917</v>
      </c>
      <c r="J18" s="115"/>
      <c r="K18" s="115"/>
      <c r="L18" s="115"/>
      <c r="M18" s="115"/>
      <c r="N18" s="107" t="s">
        <v>1756</v>
      </c>
      <c r="O18" s="115">
        <v>1520</v>
      </c>
      <c r="P18" s="115">
        <v>2438</v>
      </c>
      <c r="Q18" s="237">
        <f>+O18/P18*100</f>
        <v>62.3461853978671</v>
      </c>
    </row>
    <row r="19" spans="2:17" s="95" customFormat="1" ht="17.25" customHeight="1">
      <c r="B19" s="115"/>
      <c r="C19" s="115"/>
      <c r="D19" s="115"/>
      <c r="E19" s="115"/>
      <c r="F19" s="107" t="s">
        <v>1731</v>
      </c>
      <c r="G19" s="115">
        <v>4734</v>
      </c>
      <c r="H19" s="115">
        <v>4453</v>
      </c>
      <c r="I19" s="237">
        <f t="shared" si="1"/>
        <v>106.31035257130024</v>
      </c>
      <c r="J19" s="115"/>
      <c r="K19" s="115"/>
      <c r="L19" s="115"/>
      <c r="M19" s="115"/>
      <c r="N19" s="107" t="s">
        <v>1757</v>
      </c>
      <c r="O19" s="115">
        <v>584</v>
      </c>
      <c r="P19" s="115">
        <v>581</v>
      </c>
      <c r="Q19" s="237">
        <f>+O19/P19*100</f>
        <v>100.51635111876077</v>
      </c>
    </row>
    <row r="20" spans="2:17" s="95" customFormat="1" ht="17.25" customHeight="1">
      <c r="B20" s="115"/>
      <c r="C20" s="115"/>
      <c r="D20" s="115"/>
      <c r="E20" s="115"/>
      <c r="F20" s="107" t="s">
        <v>1730</v>
      </c>
      <c r="G20" s="115">
        <v>4284</v>
      </c>
      <c r="H20" s="115">
        <v>4467</v>
      </c>
      <c r="I20" s="237">
        <f t="shared" si="1"/>
        <v>95.90329079919408</v>
      </c>
      <c r="J20" s="115"/>
      <c r="K20" s="115"/>
      <c r="L20" s="115"/>
      <c r="M20" s="115"/>
      <c r="N20" s="107" t="s">
        <v>1755</v>
      </c>
      <c r="O20" s="115">
        <v>1007</v>
      </c>
      <c r="P20" s="115">
        <v>818</v>
      </c>
      <c r="Q20" s="237">
        <f>+O20/P20*100</f>
        <v>123.10513447432763</v>
      </c>
    </row>
    <row r="21" spans="2:17" s="95" customFormat="1" ht="17.25" customHeight="1" thickBot="1">
      <c r="B21" s="126"/>
      <c r="C21" s="126"/>
      <c r="D21" s="126"/>
      <c r="E21" s="126"/>
      <c r="F21" s="239" t="s">
        <v>1734</v>
      </c>
      <c r="G21" s="126">
        <v>1528</v>
      </c>
      <c r="H21" s="126">
        <v>1155</v>
      </c>
      <c r="I21" s="240">
        <f t="shared" si="1"/>
        <v>132.2943722943723</v>
      </c>
      <c r="J21" s="126"/>
      <c r="K21" s="126"/>
      <c r="L21" s="126"/>
      <c r="M21" s="126"/>
      <c r="N21" s="239" t="s">
        <v>1754</v>
      </c>
      <c r="O21" s="126">
        <v>21343</v>
      </c>
      <c r="P21" s="126">
        <v>18054</v>
      </c>
      <c r="Q21" s="240">
        <f>+O21/P21*100</f>
        <v>118.21756951368118</v>
      </c>
    </row>
    <row r="22" ht="11.25">
      <c r="B22" s="490" t="s">
        <v>1006</v>
      </c>
    </row>
  </sheetData>
  <printOptions/>
  <pageMargins left="0.42" right="0.18" top="0.5905511811023623" bottom="0.3937007874015748" header="0.29" footer="0.1968503937007874"/>
  <pageSetup horizontalDpi="300" verticalDpi="300" orientation="portrait" paperSize="9" r:id="rId1"/>
</worksheet>
</file>

<file path=xl/worksheets/sheet42.xml><?xml version="1.0" encoding="utf-8"?>
<worksheet xmlns="http://schemas.openxmlformats.org/spreadsheetml/2006/main" xmlns:r="http://schemas.openxmlformats.org/officeDocument/2006/relationships">
  <dimension ref="B2:Z50"/>
  <sheetViews>
    <sheetView workbookViewId="0" topLeftCell="A1">
      <selection activeCell="A1" sqref="A1"/>
    </sheetView>
  </sheetViews>
  <sheetFormatPr defaultColWidth="9.00390625" defaultRowHeight="13.5"/>
  <cols>
    <col min="1" max="1" width="2.625" style="490" customWidth="1"/>
    <col min="2" max="16384" width="6.625" style="490" customWidth="1"/>
  </cols>
  <sheetData>
    <row r="1" ht="12" customHeight="1"/>
    <row r="2" ht="14.25">
      <c r="B2" s="96" t="s">
        <v>1056</v>
      </c>
    </row>
    <row r="3" spans="3:17" ht="12" customHeight="1">
      <c r="C3" s="96"/>
      <c r="D3" s="96"/>
      <c r="E3" s="96"/>
      <c r="F3" s="96"/>
      <c r="G3" s="96"/>
      <c r="H3" s="96"/>
      <c r="I3" s="1240"/>
      <c r="J3" s="1240"/>
      <c r="K3" s="1240"/>
      <c r="L3" s="1240"/>
      <c r="M3" s="1240"/>
      <c r="P3" s="1731" t="s">
        <v>1018</v>
      </c>
      <c r="Q3" s="1241" t="s">
        <v>1019</v>
      </c>
    </row>
    <row r="4" spans="2:19" ht="15.75" customHeight="1" thickBot="1">
      <c r="B4" s="95" t="s">
        <v>1020</v>
      </c>
      <c r="P4" s="1732"/>
      <c r="Q4" s="1733" t="s">
        <v>1021</v>
      </c>
      <c r="R4" s="1733"/>
      <c r="S4" s="1733"/>
    </row>
    <row r="5" spans="2:21" s="95" customFormat="1" ht="15.75" customHeight="1" thickTop="1">
      <c r="B5" s="1454" t="s">
        <v>1022</v>
      </c>
      <c r="C5" s="1739" t="s">
        <v>1023</v>
      </c>
      <c r="D5" s="1740"/>
      <c r="E5" s="1740"/>
      <c r="F5" s="1740"/>
      <c r="G5" s="1740"/>
      <c r="H5" s="1740"/>
      <c r="I5" s="1741"/>
      <c r="J5" s="1742" t="s">
        <v>1024</v>
      </c>
      <c r="K5" s="1740"/>
      <c r="L5" s="1740"/>
      <c r="M5" s="1741"/>
      <c r="N5" s="1742" t="s">
        <v>1025</v>
      </c>
      <c r="O5" s="1741"/>
      <c r="P5" s="1734" t="s">
        <v>1026</v>
      </c>
      <c r="Q5" s="1734" t="s">
        <v>1027</v>
      </c>
      <c r="R5" s="1737" t="s">
        <v>1028</v>
      </c>
      <c r="S5" s="1738"/>
      <c r="T5" s="1139"/>
      <c r="U5" s="706"/>
    </row>
    <row r="6" spans="2:20" s="95" customFormat="1" ht="15.75" customHeight="1">
      <c r="B6" s="1721"/>
      <c r="C6" s="1716" t="s">
        <v>1690</v>
      </c>
      <c r="D6" s="1700" t="s">
        <v>1008</v>
      </c>
      <c r="E6" s="1700" t="s">
        <v>1009</v>
      </c>
      <c r="F6" s="1700" t="s">
        <v>1010</v>
      </c>
      <c r="G6" s="1700" t="s">
        <v>1011</v>
      </c>
      <c r="H6" s="1700" t="s">
        <v>1012</v>
      </c>
      <c r="I6" s="1700" t="s">
        <v>1013</v>
      </c>
      <c r="J6" s="1700" t="s">
        <v>1690</v>
      </c>
      <c r="K6" s="1700" t="s">
        <v>1029</v>
      </c>
      <c r="L6" s="1700" t="s">
        <v>1030</v>
      </c>
      <c r="M6" s="1700" t="s">
        <v>1031</v>
      </c>
      <c r="N6" s="1700" t="s">
        <v>1008</v>
      </c>
      <c r="O6" s="1700" t="s">
        <v>1009</v>
      </c>
      <c r="P6" s="1735"/>
      <c r="Q6" s="1735"/>
      <c r="R6" s="1700" t="s">
        <v>1032</v>
      </c>
      <c r="S6" s="1704" t="s">
        <v>1033</v>
      </c>
      <c r="T6" s="706"/>
    </row>
    <row r="7" spans="2:20" s="95" customFormat="1" ht="15.75" customHeight="1">
      <c r="B7" s="1722"/>
      <c r="C7" s="1717"/>
      <c r="D7" s="1701"/>
      <c r="E7" s="1701"/>
      <c r="F7" s="1701"/>
      <c r="G7" s="1701"/>
      <c r="H7" s="1701"/>
      <c r="I7" s="1701"/>
      <c r="J7" s="1701"/>
      <c r="K7" s="1701"/>
      <c r="L7" s="1701"/>
      <c r="M7" s="1701"/>
      <c r="N7" s="1701"/>
      <c r="O7" s="1701"/>
      <c r="P7" s="1736"/>
      <c r="Q7" s="1736"/>
      <c r="R7" s="1701"/>
      <c r="S7" s="1705"/>
      <c r="T7" s="706"/>
    </row>
    <row r="8" spans="2:19" s="95" customFormat="1" ht="15.75" customHeight="1">
      <c r="B8" s="107"/>
      <c r="C8" s="1218"/>
      <c r="D8" s="1218"/>
      <c r="E8" s="1218"/>
      <c r="F8" s="1218"/>
      <c r="G8" s="1218"/>
      <c r="H8" s="1218"/>
      <c r="I8" s="1218"/>
      <c r="J8" s="1218"/>
      <c r="K8" s="1218"/>
      <c r="L8" s="1218"/>
      <c r="M8" s="1218"/>
      <c r="N8" s="1218"/>
      <c r="O8" s="1218"/>
      <c r="P8" s="1218"/>
      <c r="Q8" s="1218"/>
      <c r="R8" s="1242"/>
      <c r="S8" s="121"/>
    </row>
    <row r="9" spans="2:26" s="95" customFormat="1" ht="16.5" customHeight="1">
      <c r="B9" s="1072" t="s">
        <v>1034</v>
      </c>
      <c r="C9" s="1218">
        <f>SUM(D9:I9)</f>
        <v>468</v>
      </c>
      <c r="D9" s="1218">
        <v>323</v>
      </c>
      <c r="E9" s="1218">
        <v>36</v>
      </c>
      <c r="F9" s="1218">
        <v>38</v>
      </c>
      <c r="G9" s="1243" t="s">
        <v>1035</v>
      </c>
      <c r="H9" s="1243" t="s">
        <v>1035</v>
      </c>
      <c r="I9" s="1218">
        <v>71</v>
      </c>
      <c r="J9" s="1218">
        <f>SUM(K9:M9)</f>
        <v>421</v>
      </c>
      <c r="K9" s="1218">
        <v>146</v>
      </c>
      <c r="L9" s="1218">
        <v>40</v>
      </c>
      <c r="M9" s="1218">
        <v>235</v>
      </c>
      <c r="N9" s="1218">
        <v>23151</v>
      </c>
      <c r="O9" s="1218">
        <v>1403</v>
      </c>
      <c r="P9" s="1218">
        <v>53</v>
      </c>
      <c r="Q9" s="1243" t="s">
        <v>1035</v>
      </c>
      <c r="R9" s="1242">
        <v>32</v>
      </c>
      <c r="S9" s="121">
        <v>63</v>
      </c>
      <c r="T9" s="99"/>
      <c r="W9" s="99"/>
      <c r="X9" s="99"/>
      <c r="Y9" s="99"/>
      <c r="Z9" s="99"/>
    </row>
    <row r="10" spans="2:20" s="95" customFormat="1" ht="16.5" customHeight="1">
      <c r="B10" s="107"/>
      <c r="C10" s="1218"/>
      <c r="D10" s="1218"/>
      <c r="E10" s="1218"/>
      <c r="F10" s="1218"/>
      <c r="G10" s="1218"/>
      <c r="H10" s="1243"/>
      <c r="I10" s="1218"/>
      <c r="J10" s="1218"/>
      <c r="K10" s="1218"/>
      <c r="L10" s="1218"/>
      <c r="M10" s="1218"/>
      <c r="N10" s="1218"/>
      <c r="O10" s="1218"/>
      <c r="P10" s="1218"/>
      <c r="Q10" s="1218"/>
      <c r="R10" s="1242"/>
      <c r="S10" s="121"/>
      <c r="T10" s="99"/>
    </row>
    <row r="11" spans="2:20" s="228" customFormat="1" ht="16.5" customHeight="1">
      <c r="B11" s="1244" t="s">
        <v>1036</v>
      </c>
      <c r="C11" s="1245">
        <f>SUM(D11:I11)</f>
        <v>556</v>
      </c>
      <c r="D11" s="1245">
        <f>SUM(D13:D25)</f>
        <v>347</v>
      </c>
      <c r="E11" s="1245">
        <f>SUM(E13:E25)</f>
        <v>58</v>
      </c>
      <c r="F11" s="1245">
        <f>SUM(F13:F25)</f>
        <v>39</v>
      </c>
      <c r="G11" s="1245">
        <f>SUM(G13:G25)</f>
        <v>1</v>
      </c>
      <c r="H11" s="1246" t="s">
        <v>1035</v>
      </c>
      <c r="I11" s="1245">
        <f>SUM(I13:I25)</f>
        <v>111</v>
      </c>
      <c r="J11" s="1245">
        <f>SUM(K11:M11)</f>
        <v>480</v>
      </c>
      <c r="K11" s="1245">
        <f aca="true" t="shared" si="0" ref="K11:S11">SUM(K13:K25)</f>
        <v>155</v>
      </c>
      <c r="L11" s="1245">
        <f t="shared" si="0"/>
        <v>45</v>
      </c>
      <c r="M11" s="1247">
        <f t="shared" si="0"/>
        <v>280</v>
      </c>
      <c r="N11" s="1245">
        <f t="shared" si="0"/>
        <v>27967</v>
      </c>
      <c r="O11" s="1245">
        <f t="shared" si="0"/>
        <v>1636</v>
      </c>
      <c r="P11" s="1245">
        <f t="shared" si="0"/>
        <v>52</v>
      </c>
      <c r="Q11" s="1245">
        <f t="shared" si="0"/>
        <v>1</v>
      </c>
      <c r="R11" s="1245">
        <f t="shared" si="0"/>
        <v>27</v>
      </c>
      <c r="S11" s="110">
        <f t="shared" si="0"/>
        <v>80</v>
      </c>
      <c r="T11" s="1168"/>
    </row>
    <row r="12" spans="2:20" s="95" customFormat="1" ht="16.5" customHeight="1">
      <c r="B12" s="107"/>
      <c r="C12" s="1243"/>
      <c r="D12" s="1243"/>
      <c r="E12" s="1243"/>
      <c r="F12" s="1243"/>
      <c r="G12" s="1243"/>
      <c r="H12" s="1243"/>
      <c r="I12" s="1243"/>
      <c r="J12" s="1243"/>
      <c r="K12" s="1243"/>
      <c r="L12" s="1243"/>
      <c r="M12" s="1243"/>
      <c r="N12" s="1243"/>
      <c r="O12" s="1243"/>
      <c r="P12" s="1243"/>
      <c r="Q12" s="1243"/>
      <c r="R12" s="1248"/>
      <c r="S12" s="196"/>
      <c r="T12" s="99"/>
    </row>
    <row r="13" spans="2:20" s="95" customFormat="1" ht="16.5" customHeight="1">
      <c r="B13" s="1072" t="s">
        <v>1037</v>
      </c>
      <c r="C13" s="1218">
        <v>30</v>
      </c>
      <c r="D13" s="1243">
        <v>28</v>
      </c>
      <c r="E13" s="1243" t="s">
        <v>1035</v>
      </c>
      <c r="F13" s="1243" t="s">
        <v>1035</v>
      </c>
      <c r="G13" s="1243" t="s">
        <v>1035</v>
      </c>
      <c r="H13" s="1243" t="s">
        <v>1035</v>
      </c>
      <c r="I13" s="1243">
        <v>2</v>
      </c>
      <c r="J13" s="1218">
        <f aca="true" t="shared" si="1" ref="J13:J18">SUM(K13:M13)</f>
        <v>31</v>
      </c>
      <c r="K13" s="1243">
        <v>7</v>
      </c>
      <c r="L13" s="1243">
        <v>2</v>
      </c>
      <c r="M13" s="1243">
        <v>22</v>
      </c>
      <c r="N13" s="1243">
        <v>1138</v>
      </c>
      <c r="O13" s="1243" t="s">
        <v>1035</v>
      </c>
      <c r="P13" s="1243">
        <v>1</v>
      </c>
      <c r="Q13" s="1243" t="s">
        <v>1035</v>
      </c>
      <c r="R13" s="1242">
        <v>1</v>
      </c>
      <c r="S13" s="196">
        <v>3</v>
      </c>
      <c r="T13" s="99"/>
    </row>
    <row r="14" spans="2:20" s="95" customFormat="1" ht="16.5" customHeight="1">
      <c r="B14" s="1249">
        <v>2</v>
      </c>
      <c r="C14" s="1218">
        <v>34</v>
      </c>
      <c r="D14" s="1243">
        <v>30</v>
      </c>
      <c r="E14" s="1243" t="s">
        <v>1035</v>
      </c>
      <c r="F14" s="1243">
        <v>3</v>
      </c>
      <c r="G14" s="1243" t="s">
        <v>1035</v>
      </c>
      <c r="H14" s="1243" t="s">
        <v>1035</v>
      </c>
      <c r="I14" s="1243">
        <v>1</v>
      </c>
      <c r="J14" s="1218">
        <f t="shared" si="1"/>
        <v>37</v>
      </c>
      <c r="K14" s="1243">
        <v>13</v>
      </c>
      <c r="L14" s="1243">
        <v>1</v>
      </c>
      <c r="M14" s="1243">
        <v>23</v>
      </c>
      <c r="N14" s="1243">
        <v>2496</v>
      </c>
      <c r="O14" s="1243" t="s">
        <v>1035</v>
      </c>
      <c r="P14" s="1243">
        <v>4</v>
      </c>
      <c r="Q14" s="1243" t="s">
        <v>1035</v>
      </c>
      <c r="R14" s="1242">
        <v>3</v>
      </c>
      <c r="S14" s="196">
        <v>1</v>
      </c>
      <c r="T14" s="99"/>
    </row>
    <row r="15" spans="2:20" s="95" customFormat="1" ht="16.5" customHeight="1">
      <c r="B15" s="1249">
        <v>3</v>
      </c>
      <c r="C15" s="1218">
        <v>46</v>
      </c>
      <c r="D15" s="1243">
        <v>32</v>
      </c>
      <c r="E15" s="1243" t="s">
        <v>1035</v>
      </c>
      <c r="F15" s="1243">
        <v>4</v>
      </c>
      <c r="G15" s="1243" t="s">
        <v>1035</v>
      </c>
      <c r="H15" s="1243" t="s">
        <v>1035</v>
      </c>
      <c r="I15" s="1243">
        <v>10</v>
      </c>
      <c r="J15" s="1218">
        <f t="shared" si="1"/>
        <v>36</v>
      </c>
      <c r="K15" s="1243">
        <v>11</v>
      </c>
      <c r="L15" s="1243">
        <v>7</v>
      </c>
      <c r="M15" s="1243">
        <v>18</v>
      </c>
      <c r="N15" s="1243">
        <v>3094</v>
      </c>
      <c r="O15" s="1243" t="s">
        <v>1035</v>
      </c>
      <c r="P15" s="1243">
        <v>5</v>
      </c>
      <c r="Q15" s="1243" t="s">
        <v>1035</v>
      </c>
      <c r="R15" s="1242">
        <v>3</v>
      </c>
      <c r="S15" s="196">
        <v>10</v>
      </c>
      <c r="T15" s="99"/>
    </row>
    <row r="16" spans="2:20" s="95" customFormat="1" ht="16.5" customHeight="1">
      <c r="B16" s="1249">
        <v>4</v>
      </c>
      <c r="C16" s="1218">
        <v>99</v>
      </c>
      <c r="D16" s="1243">
        <v>43</v>
      </c>
      <c r="E16" s="1243">
        <v>20</v>
      </c>
      <c r="F16" s="1243">
        <v>4</v>
      </c>
      <c r="G16" s="1243" t="s">
        <v>1035</v>
      </c>
      <c r="H16" s="1243" t="s">
        <v>1035</v>
      </c>
      <c r="I16" s="1243">
        <v>32</v>
      </c>
      <c r="J16" s="1218">
        <f t="shared" si="1"/>
        <v>69</v>
      </c>
      <c r="K16" s="1243">
        <v>31</v>
      </c>
      <c r="L16" s="1243">
        <v>8</v>
      </c>
      <c r="M16" s="1243">
        <v>30</v>
      </c>
      <c r="N16" s="1243">
        <v>4582</v>
      </c>
      <c r="O16" s="1243">
        <v>707</v>
      </c>
      <c r="P16" s="1243">
        <v>4</v>
      </c>
      <c r="Q16" s="1243" t="s">
        <v>1035</v>
      </c>
      <c r="R16" s="1242">
        <v>4</v>
      </c>
      <c r="S16" s="196">
        <v>7</v>
      </c>
      <c r="T16" s="99"/>
    </row>
    <row r="17" spans="2:20" s="95" customFormat="1" ht="16.5" customHeight="1">
      <c r="B17" s="1249">
        <v>5</v>
      </c>
      <c r="C17" s="1218">
        <v>63</v>
      </c>
      <c r="D17" s="1243">
        <v>36</v>
      </c>
      <c r="E17" s="1243">
        <v>15</v>
      </c>
      <c r="F17" s="1243">
        <v>7</v>
      </c>
      <c r="G17" s="1243" t="s">
        <v>1035</v>
      </c>
      <c r="H17" s="1243" t="s">
        <v>1035</v>
      </c>
      <c r="I17" s="1243">
        <v>5</v>
      </c>
      <c r="J17" s="1218">
        <f t="shared" si="1"/>
        <v>80</v>
      </c>
      <c r="K17" s="1243">
        <v>27</v>
      </c>
      <c r="L17" s="1243">
        <v>3</v>
      </c>
      <c r="M17" s="1243">
        <v>50</v>
      </c>
      <c r="N17" s="1243">
        <v>4303</v>
      </c>
      <c r="O17" s="1243">
        <v>336</v>
      </c>
      <c r="P17" s="1243">
        <v>12</v>
      </c>
      <c r="Q17" s="1243" t="s">
        <v>1035</v>
      </c>
      <c r="R17" s="1242">
        <v>1</v>
      </c>
      <c r="S17" s="196">
        <v>14</v>
      </c>
      <c r="T17" s="99"/>
    </row>
    <row r="18" spans="2:20" s="95" customFormat="1" ht="15.75" customHeight="1">
      <c r="B18" s="1249">
        <v>6</v>
      </c>
      <c r="C18" s="1218">
        <v>35</v>
      </c>
      <c r="D18" s="1243">
        <v>22</v>
      </c>
      <c r="E18" s="1243">
        <v>3</v>
      </c>
      <c r="F18" s="1243">
        <v>1</v>
      </c>
      <c r="G18" s="1243" t="s">
        <v>1035</v>
      </c>
      <c r="H18" s="1243" t="s">
        <v>1035</v>
      </c>
      <c r="I18" s="1243">
        <v>9</v>
      </c>
      <c r="J18" s="1218">
        <f t="shared" si="1"/>
        <v>24</v>
      </c>
      <c r="K18" s="1243">
        <v>7</v>
      </c>
      <c r="L18" s="1243">
        <v>6</v>
      </c>
      <c r="M18" s="1243">
        <v>11</v>
      </c>
      <c r="N18" s="1243">
        <v>1482</v>
      </c>
      <c r="O18" s="1243">
        <v>51</v>
      </c>
      <c r="P18" s="1243">
        <v>1</v>
      </c>
      <c r="Q18" s="1243" t="s">
        <v>1035</v>
      </c>
      <c r="R18" s="1242">
        <v>1</v>
      </c>
      <c r="S18" s="196">
        <v>2</v>
      </c>
      <c r="T18" s="99"/>
    </row>
    <row r="19" spans="2:20" s="95" customFormat="1" ht="15.75" customHeight="1">
      <c r="B19" s="1072"/>
      <c r="C19" s="1218"/>
      <c r="D19" s="1243"/>
      <c r="E19" s="1243"/>
      <c r="F19" s="1243"/>
      <c r="G19" s="1243"/>
      <c r="H19" s="1243"/>
      <c r="I19" s="1243"/>
      <c r="J19" s="1243"/>
      <c r="K19" s="1243"/>
      <c r="L19" s="1243"/>
      <c r="M19" s="1243"/>
      <c r="N19" s="1243"/>
      <c r="O19" s="1243"/>
      <c r="P19" s="1243"/>
      <c r="Q19" s="1243"/>
      <c r="R19" s="1242"/>
      <c r="S19" s="196"/>
      <c r="T19" s="99"/>
    </row>
    <row r="20" spans="2:20" s="95" customFormat="1" ht="15.75" customHeight="1">
      <c r="B20" s="1249">
        <v>7</v>
      </c>
      <c r="C20" s="1218">
        <v>42</v>
      </c>
      <c r="D20" s="1243">
        <v>24</v>
      </c>
      <c r="E20" s="1243">
        <v>3</v>
      </c>
      <c r="F20" s="1243">
        <v>7</v>
      </c>
      <c r="G20" s="1243">
        <v>1</v>
      </c>
      <c r="H20" s="1243" t="s">
        <v>1035</v>
      </c>
      <c r="I20" s="1243">
        <v>7</v>
      </c>
      <c r="J20" s="1218">
        <f aca="true" t="shared" si="2" ref="J20:J25">SUM(K20:M20)</f>
        <v>27</v>
      </c>
      <c r="K20" s="1243">
        <v>8</v>
      </c>
      <c r="L20" s="1243">
        <v>1</v>
      </c>
      <c r="M20" s="1243">
        <v>18</v>
      </c>
      <c r="N20" s="1243">
        <v>1030</v>
      </c>
      <c r="O20" s="1243">
        <v>155</v>
      </c>
      <c r="P20" s="1243">
        <v>7</v>
      </c>
      <c r="Q20" s="1243">
        <v>1</v>
      </c>
      <c r="R20" s="1248" t="s">
        <v>1035</v>
      </c>
      <c r="S20" s="196">
        <v>6</v>
      </c>
      <c r="T20" s="99"/>
    </row>
    <row r="21" spans="2:20" s="95" customFormat="1" ht="15.75" customHeight="1">
      <c r="B21" s="1249">
        <v>8</v>
      </c>
      <c r="C21" s="1218">
        <v>82</v>
      </c>
      <c r="D21" s="1243">
        <v>30</v>
      </c>
      <c r="E21" s="1243">
        <v>17</v>
      </c>
      <c r="F21" s="1243">
        <v>5</v>
      </c>
      <c r="G21" s="1243" t="s">
        <v>1035</v>
      </c>
      <c r="H21" s="1243" t="s">
        <v>1035</v>
      </c>
      <c r="I21" s="1243">
        <v>30</v>
      </c>
      <c r="J21" s="1218">
        <f t="shared" si="2"/>
        <v>34</v>
      </c>
      <c r="K21" s="1243">
        <v>6</v>
      </c>
      <c r="L21" s="1243">
        <v>3</v>
      </c>
      <c r="M21" s="1243">
        <v>25</v>
      </c>
      <c r="N21" s="1243">
        <v>3622</v>
      </c>
      <c r="O21" s="1243">
        <v>387</v>
      </c>
      <c r="P21" s="1243">
        <v>5</v>
      </c>
      <c r="Q21" s="1243" t="s">
        <v>1035</v>
      </c>
      <c r="R21" s="1248" t="s">
        <v>1035</v>
      </c>
      <c r="S21" s="196">
        <v>10</v>
      </c>
      <c r="T21" s="99"/>
    </row>
    <row r="22" spans="2:20" s="95" customFormat="1" ht="15.75" customHeight="1">
      <c r="B22" s="1249">
        <v>9</v>
      </c>
      <c r="C22" s="1218">
        <v>30</v>
      </c>
      <c r="D22" s="1243">
        <v>20</v>
      </c>
      <c r="E22" s="1243" t="s">
        <v>1035</v>
      </c>
      <c r="F22" s="1243">
        <v>5</v>
      </c>
      <c r="G22" s="1243" t="s">
        <v>1035</v>
      </c>
      <c r="H22" s="1243" t="s">
        <v>1035</v>
      </c>
      <c r="I22" s="1243">
        <v>5</v>
      </c>
      <c r="J22" s="1218">
        <f t="shared" si="2"/>
        <v>22</v>
      </c>
      <c r="K22" s="1243">
        <v>7</v>
      </c>
      <c r="L22" s="1243">
        <v>1</v>
      </c>
      <c r="M22" s="1243">
        <v>14</v>
      </c>
      <c r="N22" s="1243">
        <v>1133</v>
      </c>
      <c r="O22" s="1243" t="s">
        <v>1035</v>
      </c>
      <c r="P22" s="1243">
        <v>4</v>
      </c>
      <c r="Q22" s="1243" t="s">
        <v>1035</v>
      </c>
      <c r="R22" s="1242">
        <v>1</v>
      </c>
      <c r="S22" s="196">
        <v>4</v>
      </c>
      <c r="T22" s="99"/>
    </row>
    <row r="23" spans="2:20" s="95" customFormat="1" ht="15.75" customHeight="1">
      <c r="B23" s="723" t="s">
        <v>1014</v>
      </c>
      <c r="C23" s="1218">
        <v>19</v>
      </c>
      <c r="D23" s="1243">
        <v>18</v>
      </c>
      <c r="E23" s="1243" t="s">
        <v>1035</v>
      </c>
      <c r="F23" s="1243" t="s">
        <v>1035</v>
      </c>
      <c r="G23" s="1243" t="s">
        <v>1035</v>
      </c>
      <c r="H23" s="1243" t="s">
        <v>1035</v>
      </c>
      <c r="I23" s="1243">
        <v>1</v>
      </c>
      <c r="J23" s="1218">
        <f t="shared" si="2"/>
        <v>26</v>
      </c>
      <c r="K23" s="1243">
        <v>9</v>
      </c>
      <c r="L23" s="1243">
        <v>3</v>
      </c>
      <c r="M23" s="1243">
        <v>14</v>
      </c>
      <c r="N23" s="1243">
        <v>993</v>
      </c>
      <c r="O23" s="1243" t="s">
        <v>1035</v>
      </c>
      <c r="P23" s="1243">
        <v>2</v>
      </c>
      <c r="Q23" s="1243" t="s">
        <v>1035</v>
      </c>
      <c r="R23" s="1242">
        <v>2</v>
      </c>
      <c r="S23" s="196" t="s">
        <v>1035</v>
      </c>
      <c r="T23" s="99"/>
    </row>
    <row r="24" spans="2:20" s="95" customFormat="1" ht="15.75" customHeight="1">
      <c r="B24" s="723" t="s">
        <v>1015</v>
      </c>
      <c r="C24" s="1218">
        <v>38</v>
      </c>
      <c r="D24" s="1243">
        <v>32</v>
      </c>
      <c r="E24" s="1243" t="s">
        <v>1035</v>
      </c>
      <c r="F24" s="1243">
        <v>1</v>
      </c>
      <c r="G24" s="1243" t="s">
        <v>1035</v>
      </c>
      <c r="H24" s="1243" t="s">
        <v>1035</v>
      </c>
      <c r="I24" s="1243">
        <v>5</v>
      </c>
      <c r="J24" s="1218">
        <f t="shared" si="2"/>
        <v>45</v>
      </c>
      <c r="K24" s="1243">
        <v>13</v>
      </c>
      <c r="L24" s="1243">
        <v>6</v>
      </c>
      <c r="M24" s="1243">
        <v>26</v>
      </c>
      <c r="N24" s="1243">
        <v>1738</v>
      </c>
      <c r="O24" s="1243" t="s">
        <v>1035</v>
      </c>
      <c r="P24" s="1243">
        <v>2</v>
      </c>
      <c r="Q24" s="1243" t="s">
        <v>1035</v>
      </c>
      <c r="R24" s="1242">
        <v>4</v>
      </c>
      <c r="S24" s="196">
        <v>16</v>
      </c>
      <c r="T24" s="99"/>
    </row>
    <row r="25" spans="2:20" s="95" customFormat="1" ht="15.75" customHeight="1">
      <c r="B25" s="723" t="s">
        <v>1016</v>
      </c>
      <c r="C25" s="1218">
        <v>38</v>
      </c>
      <c r="D25" s="1243">
        <v>32</v>
      </c>
      <c r="E25" s="1243" t="s">
        <v>1035</v>
      </c>
      <c r="F25" s="1243">
        <v>2</v>
      </c>
      <c r="G25" s="1243" t="s">
        <v>1035</v>
      </c>
      <c r="H25" s="1243" t="s">
        <v>1035</v>
      </c>
      <c r="I25" s="1243">
        <v>4</v>
      </c>
      <c r="J25" s="1218">
        <f t="shared" si="2"/>
        <v>49</v>
      </c>
      <c r="K25" s="1243">
        <v>16</v>
      </c>
      <c r="L25" s="1243">
        <v>4</v>
      </c>
      <c r="M25" s="1243">
        <v>29</v>
      </c>
      <c r="N25" s="1243">
        <v>2356</v>
      </c>
      <c r="O25" s="1243" t="s">
        <v>1035</v>
      </c>
      <c r="P25" s="1243">
        <v>5</v>
      </c>
      <c r="Q25" s="1243" t="s">
        <v>1035</v>
      </c>
      <c r="R25" s="1242">
        <v>7</v>
      </c>
      <c r="S25" s="196">
        <v>7</v>
      </c>
      <c r="T25" s="99"/>
    </row>
    <row r="26" spans="2:20" s="95" customFormat="1" ht="15.75" customHeight="1" thickBot="1">
      <c r="B26" s="1250"/>
      <c r="C26" s="1251"/>
      <c r="D26" s="1251"/>
      <c r="E26" s="1251"/>
      <c r="F26" s="1251"/>
      <c r="G26" s="1251"/>
      <c r="H26" s="1243"/>
      <c r="I26" s="1243"/>
      <c r="J26" s="1243"/>
      <c r="K26" s="1243"/>
      <c r="L26" s="1243"/>
      <c r="M26" s="1243"/>
      <c r="N26" s="1243"/>
      <c r="O26" s="1243"/>
      <c r="P26" s="1243"/>
      <c r="Q26" s="1243"/>
      <c r="R26" s="1248"/>
      <c r="S26" s="196"/>
      <c r="T26" s="99"/>
    </row>
    <row r="27" spans="2:20" s="95" customFormat="1" ht="15.75" customHeight="1" thickTop="1">
      <c r="B27" s="1454" t="s">
        <v>1022</v>
      </c>
      <c r="C27" s="1723" t="s">
        <v>1038</v>
      </c>
      <c r="D27" s="1724"/>
      <c r="E27" s="1724"/>
      <c r="F27" s="1724"/>
      <c r="G27" s="1729" t="s">
        <v>1039</v>
      </c>
      <c r="H27" s="1710" t="s">
        <v>1040</v>
      </c>
      <c r="I27" s="1711"/>
      <c r="J27" s="1711"/>
      <c r="K27" s="1711"/>
      <c r="L27" s="1711"/>
      <c r="M27" s="1711"/>
      <c r="N27" s="1711"/>
      <c r="O27" s="1711"/>
      <c r="P27" s="1711"/>
      <c r="Q27" s="1711"/>
      <c r="R27" s="1711"/>
      <c r="S27" s="1711"/>
      <c r="T27" s="1252"/>
    </row>
    <row r="28" spans="2:21" s="95" customFormat="1" ht="15.75" customHeight="1">
      <c r="B28" s="1721"/>
      <c r="C28" s="1725" t="s">
        <v>1797</v>
      </c>
      <c r="D28" s="1727" t="s">
        <v>1041</v>
      </c>
      <c r="E28" s="1727" t="s">
        <v>1042</v>
      </c>
      <c r="F28" s="1727" t="s">
        <v>1043</v>
      </c>
      <c r="G28" s="1730"/>
      <c r="H28" s="1718" t="s">
        <v>1797</v>
      </c>
      <c r="I28" s="1719"/>
      <c r="J28" s="1706" t="s">
        <v>1044</v>
      </c>
      <c r="K28" s="1714"/>
      <c r="L28" s="1714"/>
      <c r="M28" s="1714"/>
      <c r="N28" s="1714"/>
      <c r="O28" s="1715"/>
      <c r="P28" s="1720" t="s">
        <v>1045</v>
      </c>
      <c r="Q28" s="1708" t="s">
        <v>1046</v>
      </c>
      <c r="R28" s="1708" t="s">
        <v>1047</v>
      </c>
      <c r="S28" s="1706" t="s">
        <v>1048</v>
      </c>
      <c r="T28" s="1712"/>
      <c r="U28" s="99"/>
    </row>
    <row r="29" spans="2:20" s="95" customFormat="1" ht="15.75" customHeight="1">
      <c r="B29" s="1722"/>
      <c r="C29" s="1726"/>
      <c r="D29" s="1728"/>
      <c r="E29" s="1728"/>
      <c r="F29" s="1728"/>
      <c r="G29" s="1707"/>
      <c r="H29" s="1703"/>
      <c r="I29" s="1703"/>
      <c r="J29" s="1702" t="s">
        <v>1049</v>
      </c>
      <c r="K29" s="1702"/>
      <c r="L29" s="1702" t="s">
        <v>1050</v>
      </c>
      <c r="M29" s="1702"/>
      <c r="N29" s="1702" t="s">
        <v>1051</v>
      </c>
      <c r="O29" s="1703"/>
      <c r="P29" s="1702"/>
      <c r="Q29" s="1709"/>
      <c r="R29" s="1709"/>
      <c r="S29" s="1707"/>
      <c r="T29" s="1713"/>
    </row>
    <row r="30" spans="2:19" s="95" customFormat="1" ht="15.75" customHeight="1">
      <c r="B30" s="107"/>
      <c r="C30" s="1253"/>
      <c r="D30" s="1254"/>
      <c r="E30" s="1254"/>
      <c r="F30" s="1254"/>
      <c r="G30" s="1254"/>
      <c r="H30" s="1699"/>
      <c r="I30" s="1699"/>
      <c r="J30" s="1699"/>
      <c r="K30" s="1699"/>
      <c r="L30" s="1699"/>
      <c r="M30" s="1699"/>
      <c r="N30" s="1699"/>
      <c r="O30" s="1699"/>
      <c r="P30" s="1255"/>
      <c r="Q30" s="1254"/>
      <c r="R30" s="1254"/>
      <c r="S30" s="1256"/>
    </row>
    <row r="31" spans="2:19" s="95" customFormat="1" ht="15.75" customHeight="1">
      <c r="B31" s="1072" t="s">
        <v>1052</v>
      </c>
      <c r="C31" s="1257">
        <f>SUM(D31:F31)</f>
        <v>236</v>
      </c>
      <c r="D31" s="1248">
        <v>70</v>
      </c>
      <c r="E31" s="1248">
        <v>25</v>
      </c>
      <c r="F31" s="1248">
        <v>141</v>
      </c>
      <c r="G31" s="1248">
        <v>854</v>
      </c>
      <c r="H31" s="1697">
        <f>SUM(J31,P31:S31)</f>
        <v>1443271</v>
      </c>
      <c r="I31" s="1697"/>
      <c r="J31" s="1697">
        <f>SUM(L31:O31)</f>
        <v>1387876</v>
      </c>
      <c r="K31" s="1697"/>
      <c r="L31" s="1697">
        <v>783330</v>
      </c>
      <c r="M31" s="1697"/>
      <c r="N31" s="1697">
        <v>604546</v>
      </c>
      <c r="O31" s="1697"/>
      <c r="P31" s="1243">
        <v>6305</v>
      </c>
      <c r="Q31" s="1243">
        <v>28183</v>
      </c>
      <c r="R31" s="500">
        <v>0</v>
      </c>
      <c r="S31" s="196">
        <v>20907</v>
      </c>
    </row>
    <row r="32" spans="2:19" s="95" customFormat="1" ht="15.75" customHeight="1">
      <c r="B32" s="107"/>
      <c r="C32" s="1257"/>
      <c r="D32" s="1248"/>
      <c r="E32" s="1248"/>
      <c r="F32" s="1248"/>
      <c r="G32" s="1248"/>
      <c r="H32" s="1697"/>
      <c r="I32" s="1697"/>
      <c r="J32" s="1697"/>
      <c r="K32" s="1697"/>
      <c r="L32" s="1697"/>
      <c r="M32" s="1697"/>
      <c r="N32" s="1697"/>
      <c r="O32" s="1697"/>
      <c r="P32" s="1243"/>
      <c r="Q32" s="1243"/>
      <c r="R32" s="1243"/>
      <c r="S32" s="196"/>
    </row>
    <row r="33" spans="2:19" ht="15.75" customHeight="1">
      <c r="B33" s="1244" t="s">
        <v>1053</v>
      </c>
      <c r="C33" s="1258">
        <f>SUM(D33:F33)</f>
        <v>289</v>
      </c>
      <c r="D33" s="1259">
        <f>SUM(D35:D47)</f>
        <v>81</v>
      </c>
      <c r="E33" s="1259">
        <f>SUM(E35:E47)</f>
        <v>25</v>
      </c>
      <c r="F33" s="1259">
        <f>SUM(F35:F47)</f>
        <v>183</v>
      </c>
      <c r="G33" s="1259">
        <v>1089</v>
      </c>
      <c r="H33" s="1698">
        <f>SUM(H35:I47)</f>
        <v>2026718</v>
      </c>
      <c r="I33" s="1698"/>
      <c r="J33" s="1698">
        <f>SUM(J35:K47)</f>
        <v>1986221</v>
      </c>
      <c r="K33" s="1698"/>
      <c r="L33" s="1698">
        <f>SUM(L35:M47)</f>
        <v>1278733</v>
      </c>
      <c r="M33" s="1698"/>
      <c r="N33" s="1698">
        <f>SUM(N35:O47)</f>
        <v>707488</v>
      </c>
      <c r="O33" s="1698"/>
      <c r="P33" s="1246">
        <f>SUM(P35:P47)</f>
        <v>4568</v>
      </c>
      <c r="Q33" s="1259">
        <f>SUM(Q35:Q47)</f>
        <v>23037</v>
      </c>
      <c r="R33" s="1259">
        <f>SUM(R35:R47)</f>
        <v>1019</v>
      </c>
      <c r="S33" s="1260">
        <f>SUM(S35:S47)</f>
        <v>11873</v>
      </c>
    </row>
    <row r="34" spans="2:19" s="228" customFormat="1" ht="15.75" customHeight="1">
      <c r="B34" s="107"/>
      <c r="C34" s="1257"/>
      <c r="D34" s="1248"/>
      <c r="E34" s="1248"/>
      <c r="F34" s="1248"/>
      <c r="G34" s="1248"/>
      <c r="H34" s="1697"/>
      <c r="I34" s="1697"/>
      <c r="J34" s="1697"/>
      <c r="K34" s="1697"/>
      <c r="L34" s="1697"/>
      <c r="M34" s="1697"/>
      <c r="N34" s="1697"/>
      <c r="O34" s="1697"/>
      <c r="P34" s="1243"/>
      <c r="Q34" s="1243"/>
      <c r="R34" s="1243"/>
      <c r="S34" s="196"/>
    </row>
    <row r="35" spans="2:19" s="95" customFormat="1" ht="15.75" customHeight="1">
      <c r="B35" s="1072" t="s">
        <v>1054</v>
      </c>
      <c r="C35" s="1257">
        <v>21</v>
      </c>
      <c r="D35" s="1248">
        <v>4</v>
      </c>
      <c r="E35" s="1248">
        <v>2</v>
      </c>
      <c r="F35" s="1248">
        <v>15</v>
      </c>
      <c r="G35" s="1248">
        <v>83</v>
      </c>
      <c r="H35" s="1697">
        <f aca="true" t="shared" si="3" ref="H35:H40">SUM(J35,P35:S35)</f>
        <v>79425</v>
      </c>
      <c r="I35" s="1697"/>
      <c r="J35" s="1697">
        <f aca="true" t="shared" si="4" ref="J35:J40">SUM(L35:O35)</f>
        <v>78612</v>
      </c>
      <c r="K35" s="1697"/>
      <c r="L35" s="1697">
        <v>54296</v>
      </c>
      <c r="M35" s="1697"/>
      <c r="N35" s="1697">
        <v>24316</v>
      </c>
      <c r="O35" s="1697"/>
      <c r="P35" s="500">
        <v>0</v>
      </c>
      <c r="Q35" s="1243">
        <v>813</v>
      </c>
      <c r="R35" s="500">
        <v>0</v>
      </c>
      <c r="S35" s="1261">
        <v>0</v>
      </c>
    </row>
    <row r="36" spans="2:19" s="95" customFormat="1" ht="15.75" customHeight="1">
      <c r="B36" s="1249">
        <v>2</v>
      </c>
      <c r="C36" s="1257">
        <v>22</v>
      </c>
      <c r="D36" s="1248">
        <v>5</v>
      </c>
      <c r="E36" s="1248">
        <v>1</v>
      </c>
      <c r="F36" s="1248">
        <v>16</v>
      </c>
      <c r="G36" s="1248">
        <v>87</v>
      </c>
      <c r="H36" s="1697">
        <f t="shared" si="3"/>
        <v>150875</v>
      </c>
      <c r="I36" s="1697"/>
      <c r="J36" s="1697">
        <f t="shared" si="4"/>
        <v>148056</v>
      </c>
      <c r="K36" s="1697"/>
      <c r="L36" s="1697">
        <v>92713</v>
      </c>
      <c r="M36" s="1697"/>
      <c r="N36" s="1697">
        <v>55343</v>
      </c>
      <c r="O36" s="1697"/>
      <c r="P36" s="500">
        <v>0</v>
      </c>
      <c r="Q36" s="1243">
        <v>2819</v>
      </c>
      <c r="R36" s="500">
        <v>0</v>
      </c>
      <c r="S36" s="1261">
        <v>0</v>
      </c>
    </row>
    <row r="37" spans="2:19" s="95" customFormat="1" ht="15.75" customHeight="1">
      <c r="B37" s="1249">
        <v>3</v>
      </c>
      <c r="C37" s="1257">
        <v>25</v>
      </c>
      <c r="D37" s="1248">
        <v>8</v>
      </c>
      <c r="E37" s="1248">
        <v>2</v>
      </c>
      <c r="F37" s="1248">
        <v>15</v>
      </c>
      <c r="G37" s="1248">
        <v>82</v>
      </c>
      <c r="H37" s="1697">
        <f t="shared" si="3"/>
        <v>154402</v>
      </c>
      <c r="I37" s="1697"/>
      <c r="J37" s="1697">
        <f t="shared" si="4"/>
        <v>152664</v>
      </c>
      <c r="K37" s="1697"/>
      <c r="L37" s="1697">
        <v>115913</v>
      </c>
      <c r="M37" s="1697"/>
      <c r="N37" s="1697">
        <v>36751</v>
      </c>
      <c r="O37" s="1697"/>
      <c r="P37" s="500">
        <v>0</v>
      </c>
      <c r="Q37" s="1243">
        <v>1672</v>
      </c>
      <c r="R37" s="500">
        <v>0</v>
      </c>
      <c r="S37" s="1262">
        <v>66</v>
      </c>
    </row>
    <row r="38" spans="2:19" s="95" customFormat="1" ht="15.75" customHeight="1">
      <c r="B38" s="1249">
        <v>4</v>
      </c>
      <c r="C38" s="1257">
        <v>31</v>
      </c>
      <c r="D38" s="1248">
        <v>15</v>
      </c>
      <c r="E38" s="1248">
        <v>4</v>
      </c>
      <c r="F38" s="1248">
        <v>12</v>
      </c>
      <c r="G38" s="1248">
        <v>121</v>
      </c>
      <c r="H38" s="1697">
        <f t="shared" si="3"/>
        <v>286724</v>
      </c>
      <c r="I38" s="1697"/>
      <c r="J38" s="1697">
        <f t="shared" si="4"/>
        <v>280780</v>
      </c>
      <c r="K38" s="1697"/>
      <c r="L38" s="1697">
        <v>164113</v>
      </c>
      <c r="M38" s="1697"/>
      <c r="N38" s="1697">
        <v>116667</v>
      </c>
      <c r="O38" s="1697"/>
      <c r="P38" s="1243">
        <v>195</v>
      </c>
      <c r="Q38" s="1243">
        <v>659</v>
      </c>
      <c r="R38" s="500">
        <v>0</v>
      </c>
      <c r="S38" s="1262">
        <v>5090</v>
      </c>
    </row>
    <row r="39" spans="2:19" s="95" customFormat="1" ht="15.75" customHeight="1">
      <c r="B39" s="1249">
        <v>5</v>
      </c>
      <c r="C39" s="1257">
        <v>45</v>
      </c>
      <c r="D39" s="1248">
        <v>13</v>
      </c>
      <c r="E39" s="1248">
        <v>2</v>
      </c>
      <c r="F39" s="1248">
        <v>30</v>
      </c>
      <c r="G39" s="1248">
        <v>169</v>
      </c>
      <c r="H39" s="1697">
        <f t="shared" si="3"/>
        <v>386893</v>
      </c>
      <c r="I39" s="1697"/>
      <c r="J39" s="1697">
        <f t="shared" si="4"/>
        <v>368784</v>
      </c>
      <c r="K39" s="1697"/>
      <c r="L39" s="1697">
        <v>211294</v>
      </c>
      <c r="M39" s="1697"/>
      <c r="N39" s="1697">
        <v>157490</v>
      </c>
      <c r="O39" s="1697"/>
      <c r="P39" s="1243">
        <v>2827</v>
      </c>
      <c r="Q39" s="1243">
        <v>12069</v>
      </c>
      <c r="R39" s="500">
        <v>0</v>
      </c>
      <c r="S39" s="1262">
        <v>3213</v>
      </c>
    </row>
    <row r="40" spans="2:19" s="95" customFormat="1" ht="15.75" customHeight="1">
      <c r="B40" s="1249">
        <v>6</v>
      </c>
      <c r="C40" s="1257">
        <v>17</v>
      </c>
      <c r="D40" s="1248">
        <v>4</v>
      </c>
      <c r="E40" s="1248">
        <v>4</v>
      </c>
      <c r="F40" s="1248">
        <v>9</v>
      </c>
      <c r="G40" s="1248">
        <v>49</v>
      </c>
      <c r="H40" s="1697">
        <f t="shared" si="3"/>
        <v>80485</v>
      </c>
      <c r="I40" s="1697"/>
      <c r="J40" s="1697">
        <f t="shared" si="4"/>
        <v>78482</v>
      </c>
      <c r="K40" s="1697"/>
      <c r="L40" s="1697">
        <v>52153</v>
      </c>
      <c r="M40" s="1697"/>
      <c r="N40" s="1697">
        <v>26329</v>
      </c>
      <c r="O40" s="1697"/>
      <c r="P40" s="1243">
        <v>1096</v>
      </c>
      <c r="Q40" s="1243">
        <v>265</v>
      </c>
      <c r="R40" s="500">
        <v>0</v>
      </c>
      <c r="S40" s="1262">
        <v>642</v>
      </c>
    </row>
    <row r="41" spans="2:19" s="95" customFormat="1" ht="15.75" customHeight="1">
      <c r="B41" s="1072"/>
      <c r="C41" s="1257"/>
      <c r="D41" s="1248"/>
      <c r="E41" s="1248"/>
      <c r="F41" s="1248"/>
      <c r="G41" s="1248"/>
      <c r="H41" s="1697"/>
      <c r="I41" s="1697"/>
      <c r="J41" s="1697"/>
      <c r="K41" s="1697"/>
      <c r="L41" s="1697"/>
      <c r="M41" s="1697"/>
      <c r="N41" s="1697"/>
      <c r="O41" s="1697"/>
      <c r="P41" s="1243"/>
      <c r="Q41" s="1243"/>
      <c r="R41" s="1243"/>
      <c r="S41" s="1262"/>
    </row>
    <row r="42" spans="2:19" s="95" customFormat="1" ht="15.75" customHeight="1">
      <c r="B42" s="1249">
        <v>7</v>
      </c>
      <c r="C42" s="1257">
        <v>20</v>
      </c>
      <c r="D42" s="1248">
        <v>6</v>
      </c>
      <c r="E42" s="1248" t="s">
        <v>1055</v>
      </c>
      <c r="F42" s="1248">
        <v>14</v>
      </c>
      <c r="G42" s="1248">
        <v>76</v>
      </c>
      <c r="H42" s="1697">
        <f aca="true" t="shared" si="5" ref="H42:H47">SUM(J42,P42:S42)</f>
        <v>72310</v>
      </c>
      <c r="I42" s="1697"/>
      <c r="J42" s="1697">
        <f aca="true" t="shared" si="6" ref="J42:J47">SUM(L42:O42)</f>
        <v>70393</v>
      </c>
      <c r="K42" s="1697"/>
      <c r="L42" s="1697">
        <v>55331</v>
      </c>
      <c r="M42" s="1697"/>
      <c r="N42" s="1697">
        <v>15062</v>
      </c>
      <c r="O42" s="1697"/>
      <c r="P42" s="1243">
        <v>163</v>
      </c>
      <c r="Q42" s="1243">
        <v>494</v>
      </c>
      <c r="R42" s="1243">
        <v>1019</v>
      </c>
      <c r="S42" s="1262">
        <v>241</v>
      </c>
    </row>
    <row r="43" spans="2:19" s="95" customFormat="1" ht="15.75" customHeight="1">
      <c r="B43" s="1249">
        <v>8</v>
      </c>
      <c r="C43" s="1257">
        <v>20</v>
      </c>
      <c r="D43" s="1248">
        <v>3</v>
      </c>
      <c r="E43" s="1248">
        <v>2</v>
      </c>
      <c r="F43" s="1248">
        <v>15</v>
      </c>
      <c r="G43" s="1248">
        <v>80</v>
      </c>
      <c r="H43" s="1697">
        <f t="shared" si="5"/>
        <v>380841</v>
      </c>
      <c r="I43" s="1697"/>
      <c r="J43" s="1697">
        <f t="shared" si="6"/>
        <v>377860</v>
      </c>
      <c r="K43" s="1697"/>
      <c r="L43" s="1697">
        <v>253207</v>
      </c>
      <c r="M43" s="1697"/>
      <c r="N43" s="1697">
        <v>124653</v>
      </c>
      <c r="O43" s="1697"/>
      <c r="P43" s="1243">
        <v>287</v>
      </c>
      <c r="Q43" s="1243">
        <v>1788</v>
      </c>
      <c r="R43" s="500">
        <v>0</v>
      </c>
      <c r="S43" s="1262">
        <v>906</v>
      </c>
    </row>
    <row r="44" spans="2:19" s="95" customFormat="1" ht="15.75" customHeight="1">
      <c r="B44" s="1249">
        <v>9</v>
      </c>
      <c r="C44" s="1257">
        <v>12</v>
      </c>
      <c r="D44" s="1248">
        <v>3</v>
      </c>
      <c r="E44" s="1248" t="s">
        <v>1055</v>
      </c>
      <c r="F44" s="1248">
        <v>9</v>
      </c>
      <c r="G44" s="1248">
        <v>46</v>
      </c>
      <c r="H44" s="1697">
        <f t="shared" si="5"/>
        <v>53561</v>
      </c>
      <c r="I44" s="1697"/>
      <c r="J44" s="1697">
        <f t="shared" si="6"/>
        <v>52702</v>
      </c>
      <c r="K44" s="1697"/>
      <c r="L44" s="1697">
        <v>42628</v>
      </c>
      <c r="M44" s="1697"/>
      <c r="N44" s="1697">
        <v>10074</v>
      </c>
      <c r="O44" s="1697"/>
      <c r="P44" s="500">
        <v>0</v>
      </c>
      <c r="Q44" s="1243">
        <v>859</v>
      </c>
      <c r="R44" s="500">
        <v>0</v>
      </c>
      <c r="S44" s="1261">
        <v>0</v>
      </c>
    </row>
    <row r="45" spans="2:19" s="95" customFormat="1" ht="15.75" customHeight="1">
      <c r="B45" s="723" t="s">
        <v>1014</v>
      </c>
      <c r="C45" s="1257">
        <v>12</v>
      </c>
      <c r="D45" s="1248">
        <v>2</v>
      </c>
      <c r="E45" s="1248">
        <v>1</v>
      </c>
      <c r="F45" s="1248">
        <v>9</v>
      </c>
      <c r="G45" s="1248">
        <v>46</v>
      </c>
      <c r="H45" s="1697">
        <f t="shared" si="5"/>
        <v>35333</v>
      </c>
      <c r="I45" s="1697"/>
      <c r="J45" s="1697">
        <f t="shared" si="6"/>
        <v>35294</v>
      </c>
      <c r="K45" s="1697"/>
      <c r="L45" s="1697">
        <v>20367</v>
      </c>
      <c r="M45" s="1697"/>
      <c r="N45" s="1697">
        <v>14927</v>
      </c>
      <c r="O45" s="1697"/>
      <c r="P45" s="500">
        <v>0</v>
      </c>
      <c r="Q45" s="1243">
        <v>15</v>
      </c>
      <c r="R45" s="500">
        <v>0</v>
      </c>
      <c r="S45" s="1262">
        <v>24</v>
      </c>
    </row>
    <row r="46" spans="2:19" s="95" customFormat="1" ht="15.75" customHeight="1">
      <c r="B46" s="723" t="s">
        <v>1015</v>
      </c>
      <c r="C46" s="1257">
        <v>36</v>
      </c>
      <c r="D46" s="1248">
        <v>8</v>
      </c>
      <c r="E46" s="1248">
        <v>4</v>
      </c>
      <c r="F46" s="1248">
        <v>24</v>
      </c>
      <c r="G46" s="1248">
        <v>134</v>
      </c>
      <c r="H46" s="1697">
        <f t="shared" si="5"/>
        <v>154893</v>
      </c>
      <c r="I46" s="1697"/>
      <c r="J46" s="1697">
        <f t="shared" si="6"/>
        <v>153519</v>
      </c>
      <c r="K46" s="1697"/>
      <c r="L46" s="1697">
        <v>97367</v>
      </c>
      <c r="M46" s="1697"/>
      <c r="N46" s="1697">
        <v>56152</v>
      </c>
      <c r="O46" s="1697"/>
      <c r="P46" s="500">
        <v>0</v>
      </c>
      <c r="Q46" s="1243">
        <v>740</v>
      </c>
      <c r="R46" s="500">
        <v>0</v>
      </c>
      <c r="S46" s="196">
        <v>634</v>
      </c>
    </row>
    <row r="47" spans="2:19" s="95" customFormat="1" ht="15.75" customHeight="1">
      <c r="B47" s="723" t="s">
        <v>1016</v>
      </c>
      <c r="C47" s="1257">
        <v>28</v>
      </c>
      <c r="D47" s="1248">
        <v>10</v>
      </c>
      <c r="E47" s="1248">
        <v>3</v>
      </c>
      <c r="F47" s="1248">
        <v>15</v>
      </c>
      <c r="G47" s="1248">
        <v>116</v>
      </c>
      <c r="H47" s="1697">
        <f t="shared" si="5"/>
        <v>190976</v>
      </c>
      <c r="I47" s="1697"/>
      <c r="J47" s="1697">
        <f t="shared" si="6"/>
        <v>189075</v>
      </c>
      <c r="K47" s="1697"/>
      <c r="L47" s="1697">
        <v>119351</v>
      </c>
      <c r="M47" s="1697"/>
      <c r="N47" s="1697">
        <v>69724</v>
      </c>
      <c r="O47" s="1697"/>
      <c r="P47" s="500">
        <v>0</v>
      </c>
      <c r="Q47" s="1243">
        <v>844</v>
      </c>
      <c r="R47" s="500">
        <v>0</v>
      </c>
      <c r="S47" s="196">
        <v>1057</v>
      </c>
    </row>
    <row r="48" spans="2:19" s="95" customFormat="1" ht="15.75" customHeight="1" thickBot="1">
      <c r="B48" s="239"/>
      <c r="C48" s="1263"/>
      <c r="D48" s="1264"/>
      <c r="E48" s="1264"/>
      <c r="F48" s="1264"/>
      <c r="G48" s="1264"/>
      <c r="H48" s="1696"/>
      <c r="I48" s="1696"/>
      <c r="J48" s="1696"/>
      <c r="K48" s="1696"/>
      <c r="L48" s="1696"/>
      <c r="M48" s="1696"/>
      <c r="N48" s="1696"/>
      <c r="O48" s="1696"/>
      <c r="P48" s="1264"/>
      <c r="Q48" s="1265"/>
      <c r="R48" s="1266"/>
      <c r="S48" s="214"/>
    </row>
    <row r="49" spans="2:15" s="95" customFormat="1" ht="15.75" customHeight="1">
      <c r="B49" s="99"/>
      <c r="C49" s="99"/>
      <c r="D49" s="99"/>
      <c r="E49" s="99"/>
      <c r="F49" s="99"/>
      <c r="G49" s="99"/>
      <c r="H49" s="99"/>
      <c r="I49" s="99"/>
      <c r="J49" s="99"/>
      <c r="K49" s="99"/>
      <c r="L49" s="99"/>
      <c r="M49" s="99"/>
      <c r="N49" s="99"/>
      <c r="O49" s="99"/>
    </row>
    <row r="50" ht="15.75" customHeight="1">
      <c r="B50" s="490" t="s">
        <v>1017</v>
      </c>
    </row>
  </sheetData>
  <mergeCells count="118">
    <mergeCell ref="B5:B7"/>
    <mergeCell ref="P3:P4"/>
    <mergeCell ref="Q4:S4"/>
    <mergeCell ref="P5:P7"/>
    <mergeCell ref="R5:S5"/>
    <mergeCell ref="C5:I5"/>
    <mergeCell ref="J5:M5"/>
    <mergeCell ref="N5:O5"/>
    <mergeCell ref="Q5:Q7"/>
    <mergeCell ref="J6:J7"/>
    <mergeCell ref="P28:P29"/>
    <mergeCell ref="B27:B29"/>
    <mergeCell ref="C27:F27"/>
    <mergeCell ref="C28:C29"/>
    <mergeCell ref="D28:D29"/>
    <mergeCell ref="E28:E29"/>
    <mergeCell ref="F28:F29"/>
    <mergeCell ref="G27:G29"/>
    <mergeCell ref="T28:T29"/>
    <mergeCell ref="J28:O28"/>
    <mergeCell ref="C6:C7"/>
    <mergeCell ref="D6:D7"/>
    <mergeCell ref="E6:E7"/>
    <mergeCell ref="F6:F7"/>
    <mergeCell ref="G6:G7"/>
    <mergeCell ref="H6:H7"/>
    <mergeCell ref="I6:I7"/>
    <mergeCell ref="H28:I29"/>
    <mergeCell ref="R6:R7"/>
    <mergeCell ref="S6:S7"/>
    <mergeCell ref="H30:I30"/>
    <mergeCell ref="S28:S29"/>
    <mergeCell ref="Q28:Q29"/>
    <mergeCell ref="R28:R29"/>
    <mergeCell ref="H27:S27"/>
    <mergeCell ref="K6:K7"/>
    <mergeCell ref="L6:L7"/>
    <mergeCell ref="M6:M7"/>
    <mergeCell ref="H39:I39"/>
    <mergeCell ref="H40:I40"/>
    <mergeCell ref="H31:I31"/>
    <mergeCell ref="O6:O7"/>
    <mergeCell ref="N6:N7"/>
    <mergeCell ref="J29:K29"/>
    <mergeCell ref="L29:M29"/>
    <mergeCell ref="N29:O29"/>
    <mergeCell ref="J38:K38"/>
    <mergeCell ref="J39:K39"/>
    <mergeCell ref="H43:I43"/>
    <mergeCell ref="H44:I44"/>
    <mergeCell ref="H45:I45"/>
    <mergeCell ref="H46:I46"/>
    <mergeCell ref="H47:I47"/>
    <mergeCell ref="H48:I48"/>
    <mergeCell ref="J30:K30"/>
    <mergeCell ref="J31:K31"/>
    <mergeCell ref="J32:K32"/>
    <mergeCell ref="J33:K33"/>
    <mergeCell ref="J34:K34"/>
    <mergeCell ref="J35:K35"/>
    <mergeCell ref="J36:K36"/>
    <mergeCell ref="J37:K37"/>
    <mergeCell ref="J40:K40"/>
    <mergeCell ref="J41:K41"/>
    <mergeCell ref="J42:K42"/>
    <mergeCell ref="J43:K43"/>
    <mergeCell ref="J44:K44"/>
    <mergeCell ref="J45:K45"/>
    <mergeCell ref="J46:K46"/>
    <mergeCell ref="J47:K47"/>
    <mergeCell ref="J48:K48"/>
    <mergeCell ref="L48:M48"/>
    <mergeCell ref="N32:O32"/>
    <mergeCell ref="L30:M30"/>
    <mergeCell ref="N30:O30"/>
    <mergeCell ref="L31:M31"/>
    <mergeCell ref="N31:O31"/>
    <mergeCell ref="L32:M32"/>
    <mergeCell ref="N33:O33"/>
    <mergeCell ref="L34:M34"/>
    <mergeCell ref="N34:O34"/>
    <mergeCell ref="L35:M35"/>
    <mergeCell ref="N35:O35"/>
    <mergeCell ref="L33:M33"/>
    <mergeCell ref="N36:O36"/>
    <mergeCell ref="L37:M37"/>
    <mergeCell ref="N37:O37"/>
    <mergeCell ref="L38:M38"/>
    <mergeCell ref="N38:O38"/>
    <mergeCell ref="L36:M36"/>
    <mergeCell ref="N39:O39"/>
    <mergeCell ref="L40:M40"/>
    <mergeCell ref="N40:O40"/>
    <mergeCell ref="L41:M41"/>
    <mergeCell ref="N41:O41"/>
    <mergeCell ref="L39:M39"/>
    <mergeCell ref="N42:O42"/>
    <mergeCell ref="L43:M43"/>
    <mergeCell ref="N43:O43"/>
    <mergeCell ref="L44:M44"/>
    <mergeCell ref="N44:O44"/>
    <mergeCell ref="L42:M42"/>
    <mergeCell ref="N45:O45"/>
    <mergeCell ref="L46:M46"/>
    <mergeCell ref="N46:O46"/>
    <mergeCell ref="L47:M47"/>
    <mergeCell ref="N47:O47"/>
    <mergeCell ref="L45:M45"/>
    <mergeCell ref="N48:O48"/>
    <mergeCell ref="H34:I34"/>
    <mergeCell ref="H33:I33"/>
    <mergeCell ref="H32:I32"/>
    <mergeCell ref="H38:I38"/>
    <mergeCell ref="H37:I37"/>
    <mergeCell ref="H36:I36"/>
    <mergeCell ref="H35:I35"/>
    <mergeCell ref="H42:I42"/>
    <mergeCell ref="H41:I41"/>
  </mergeCells>
  <printOptions/>
  <pageMargins left="0.75" right="0.75" top="1" bottom="1" header="0.512" footer="0.512"/>
  <pageSetup orientation="portrait" paperSize="9"/>
</worksheet>
</file>

<file path=xl/worksheets/sheet43.xml><?xml version="1.0" encoding="utf-8"?>
<worksheet xmlns="http://schemas.openxmlformats.org/spreadsheetml/2006/main" xmlns:r="http://schemas.openxmlformats.org/officeDocument/2006/relationships">
  <dimension ref="A2:K32"/>
  <sheetViews>
    <sheetView workbookViewId="0" topLeftCell="A1">
      <selection activeCell="A1" sqref="A1"/>
    </sheetView>
  </sheetViews>
  <sheetFormatPr defaultColWidth="9.00390625" defaultRowHeight="13.5"/>
  <cols>
    <col min="1" max="1" width="2.625" style="95" customWidth="1"/>
    <col min="2" max="2" width="13.625" style="95" customWidth="1"/>
    <col min="3" max="11" width="9.625" style="95" customWidth="1"/>
    <col min="12" max="16384" width="9.00390625" style="95" customWidth="1"/>
  </cols>
  <sheetData>
    <row r="1" ht="12" customHeight="1"/>
    <row r="2" spans="2:9" s="1267" customFormat="1" ht="18.75" customHeight="1">
      <c r="B2" s="1268" t="s">
        <v>1072</v>
      </c>
      <c r="D2" s="1269"/>
      <c r="E2" s="1268"/>
      <c r="F2" s="1268"/>
      <c r="G2" s="1268"/>
      <c r="H2" s="1268"/>
      <c r="I2" s="1268"/>
    </row>
    <row r="3" ht="12" customHeight="1">
      <c r="B3" s="96"/>
    </row>
    <row r="4" spans="2:11" ht="12.75" thickBot="1">
      <c r="B4" s="99" t="s">
        <v>1066</v>
      </c>
      <c r="C4" s="99"/>
      <c r="D4" s="99"/>
      <c r="E4" s="99"/>
      <c r="F4" s="99"/>
      <c r="G4" s="99"/>
      <c r="H4" s="99"/>
      <c r="I4" s="99"/>
      <c r="J4" s="132"/>
      <c r="K4" s="98"/>
    </row>
    <row r="5" spans="1:11" ht="12" customHeight="1" thickTop="1">
      <c r="A5" s="121"/>
      <c r="B5" s="1673" t="s">
        <v>1067</v>
      </c>
      <c r="C5" s="1270" t="s">
        <v>1057</v>
      </c>
      <c r="D5" s="1271"/>
      <c r="E5" s="1271"/>
      <c r="F5" s="1271" t="s">
        <v>1058</v>
      </c>
      <c r="G5" s="1271"/>
      <c r="H5" s="1271"/>
      <c r="I5" s="1271" t="s">
        <v>1059</v>
      </c>
      <c r="J5" s="1271"/>
      <c r="K5" s="1272"/>
    </row>
    <row r="6" spans="1:11" ht="24" customHeight="1">
      <c r="A6" s="121"/>
      <c r="B6" s="1683"/>
      <c r="C6" s="1273" t="s">
        <v>1068</v>
      </c>
      <c r="D6" s="1273">
        <v>6</v>
      </c>
      <c r="E6" s="1274" t="s">
        <v>1069</v>
      </c>
      <c r="F6" s="1273" t="s">
        <v>1068</v>
      </c>
      <c r="G6" s="1273">
        <v>6</v>
      </c>
      <c r="H6" s="1274" t="s">
        <v>1069</v>
      </c>
      <c r="I6" s="1273" t="s">
        <v>1068</v>
      </c>
      <c r="J6" s="1273">
        <v>6</v>
      </c>
      <c r="K6" s="1275" t="s">
        <v>1069</v>
      </c>
    </row>
    <row r="7" spans="1:11" ht="7.5" customHeight="1">
      <c r="A7" s="121"/>
      <c r="B7" s="121"/>
      <c r="C7" s="1218"/>
      <c r="D7" s="1218"/>
      <c r="E7" s="1218"/>
      <c r="F7" s="1218"/>
      <c r="G7" s="1218"/>
      <c r="H7" s="1218"/>
      <c r="I7" s="1218"/>
      <c r="J7" s="1218"/>
      <c r="K7" s="121"/>
    </row>
    <row r="8" spans="1:11" s="228" customFormat="1" ht="12" customHeight="1">
      <c r="A8" s="110"/>
      <c r="B8" s="123" t="s">
        <v>1690</v>
      </c>
      <c r="C8" s="1276">
        <v>4888</v>
      </c>
      <c r="D8" s="1276">
        <v>5131</v>
      </c>
      <c r="E8" s="1276">
        <f>D8-C8</f>
        <v>243</v>
      </c>
      <c r="F8" s="1276">
        <v>124</v>
      </c>
      <c r="G8" s="1276">
        <f>SUM(G10:G13,G30)</f>
        <v>102</v>
      </c>
      <c r="H8" s="1276">
        <f>G8-F8</f>
        <v>-22</v>
      </c>
      <c r="I8" s="1276">
        <v>5932</v>
      </c>
      <c r="J8" s="1276">
        <v>6202</v>
      </c>
      <c r="K8" s="1277">
        <f>J8-I8</f>
        <v>270</v>
      </c>
    </row>
    <row r="9" spans="1:11" s="490" customFormat="1" ht="7.5" customHeight="1">
      <c r="A9" s="118"/>
      <c r="B9" s="709"/>
      <c r="C9" s="1278"/>
      <c r="D9" s="1278"/>
      <c r="E9" s="1278"/>
      <c r="F9" s="1278"/>
      <c r="G9" s="1278"/>
      <c r="H9" s="1278"/>
      <c r="I9" s="1278"/>
      <c r="J9" s="1278"/>
      <c r="K9" s="1279"/>
    </row>
    <row r="10" spans="1:11" s="228" customFormat="1" ht="12" customHeight="1">
      <c r="A10" s="110"/>
      <c r="B10" s="123" t="s">
        <v>1711</v>
      </c>
      <c r="C10" s="1276">
        <v>2091</v>
      </c>
      <c r="D10" s="1276">
        <v>2278</v>
      </c>
      <c r="E10" s="1276">
        <f>D10-C10</f>
        <v>187</v>
      </c>
      <c r="F10" s="1276">
        <v>34</v>
      </c>
      <c r="G10" s="1276">
        <f>SUM(G15+G20+G21+G24)</f>
        <v>27</v>
      </c>
      <c r="H10" s="1276">
        <f>G10-F10</f>
        <v>-7</v>
      </c>
      <c r="I10" s="1276">
        <v>2523</v>
      </c>
      <c r="J10" s="1276">
        <v>2732</v>
      </c>
      <c r="K10" s="1277">
        <f>J10-I10</f>
        <v>209</v>
      </c>
    </row>
    <row r="11" spans="1:11" s="228" customFormat="1" ht="12" customHeight="1">
      <c r="A11" s="110"/>
      <c r="B11" s="123" t="s">
        <v>1060</v>
      </c>
      <c r="C11" s="1276">
        <f>SUM(C19+C22+C25)</f>
        <v>814</v>
      </c>
      <c r="D11" s="1276">
        <f>SUM(D19+D22+D25)</f>
        <v>818</v>
      </c>
      <c r="E11" s="1276">
        <f>D11-C11</f>
        <v>4</v>
      </c>
      <c r="F11" s="1276">
        <f>SUM(F19+F22+F25)</f>
        <v>19</v>
      </c>
      <c r="G11" s="1276">
        <f>SUM(G19+G22+G25)</f>
        <v>20</v>
      </c>
      <c r="H11" s="1276">
        <f>G11-F11</f>
        <v>1</v>
      </c>
      <c r="I11" s="1276">
        <f>SUM(I19+I22+I25)</f>
        <v>993</v>
      </c>
      <c r="J11" s="1276">
        <f>SUM(J19+J22+J25)</f>
        <v>1000</v>
      </c>
      <c r="K11" s="1277">
        <f>J11-I11</f>
        <v>7</v>
      </c>
    </row>
    <row r="12" spans="1:11" s="228" customFormat="1" ht="12" customHeight="1">
      <c r="A12" s="110"/>
      <c r="B12" s="123" t="s">
        <v>1713</v>
      </c>
      <c r="C12" s="1276">
        <f>SUM(C16+C23+C26+C27)</f>
        <v>999</v>
      </c>
      <c r="D12" s="1276">
        <f>SUM(D16+D23+D26+D27)</f>
        <v>984</v>
      </c>
      <c r="E12" s="1276">
        <f>D12-C12</f>
        <v>-15</v>
      </c>
      <c r="F12" s="1276">
        <f>SUM(F16+F23+F26+F27)</f>
        <v>28</v>
      </c>
      <c r="G12" s="1276">
        <f>SUM(G16+G23+G26+G27)</f>
        <v>22</v>
      </c>
      <c r="H12" s="1276">
        <f>G12-F12</f>
        <v>-6</v>
      </c>
      <c r="I12" s="1276">
        <f>SUM(I16+I23+I26+I27)</f>
        <v>1255</v>
      </c>
      <c r="J12" s="1276">
        <f>SUM(J16+J23+J26+J27)</f>
        <v>1179</v>
      </c>
      <c r="K12" s="1277">
        <f>J12-I12</f>
        <v>-76</v>
      </c>
    </row>
    <row r="13" spans="1:11" s="228" customFormat="1" ht="12" customHeight="1">
      <c r="A13" s="110"/>
      <c r="B13" s="123" t="s">
        <v>1714</v>
      </c>
      <c r="C13" s="1276">
        <f>SUM(C17+C18+C28+C29)</f>
        <v>984</v>
      </c>
      <c r="D13" s="1276">
        <f>SUM(D17+D18+D28+D29)</f>
        <v>1051</v>
      </c>
      <c r="E13" s="1276">
        <f>D13-C13</f>
        <v>67</v>
      </c>
      <c r="F13" s="1276">
        <f>SUM(F17+F18+F28+F29)</f>
        <v>43</v>
      </c>
      <c r="G13" s="1276">
        <f>SUM(G17+G18+G28+G29)</f>
        <v>33</v>
      </c>
      <c r="H13" s="1276">
        <f>G13-F13</f>
        <v>-10</v>
      </c>
      <c r="I13" s="1276">
        <f>SUM(I17+I18+I28+I29)</f>
        <v>1161</v>
      </c>
      <c r="J13" s="1276">
        <f>SUM(J17+J18+J28+J29)</f>
        <v>1291</v>
      </c>
      <c r="K13" s="1277">
        <f>J13-I13</f>
        <v>130</v>
      </c>
    </row>
    <row r="14" spans="1:11" ht="7.5" customHeight="1">
      <c r="A14" s="121"/>
      <c r="B14" s="1280"/>
      <c r="C14" s="1281"/>
      <c r="D14" s="1281"/>
      <c r="E14" s="1281"/>
      <c r="F14" s="1281"/>
      <c r="G14" s="1281"/>
      <c r="H14" s="1281"/>
      <c r="I14" s="1281"/>
      <c r="J14" s="1281"/>
      <c r="K14" s="1282"/>
    </row>
    <row r="15" spans="1:11" ht="12" customHeight="1">
      <c r="A15" s="121"/>
      <c r="B15" s="119" t="s">
        <v>139</v>
      </c>
      <c r="C15" s="1283">
        <v>1344</v>
      </c>
      <c r="D15" s="1283">
        <v>1433</v>
      </c>
      <c r="E15" s="1284">
        <f aca="true" t="shared" si="0" ref="E15:E30">D15-C15</f>
        <v>89</v>
      </c>
      <c r="F15" s="1283">
        <v>13</v>
      </c>
      <c r="G15" s="1283">
        <v>12</v>
      </c>
      <c r="H15" s="1284">
        <f aca="true" t="shared" si="1" ref="H15:H30">G15-F15</f>
        <v>-1</v>
      </c>
      <c r="I15" s="1283">
        <v>1549</v>
      </c>
      <c r="J15" s="1283">
        <v>1659</v>
      </c>
      <c r="K15" s="1285">
        <f aca="true" t="shared" si="2" ref="K15:K30">J15-I15</f>
        <v>110</v>
      </c>
    </row>
    <row r="16" spans="1:11" ht="12" customHeight="1">
      <c r="A16" s="121"/>
      <c r="B16" s="119" t="s">
        <v>117</v>
      </c>
      <c r="C16" s="1283">
        <v>449</v>
      </c>
      <c r="D16" s="1283">
        <v>474</v>
      </c>
      <c r="E16" s="1284">
        <f t="shared" si="0"/>
        <v>25</v>
      </c>
      <c r="F16" s="1283">
        <v>9</v>
      </c>
      <c r="G16" s="1283">
        <v>8</v>
      </c>
      <c r="H16" s="1284">
        <f t="shared" si="1"/>
        <v>-1</v>
      </c>
      <c r="I16" s="1283">
        <v>546</v>
      </c>
      <c r="J16" s="1283">
        <v>596</v>
      </c>
      <c r="K16" s="1285">
        <f t="shared" si="2"/>
        <v>50</v>
      </c>
    </row>
    <row r="17" spans="1:11" ht="12" customHeight="1">
      <c r="A17" s="121"/>
      <c r="B17" s="119" t="s">
        <v>194</v>
      </c>
      <c r="C17" s="1283">
        <v>401</v>
      </c>
      <c r="D17" s="1283">
        <v>418</v>
      </c>
      <c r="E17" s="1284">
        <f t="shared" si="0"/>
        <v>17</v>
      </c>
      <c r="F17" s="1283">
        <v>19</v>
      </c>
      <c r="G17" s="1283">
        <v>16</v>
      </c>
      <c r="H17" s="1284">
        <f t="shared" si="1"/>
        <v>-3</v>
      </c>
      <c r="I17" s="1283">
        <v>492</v>
      </c>
      <c r="J17" s="1283">
        <v>531</v>
      </c>
      <c r="K17" s="1285">
        <f t="shared" si="2"/>
        <v>39</v>
      </c>
    </row>
    <row r="18" spans="1:11" ht="12" customHeight="1">
      <c r="A18" s="121"/>
      <c r="B18" s="119" t="s">
        <v>211</v>
      </c>
      <c r="C18" s="1283">
        <v>479</v>
      </c>
      <c r="D18" s="1283">
        <v>522</v>
      </c>
      <c r="E18" s="1284">
        <f t="shared" si="0"/>
        <v>43</v>
      </c>
      <c r="F18" s="1283">
        <v>19</v>
      </c>
      <c r="G18" s="1283">
        <v>13</v>
      </c>
      <c r="H18" s="1284">
        <f t="shared" si="1"/>
        <v>-6</v>
      </c>
      <c r="I18" s="1283">
        <v>532</v>
      </c>
      <c r="J18" s="1283">
        <v>621</v>
      </c>
      <c r="K18" s="1285">
        <f t="shared" si="2"/>
        <v>89</v>
      </c>
    </row>
    <row r="19" spans="1:11" ht="12" customHeight="1">
      <c r="A19" s="121"/>
      <c r="B19" s="119" t="s">
        <v>178</v>
      </c>
      <c r="C19" s="1283">
        <v>375</v>
      </c>
      <c r="D19" s="1283">
        <v>362</v>
      </c>
      <c r="E19" s="1284">
        <f t="shared" si="0"/>
        <v>-13</v>
      </c>
      <c r="F19" s="1283">
        <v>11</v>
      </c>
      <c r="G19" s="1283">
        <v>13</v>
      </c>
      <c r="H19" s="1284">
        <f t="shared" si="1"/>
        <v>2</v>
      </c>
      <c r="I19" s="1283">
        <v>449</v>
      </c>
      <c r="J19" s="1283">
        <v>427</v>
      </c>
      <c r="K19" s="1285">
        <f t="shared" si="2"/>
        <v>-22</v>
      </c>
    </row>
    <row r="20" spans="1:11" ht="12" customHeight="1">
      <c r="A20" s="121"/>
      <c r="B20" s="119" t="s">
        <v>125</v>
      </c>
      <c r="C20" s="1283">
        <v>382</v>
      </c>
      <c r="D20" s="1283">
        <v>415</v>
      </c>
      <c r="E20" s="1284">
        <f t="shared" si="0"/>
        <v>33</v>
      </c>
      <c r="F20" s="1283">
        <v>9</v>
      </c>
      <c r="G20" s="1283">
        <v>8</v>
      </c>
      <c r="H20" s="1284">
        <f t="shared" si="1"/>
        <v>-1</v>
      </c>
      <c r="I20" s="1283">
        <v>502</v>
      </c>
      <c r="J20" s="1283">
        <v>513</v>
      </c>
      <c r="K20" s="1285">
        <f t="shared" si="2"/>
        <v>11</v>
      </c>
    </row>
    <row r="21" spans="1:11" ht="12" customHeight="1">
      <c r="A21" s="121"/>
      <c r="B21" s="119" t="s">
        <v>1061</v>
      </c>
      <c r="C21" s="1283">
        <v>172</v>
      </c>
      <c r="D21" s="1283">
        <v>213</v>
      </c>
      <c r="E21" s="1284">
        <f t="shared" si="0"/>
        <v>41</v>
      </c>
      <c r="F21" s="1283">
        <v>5</v>
      </c>
      <c r="G21" s="1283">
        <v>4</v>
      </c>
      <c r="H21" s="1284">
        <f t="shared" si="1"/>
        <v>-1</v>
      </c>
      <c r="I21" s="1283">
        <v>236</v>
      </c>
      <c r="J21" s="1283">
        <v>286</v>
      </c>
      <c r="K21" s="1285">
        <f t="shared" si="2"/>
        <v>50</v>
      </c>
    </row>
    <row r="22" spans="1:11" ht="12" customHeight="1">
      <c r="A22" s="121"/>
      <c r="B22" s="119" t="s">
        <v>1525</v>
      </c>
      <c r="C22" s="1283">
        <v>356</v>
      </c>
      <c r="D22" s="1283">
        <v>364</v>
      </c>
      <c r="E22" s="1284">
        <f t="shared" si="0"/>
        <v>8</v>
      </c>
      <c r="F22" s="1283">
        <v>5</v>
      </c>
      <c r="G22" s="1283">
        <v>4</v>
      </c>
      <c r="H22" s="1284">
        <f t="shared" si="1"/>
        <v>-1</v>
      </c>
      <c r="I22" s="1283">
        <v>437</v>
      </c>
      <c r="J22" s="1283">
        <v>453</v>
      </c>
      <c r="K22" s="1285">
        <f t="shared" si="2"/>
        <v>16</v>
      </c>
    </row>
    <row r="23" spans="1:11" ht="12" customHeight="1">
      <c r="A23" s="121"/>
      <c r="B23" s="119" t="s">
        <v>212</v>
      </c>
      <c r="C23" s="1283">
        <v>245</v>
      </c>
      <c r="D23" s="1283">
        <v>232</v>
      </c>
      <c r="E23" s="1284">
        <f t="shared" si="0"/>
        <v>-13</v>
      </c>
      <c r="F23" s="1283">
        <v>10</v>
      </c>
      <c r="G23" s="1283">
        <v>2</v>
      </c>
      <c r="H23" s="1284">
        <f t="shared" si="1"/>
        <v>-8</v>
      </c>
      <c r="I23" s="1283">
        <v>303</v>
      </c>
      <c r="J23" s="1283">
        <v>266</v>
      </c>
      <c r="K23" s="1285">
        <f t="shared" si="2"/>
        <v>-37</v>
      </c>
    </row>
    <row r="24" spans="1:11" ht="12" customHeight="1">
      <c r="A24" s="121"/>
      <c r="B24" s="119" t="s">
        <v>153</v>
      </c>
      <c r="C24" s="1283">
        <v>187</v>
      </c>
      <c r="D24" s="1283">
        <v>209</v>
      </c>
      <c r="E24" s="1284">
        <f t="shared" si="0"/>
        <v>22</v>
      </c>
      <c r="F24" s="1283">
        <v>6</v>
      </c>
      <c r="G24" s="1283">
        <v>3</v>
      </c>
      <c r="H24" s="1284">
        <f t="shared" si="1"/>
        <v>-3</v>
      </c>
      <c r="I24" s="1283">
        <v>231</v>
      </c>
      <c r="J24" s="1283">
        <v>265</v>
      </c>
      <c r="K24" s="1285">
        <f t="shared" si="2"/>
        <v>34</v>
      </c>
    </row>
    <row r="25" spans="1:11" ht="12" customHeight="1">
      <c r="A25" s="121"/>
      <c r="B25" s="119" t="s">
        <v>1062</v>
      </c>
      <c r="C25" s="1283">
        <v>83</v>
      </c>
      <c r="D25" s="1283">
        <v>92</v>
      </c>
      <c r="E25" s="1284">
        <f t="shared" si="0"/>
        <v>9</v>
      </c>
      <c r="F25" s="1283">
        <v>3</v>
      </c>
      <c r="G25" s="1283">
        <v>3</v>
      </c>
      <c r="H25" s="1284">
        <f t="shared" si="1"/>
        <v>0</v>
      </c>
      <c r="I25" s="1283">
        <v>107</v>
      </c>
      <c r="J25" s="1283">
        <v>120</v>
      </c>
      <c r="K25" s="1285">
        <f t="shared" si="2"/>
        <v>13</v>
      </c>
    </row>
    <row r="26" spans="1:11" ht="12" customHeight="1">
      <c r="A26" s="121"/>
      <c r="B26" s="119" t="s">
        <v>1063</v>
      </c>
      <c r="C26" s="1283">
        <v>270</v>
      </c>
      <c r="D26" s="1283">
        <v>248</v>
      </c>
      <c r="E26" s="1284">
        <f t="shared" si="0"/>
        <v>-22</v>
      </c>
      <c r="F26" s="1283">
        <v>7</v>
      </c>
      <c r="G26" s="1283">
        <v>8</v>
      </c>
      <c r="H26" s="1284">
        <f t="shared" si="1"/>
        <v>1</v>
      </c>
      <c r="I26" s="1283">
        <v>358</v>
      </c>
      <c r="J26" s="1283">
        <v>282</v>
      </c>
      <c r="K26" s="1285">
        <f t="shared" si="2"/>
        <v>-76</v>
      </c>
    </row>
    <row r="27" spans="1:11" ht="12" customHeight="1">
      <c r="A27" s="121"/>
      <c r="B27" s="119" t="s">
        <v>177</v>
      </c>
      <c r="C27" s="1283">
        <v>35</v>
      </c>
      <c r="D27" s="1283">
        <v>30</v>
      </c>
      <c r="E27" s="1284">
        <f t="shared" si="0"/>
        <v>-5</v>
      </c>
      <c r="F27" s="1283">
        <v>2</v>
      </c>
      <c r="G27" s="1283">
        <v>4</v>
      </c>
      <c r="H27" s="1284">
        <f t="shared" si="1"/>
        <v>2</v>
      </c>
      <c r="I27" s="1283">
        <v>48</v>
      </c>
      <c r="J27" s="1283">
        <v>35</v>
      </c>
      <c r="K27" s="1285">
        <f t="shared" si="2"/>
        <v>-13</v>
      </c>
    </row>
    <row r="28" spans="1:11" ht="11.25" customHeight="1">
      <c r="A28" s="121"/>
      <c r="B28" s="119" t="s">
        <v>201</v>
      </c>
      <c r="C28" s="1283">
        <v>85</v>
      </c>
      <c r="D28" s="1283">
        <v>76</v>
      </c>
      <c r="E28" s="1284">
        <f t="shared" si="0"/>
        <v>-9</v>
      </c>
      <c r="F28" s="1283">
        <v>5</v>
      </c>
      <c r="G28" s="1283">
        <v>3</v>
      </c>
      <c r="H28" s="1284">
        <f t="shared" si="1"/>
        <v>-2</v>
      </c>
      <c r="I28" s="1283">
        <v>99</v>
      </c>
      <c r="J28" s="1283">
        <v>93</v>
      </c>
      <c r="K28" s="1285">
        <f t="shared" si="2"/>
        <v>-6</v>
      </c>
    </row>
    <row r="29" spans="1:11" ht="11.25" customHeight="1">
      <c r="A29" s="121"/>
      <c r="B29" s="119" t="s">
        <v>1064</v>
      </c>
      <c r="C29" s="1283">
        <v>19</v>
      </c>
      <c r="D29" s="1283">
        <v>35</v>
      </c>
      <c r="E29" s="1284">
        <f t="shared" si="0"/>
        <v>16</v>
      </c>
      <c r="F29" s="1283">
        <v>0</v>
      </c>
      <c r="G29" s="1283">
        <v>1</v>
      </c>
      <c r="H29" s="1284">
        <f t="shared" si="1"/>
        <v>1</v>
      </c>
      <c r="I29" s="1283">
        <v>38</v>
      </c>
      <c r="J29" s="1283">
        <v>46</v>
      </c>
      <c r="K29" s="1285">
        <f t="shared" si="2"/>
        <v>8</v>
      </c>
    </row>
    <row r="30" spans="1:11" ht="12" customHeight="1" thickBot="1">
      <c r="A30" s="121"/>
      <c r="B30" s="239" t="s">
        <v>1065</v>
      </c>
      <c r="C30" s="1286">
        <v>6</v>
      </c>
      <c r="D30" s="1287">
        <v>8</v>
      </c>
      <c r="E30" s="1288">
        <f t="shared" si="0"/>
        <v>2</v>
      </c>
      <c r="F30" s="1288">
        <v>1</v>
      </c>
      <c r="G30" s="1287">
        <v>0</v>
      </c>
      <c r="H30" s="1288">
        <f t="shared" si="1"/>
        <v>-1</v>
      </c>
      <c r="I30" s="1287">
        <v>5</v>
      </c>
      <c r="J30" s="1287">
        <v>9</v>
      </c>
      <c r="K30" s="1289">
        <f t="shared" si="2"/>
        <v>4</v>
      </c>
    </row>
    <row r="31" ht="12">
      <c r="B31" s="95" t="s">
        <v>1070</v>
      </c>
    </row>
    <row r="32" ht="12">
      <c r="B32" s="95" t="s">
        <v>1071</v>
      </c>
    </row>
  </sheetData>
  <mergeCells count="1">
    <mergeCell ref="B5:B6"/>
  </mergeCells>
  <printOptions/>
  <pageMargins left="0.75" right="0.75" top="1" bottom="1" header="0.512" footer="0.512"/>
  <pageSetup orientation="portrait" paperSize="9"/>
</worksheet>
</file>

<file path=xl/worksheets/sheet44.xml><?xml version="1.0" encoding="utf-8"?>
<worksheet xmlns="http://schemas.openxmlformats.org/spreadsheetml/2006/main" xmlns:r="http://schemas.openxmlformats.org/officeDocument/2006/relationships">
  <dimension ref="A1:F539"/>
  <sheetViews>
    <sheetView workbookViewId="0" topLeftCell="A1">
      <selection activeCell="A1" sqref="A1"/>
    </sheetView>
  </sheetViews>
  <sheetFormatPr defaultColWidth="9.00390625" defaultRowHeight="13.5"/>
  <cols>
    <col min="1" max="1" width="6.75390625" style="2" customWidth="1"/>
    <col min="2" max="2" width="6.875" style="2" customWidth="1"/>
    <col min="3" max="3" width="98.375" style="2" customWidth="1"/>
    <col min="4" max="4" width="9.625" style="2" customWidth="1"/>
    <col min="5" max="6" width="10.25390625" style="2" customWidth="1"/>
    <col min="7" max="9" width="9.00390625" style="2" customWidth="1"/>
    <col min="10" max="10" width="15.625" style="2" customWidth="1"/>
    <col min="11" max="16384" width="9.00390625" style="2" customWidth="1"/>
  </cols>
  <sheetData>
    <row r="1" spans="1:6" ht="12" customHeight="1">
      <c r="A1" s="1" t="s">
        <v>1661</v>
      </c>
      <c r="B1" s="1"/>
      <c r="C1" s="1"/>
      <c r="D1" s="1"/>
      <c r="E1" s="1"/>
      <c r="F1" s="1"/>
    </row>
    <row r="2" spans="1:6" ht="12" customHeight="1">
      <c r="A2" s="1"/>
      <c r="B2" s="1"/>
      <c r="C2" s="1"/>
      <c r="D2" s="1"/>
      <c r="E2" s="1"/>
      <c r="F2" s="1"/>
    </row>
    <row r="3" spans="2:6" ht="12" customHeight="1">
      <c r="B3" s="1" t="s">
        <v>865</v>
      </c>
      <c r="C3" s="1"/>
      <c r="E3" s="1"/>
      <c r="F3" s="1"/>
    </row>
    <row r="4" spans="2:6" ht="12" customHeight="1">
      <c r="B4" s="3" t="s">
        <v>868</v>
      </c>
      <c r="C4" s="1" t="s">
        <v>1662</v>
      </c>
      <c r="E4" s="1"/>
      <c r="F4" s="1"/>
    </row>
    <row r="5" spans="2:3" ht="26.25" customHeight="1">
      <c r="B5" s="3" t="s">
        <v>869</v>
      </c>
      <c r="C5" s="5" t="s">
        <v>1633</v>
      </c>
    </row>
    <row r="6" spans="2:6" ht="12" customHeight="1">
      <c r="B6" s="3" t="s">
        <v>872</v>
      </c>
      <c r="C6" s="5" t="s">
        <v>1643</v>
      </c>
      <c r="E6" s="1"/>
      <c r="F6" s="1"/>
    </row>
    <row r="7" spans="2:6" ht="12" customHeight="1">
      <c r="B7" s="3"/>
      <c r="C7" s="5" t="s">
        <v>885</v>
      </c>
      <c r="E7" s="1"/>
      <c r="F7" s="1"/>
    </row>
    <row r="8" spans="2:6" ht="12" customHeight="1">
      <c r="B8" s="3"/>
      <c r="C8" s="5" t="s">
        <v>1634</v>
      </c>
      <c r="E8" s="1"/>
      <c r="F8" s="1"/>
    </row>
    <row r="9" spans="2:6" ht="12" customHeight="1">
      <c r="B9" s="3"/>
      <c r="C9" s="5" t="s">
        <v>886</v>
      </c>
      <c r="E9" s="1"/>
      <c r="F9" s="1"/>
    </row>
    <row r="10" spans="2:6" ht="12" customHeight="1">
      <c r="B10" s="3"/>
      <c r="C10" s="5" t="s">
        <v>887</v>
      </c>
      <c r="E10" s="1"/>
      <c r="F10" s="1"/>
    </row>
    <row r="11" spans="2:6" ht="12" customHeight="1">
      <c r="B11" s="3"/>
      <c r="C11" s="5" t="s">
        <v>888</v>
      </c>
      <c r="E11" s="1"/>
      <c r="F11" s="1"/>
    </row>
    <row r="12" spans="2:6" ht="12" customHeight="1">
      <c r="B12" s="3" t="s">
        <v>873</v>
      </c>
      <c r="C12" s="4" t="s">
        <v>1663</v>
      </c>
      <c r="E12" s="1"/>
      <c r="F12" s="1"/>
    </row>
    <row r="13" spans="2:3" ht="12" customHeight="1">
      <c r="B13" s="3" t="s">
        <v>874</v>
      </c>
      <c r="C13" s="5" t="s">
        <v>1639</v>
      </c>
    </row>
    <row r="14" spans="2:3" ht="12" customHeight="1">
      <c r="B14" s="3"/>
      <c r="C14" s="5" t="s">
        <v>935</v>
      </c>
    </row>
    <row r="15" spans="2:3" ht="12" customHeight="1">
      <c r="B15" s="3"/>
      <c r="C15" s="5" t="s">
        <v>934</v>
      </c>
    </row>
    <row r="16" spans="2:3" ht="12" customHeight="1">
      <c r="B16" s="3"/>
      <c r="C16" s="5" t="s">
        <v>1635</v>
      </c>
    </row>
    <row r="17" spans="2:3" ht="12" customHeight="1">
      <c r="B17" s="3"/>
      <c r="C17" s="5" t="s">
        <v>1644</v>
      </c>
    </row>
    <row r="18" spans="2:3" ht="24.75" customHeight="1">
      <c r="B18" s="3" t="s">
        <v>936</v>
      </c>
      <c r="C18" s="5" t="s">
        <v>1636</v>
      </c>
    </row>
    <row r="19" spans="2:3" ht="12">
      <c r="B19" s="3" t="s">
        <v>875</v>
      </c>
      <c r="C19" s="5" t="s">
        <v>1645</v>
      </c>
    </row>
    <row r="20" spans="2:3" ht="12" customHeight="1">
      <c r="B20" s="1"/>
      <c r="C20" s="5"/>
    </row>
    <row r="21" spans="2:6" ht="12" customHeight="1">
      <c r="B21" s="1"/>
      <c r="C21" s="1" t="s">
        <v>1664</v>
      </c>
      <c r="F21" s="1"/>
    </row>
    <row r="22" spans="2:6" ht="12">
      <c r="B22" s="1"/>
      <c r="C22" s="1" t="s">
        <v>921</v>
      </c>
      <c r="E22" s="1"/>
      <c r="F22" s="1"/>
    </row>
    <row r="23" spans="1:6" ht="12">
      <c r="A23" s="1"/>
      <c r="B23" s="1"/>
      <c r="C23" s="1"/>
      <c r="D23" s="1"/>
      <c r="E23" s="1"/>
      <c r="F23" s="1"/>
    </row>
    <row r="24" spans="1:4" ht="12">
      <c r="A24" s="1"/>
      <c r="B24" s="1"/>
      <c r="C24" s="1"/>
      <c r="D24" s="1"/>
    </row>
    <row r="25" spans="2:4" ht="12">
      <c r="B25" s="1" t="s">
        <v>866</v>
      </c>
      <c r="C25" s="1"/>
      <c r="D25" s="1"/>
    </row>
    <row r="26" ht="12">
      <c r="B26" s="2" t="s">
        <v>938</v>
      </c>
    </row>
    <row r="27" spans="2:3" ht="12">
      <c r="B27" s="2">
        <v>1</v>
      </c>
      <c r="C27" s="6" t="s">
        <v>867</v>
      </c>
    </row>
    <row r="28" spans="2:3" ht="12">
      <c r="B28" s="2">
        <v>2</v>
      </c>
      <c r="C28" s="6" t="s">
        <v>1665</v>
      </c>
    </row>
    <row r="29" spans="2:3" ht="12">
      <c r="B29" s="2">
        <v>3</v>
      </c>
      <c r="C29" s="6" t="s">
        <v>1646</v>
      </c>
    </row>
    <row r="30" spans="2:3" ht="12">
      <c r="B30" s="2">
        <v>4</v>
      </c>
      <c r="C30" s="6" t="s">
        <v>1647</v>
      </c>
    </row>
    <row r="31" spans="2:3" ht="12">
      <c r="B31" s="2">
        <v>5</v>
      </c>
      <c r="C31" s="6" t="s">
        <v>1648</v>
      </c>
    </row>
    <row r="32" spans="2:3" ht="12">
      <c r="B32" s="2">
        <v>6</v>
      </c>
      <c r="C32" s="6" t="s">
        <v>1666</v>
      </c>
    </row>
    <row r="33" spans="2:3" ht="12">
      <c r="B33" s="2">
        <v>7</v>
      </c>
      <c r="C33" s="6" t="s">
        <v>1667</v>
      </c>
    </row>
    <row r="34" spans="2:3" ht="12">
      <c r="B34" s="11">
        <v>8</v>
      </c>
      <c r="C34" s="12" t="s">
        <v>1668</v>
      </c>
    </row>
    <row r="35" spans="2:3" ht="12">
      <c r="B35" s="2">
        <v>9</v>
      </c>
      <c r="C35" s="6" t="s">
        <v>360</v>
      </c>
    </row>
    <row r="36" spans="2:3" ht="12">
      <c r="B36" s="2">
        <v>10</v>
      </c>
      <c r="C36" s="6" t="s">
        <v>1649</v>
      </c>
    </row>
    <row r="37" spans="2:3" ht="12">
      <c r="B37" s="2">
        <v>11</v>
      </c>
      <c r="C37" s="6" t="s">
        <v>895</v>
      </c>
    </row>
    <row r="38" spans="2:3" ht="12">
      <c r="B38" s="2">
        <v>12</v>
      </c>
      <c r="C38" s="6" t="s">
        <v>1637</v>
      </c>
    </row>
    <row r="39" spans="2:3" ht="12">
      <c r="B39" s="2">
        <v>13</v>
      </c>
      <c r="C39" s="6" t="s">
        <v>1650</v>
      </c>
    </row>
    <row r="40" spans="2:3" ht="12">
      <c r="B40" s="2">
        <v>14</v>
      </c>
      <c r="C40" s="2" t="s">
        <v>1651</v>
      </c>
    </row>
    <row r="41" spans="2:3" ht="12">
      <c r="B41" s="2">
        <v>15</v>
      </c>
      <c r="C41" s="2" t="s">
        <v>1638</v>
      </c>
    </row>
    <row r="42" spans="2:3" ht="12">
      <c r="B42" s="2">
        <v>16</v>
      </c>
      <c r="C42" s="2" t="s">
        <v>960</v>
      </c>
    </row>
    <row r="43" ht="12">
      <c r="C43" s="2" t="s">
        <v>961</v>
      </c>
    </row>
    <row r="44" ht="12">
      <c r="C44" s="6" t="s">
        <v>412</v>
      </c>
    </row>
    <row r="45" ht="12">
      <c r="C45" s="6" t="s">
        <v>962</v>
      </c>
    </row>
    <row r="46" ht="12">
      <c r="C46" s="2" t="s">
        <v>413</v>
      </c>
    </row>
    <row r="47" spans="2:3" ht="12">
      <c r="B47" s="2">
        <v>17</v>
      </c>
      <c r="C47" s="6" t="s">
        <v>963</v>
      </c>
    </row>
    <row r="49" ht="12">
      <c r="B49" s="2" t="s">
        <v>876</v>
      </c>
    </row>
    <row r="50" spans="2:3" ht="12">
      <c r="B50" s="2">
        <v>1</v>
      </c>
      <c r="C50" s="6" t="s">
        <v>1669</v>
      </c>
    </row>
    <row r="51" spans="2:3" ht="12">
      <c r="B51" s="11">
        <v>2</v>
      </c>
      <c r="C51" s="12" t="s">
        <v>1074</v>
      </c>
    </row>
    <row r="52" spans="2:3" ht="12">
      <c r="B52" s="2">
        <v>3</v>
      </c>
      <c r="C52" s="6" t="s">
        <v>1670</v>
      </c>
    </row>
    <row r="53" spans="2:3" ht="12">
      <c r="B53" s="2">
        <v>4</v>
      </c>
      <c r="C53" s="2" t="s">
        <v>1671</v>
      </c>
    </row>
    <row r="54" spans="2:3" ht="12">
      <c r="B54" s="11">
        <v>5</v>
      </c>
      <c r="C54" s="11" t="s">
        <v>1672</v>
      </c>
    </row>
    <row r="55" spans="2:3" ht="12">
      <c r="B55" s="2">
        <v>6</v>
      </c>
      <c r="C55" s="2" t="s">
        <v>1673</v>
      </c>
    </row>
    <row r="56" ht="12">
      <c r="C56" s="2" t="s">
        <v>958</v>
      </c>
    </row>
    <row r="57" ht="12">
      <c r="C57" s="2" t="s">
        <v>959</v>
      </c>
    </row>
    <row r="58" spans="2:3" ht="12">
      <c r="B58" s="2">
        <v>7</v>
      </c>
      <c r="C58" s="2" t="s">
        <v>454</v>
      </c>
    </row>
    <row r="59" spans="2:3" ht="12">
      <c r="B59" s="2">
        <v>8</v>
      </c>
      <c r="C59" s="2" t="s">
        <v>1640</v>
      </c>
    </row>
    <row r="60" spans="2:3" ht="12">
      <c r="B60" s="2">
        <v>9</v>
      </c>
      <c r="C60" s="2" t="s">
        <v>455</v>
      </c>
    </row>
    <row r="61" spans="2:3" ht="12">
      <c r="B61" s="2">
        <v>10</v>
      </c>
      <c r="C61" s="2" t="s">
        <v>1641</v>
      </c>
    </row>
    <row r="62" spans="2:3" ht="12">
      <c r="B62" s="2">
        <v>11</v>
      </c>
      <c r="C62" s="2" t="s">
        <v>1642</v>
      </c>
    </row>
    <row r="63" spans="2:3" ht="12">
      <c r="B63" s="2">
        <v>12</v>
      </c>
      <c r="C63" s="2" t="s">
        <v>506</v>
      </c>
    </row>
    <row r="64" spans="2:3" ht="12">
      <c r="B64" s="2">
        <v>13</v>
      </c>
      <c r="C64" s="2" t="s">
        <v>908</v>
      </c>
    </row>
    <row r="65" spans="2:3" ht="12">
      <c r="B65" s="2">
        <v>14</v>
      </c>
      <c r="C65" s="2" t="s">
        <v>1652</v>
      </c>
    </row>
    <row r="66" spans="2:3" ht="12">
      <c r="B66" s="2">
        <v>15</v>
      </c>
      <c r="C66" s="2" t="s">
        <v>909</v>
      </c>
    </row>
    <row r="67" spans="2:3" ht="12">
      <c r="B67" s="2">
        <v>16</v>
      </c>
      <c r="C67" s="2" t="s">
        <v>456</v>
      </c>
    </row>
    <row r="68" spans="2:3" ht="12">
      <c r="B68" s="2">
        <v>17</v>
      </c>
      <c r="C68" s="2" t="s">
        <v>910</v>
      </c>
    </row>
    <row r="69" spans="2:3" ht="12">
      <c r="B69" s="2">
        <v>18</v>
      </c>
      <c r="C69" s="7" t="s">
        <v>912</v>
      </c>
    </row>
    <row r="70" spans="2:3" ht="12">
      <c r="B70" s="2">
        <v>19</v>
      </c>
      <c r="C70" s="2" t="s">
        <v>911</v>
      </c>
    </row>
    <row r="71" spans="2:3" ht="12">
      <c r="B71" s="2">
        <v>20</v>
      </c>
      <c r="C71" s="2" t="s">
        <v>402</v>
      </c>
    </row>
    <row r="72" spans="2:3" ht="12">
      <c r="B72" s="2">
        <v>21</v>
      </c>
      <c r="C72" s="2" t="s">
        <v>1653</v>
      </c>
    </row>
    <row r="73" spans="2:3" ht="12">
      <c r="B73" s="2">
        <v>22</v>
      </c>
      <c r="C73" s="2" t="s">
        <v>1654</v>
      </c>
    </row>
    <row r="74" spans="2:3" ht="12">
      <c r="B74" s="2">
        <v>23</v>
      </c>
      <c r="C74" s="2" t="s">
        <v>1655</v>
      </c>
    </row>
    <row r="75" spans="2:3" ht="12">
      <c r="B75" s="11">
        <v>24</v>
      </c>
      <c r="C75" s="11" t="s">
        <v>457</v>
      </c>
    </row>
    <row r="76" spans="2:3" ht="12">
      <c r="B76" s="2">
        <v>25</v>
      </c>
      <c r="C76" s="2" t="s">
        <v>458</v>
      </c>
    </row>
    <row r="77" spans="2:3" ht="12">
      <c r="B77" s="2">
        <v>26</v>
      </c>
      <c r="C77" s="2" t="s">
        <v>459</v>
      </c>
    </row>
    <row r="78" spans="2:3" ht="12">
      <c r="B78" s="2">
        <v>27</v>
      </c>
      <c r="C78" s="2" t="s">
        <v>460</v>
      </c>
    </row>
    <row r="79" spans="2:3" ht="12">
      <c r="B79" s="2">
        <v>28</v>
      </c>
      <c r="C79" s="2" t="s">
        <v>461</v>
      </c>
    </row>
    <row r="81" ht="12">
      <c r="B81" s="2" t="s">
        <v>877</v>
      </c>
    </row>
    <row r="82" spans="2:3" ht="12">
      <c r="B82" s="11">
        <v>1</v>
      </c>
      <c r="C82" s="11" t="s">
        <v>1632</v>
      </c>
    </row>
    <row r="83" spans="2:3" ht="12">
      <c r="B83" s="2">
        <v>2</v>
      </c>
      <c r="C83" s="2" t="s">
        <v>462</v>
      </c>
    </row>
    <row r="84" spans="2:3" ht="12">
      <c r="B84" s="2">
        <v>3</v>
      </c>
      <c r="C84" s="2" t="s">
        <v>414</v>
      </c>
    </row>
    <row r="85" spans="2:3" ht="12">
      <c r="B85" s="2">
        <v>4</v>
      </c>
      <c r="C85" s="2" t="s">
        <v>1630</v>
      </c>
    </row>
    <row r="86" spans="2:3" ht="12">
      <c r="B86" s="2">
        <v>5</v>
      </c>
      <c r="C86" s="2" t="s">
        <v>463</v>
      </c>
    </row>
    <row r="87" spans="2:3" ht="12">
      <c r="B87" s="2">
        <v>6</v>
      </c>
      <c r="C87" s="2" t="s">
        <v>1656</v>
      </c>
    </row>
    <row r="88" spans="2:3" ht="12">
      <c r="B88" s="2">
        <v>7</v>
      </c>
      <c r="C88" s="2" t="s">
        <v>1631</v>
      </c>
    </row>
    <row r="90" ht="12">
      <c r="B90" s="2" t="s">
        <v>878</v>
      </c>
    </row>
    <row r="91" spans="2:3" ht="12">
      <c r="B91" s="11">
        <v>1</v>
      </c>
      <c r="C91" s="11" t="s">
        <v>1657</v>
      </c>
    </row>
    <row r="92" spans="2:3" ht="12">
      <c r="B92" s="11">
        <v>2</v>
      </c>
      <c r="C92" s="13" t="s">
        <v>1658</v>
      </c>
    </row>
    <row r="93" spans="2:3" ht="12">
      <c r="B93" s="2">
        <v>3</v>
      </c>
      <c r="C93" s="8" t="s">
        <v>1659</v>
      </c>
    </row>
    <row r="94" spans="2:3" ht="12">
      <c r="B94" s="2">
        <v>4</v>
      </c>
      <c r="C94" s="8" t="s">
        <v>464</v>
      </c>
    </row>
    <row r="95" spans="2:3" ht="12">
      <c r="B95" s="2">
        <v>5</v>
      </c>
      <c r="C95" s="8" t="s">
        <v>913</v>
      </c>
    </row>
    <row r="96" spans="2:3" ht="12">
      <c r="B96" s="2">
        <v>6</v>
      </c>
      <c r="C96" s="8" t="s">
        <v>914</v>
      </c>
    </row>
    <row r="97" spans="2:3" ht="12">
      <c r="B97" s="2">
        <v>7</v>
      </c>
      <c r="C97" s="8" t="s">
        <v>915</v>
      </c>
    </row>
    <row r="98" spans="2:3" ht="12">
      <c r="B98" s="2">
        <v>8</v>
      </c>
      <c r="C98" s="8" t="s">
        <v>916</v>
      </c>
    </row>
    <row r="99" spans="2:3" ht="12">
      <c r="B99" s="2">
        <v>9</v>
      </c>
      <c r="C99" s="8" t="s">
        <v>1660</v>
      </c>
    </row>
    <row r="100" spans="2:3" ht="12">
      <c r="B100" s="2">
        <v>10</v>
      </c>
      <c r="C100" s="8" t="s">
        <v>917</v>
      </c>
    </row>
    <row r="101" spans="2:3" ht="12">
      <c r="B101" s="2">
        <v>11</v>
      </c>
      <c r="C101" s="2" t="s">
        <v>370</v>
      </c>
    </row>
    <row r="102" ht="12">
      <c r="C102" s="2" t="s">
        <v>361</v>
      </c>
    </row>
    <row r="103" ht="12">
      <c r="C103" s="2" t="s">
        <v>362</v>
      </c>
    </row>
    <row r="104" spans="2:3" ht="12">
      <c r="B104" s="2">
        <v>12</v>
      </c>
      <c r="C104" s="2" t="s">
        <v>918</v>
      </c>
    </row>
    <row r="105" spans="2:3" ht="12">
      <c r="B105" s="2">
        <v>13</v>
      </c>
      <c r="C105" s="2" t="s">
        <v>505</v>
      </c>
    </row>
    <row r="106" spans="2:3" ht="12">
      <c r="B106" s="2">
        <v>14</v>
      </c>
      <c r="C106" s="2" t="s">
        <v>415</v>
      </c>
    </row>
    <row r="107" spans="2:3" ht="12">
      <c r="B107" s="2">
        <v>15</v>
      </c>
      <c r="C107" s="2" t="s">
        <v>919</v>
      </c>
    </row>
    <row r="108" spans="2:3" ht="12">
      <c r="B108" s="11">
        <v>16</v>
      </c>
      <c r="C108" s="11" t="s">
        <v>465</v>
      </c>
    </row>
    <row r="109" spans="2:3" ht="12">
      <c r="B109" s="2">
        <v>17</v>
      </c>
      <c r="C109" s="2" t="s">
        <v>416</v>
      </c>
    </row>
    <row r="110" spans="2:3" ht="12">
      <c r="B110" s="2">
        <v>18</v>
      </c>
      <c r="C110" s="2" t="s">
        <v>417</v>
      </c>
    </row>
    <row r="111" ht="12">
      <c r="C111" s="2" t="s">
        <v>418</v>
      </c>
    </row>
    <row r="112" ht="12">
      <c r="C112" s="2" t="s">
        <v>419</v>
      </c>
    </row>
    <row r="113" ht="12">
      <c r="C113" s="2" t="s">
        <v>420</v>
      </c>
    </row>
    <row r="114" ht="12">
      <c r="C114" s="2" t="s">
        <v>421</v>
      </c>
    </row>
    <row r="115" ht="12">
      <c r="C115" s="2" t="s">
        <v>1608</v>
      </c>
    </row>
    <row r="116" spans="2:3" ht="12">
      <c r="B116" s="2">
        <v>19</v>
      </c>
      <c r="C116" s="8" t="s">
        <v>466</v>
      </c>
    </row>
    <row r="117" spans="2:3" ht="12">
      <c r="B117" s="2">
        <v>20</v>
      </c>
      <c r="C117" s="2" t="s">
        <v>920</v>
      </c>
    </row>
    <row r="118" spans="2:3" ht="12">
      <c r="B118" s="2">
        <v>21</v>
      </c>
      <c r="C118" s="8" t="s">
        <v>467</v>
      </c>
    </row>
    <row r="119" spans="2:3" ht="12">
      <c r="B119" s="2">
        <v>22</v>
      </c>
      <c r="C119" s="2" t="s">
        <v>468</v>
      </c>
    </row>
    <row r="120" spans="2:3" ht="12">
      <c r="B120" s="2">
        <v>23</v>
      </c>
      <c r="C120" s="2" t="s">
        <v>469</v>
      </c>
    </row>
    <row r="121" spans="2:3" ht="12">
      <c r="B121" s="2">
        <v>24</v>
      </c>
      <c r="C121" s="2" t="s">
        <v>470</v>
      </c>
    </row>
    <row r="122" spans="2:3" ht="12">
      <c r="B122" s="2">
        <v>25</v>
      </c>
      <c r="C122" s="2" t="s">
        <v>471</v>
      </c>
    </row>
    <row r="123" spans="2:3" ht="12">
      <c r="B123" s="11">
        <v>26</v>
      </c>
      <c r="C123" s="11" t="s">
        <v>472</v>
      </c>
    </row>
    <row r="124" spans="2:3" ht="12">
      <c r="B124" s="2">
        <v>27</v>
      </c>
      <c r="C124" s="2" t="s">
        <v>473</v>
      </c>
    </row>
    <row r="125" spans="2:3" ht="12">
      <c r="B125" s="2">
        <v>28</v>
      </c>
      <c r="C125" s="2" t="s">
        <v>474</v>
      </c>
    </row>
    <row r="126" spans="2:3" ht="12">
      <c r="B126" s="2">
        <v>29</v>
      </c>
      <c r="C126" s="2" t="s">
        <v>475</v>
      </c>
    </row>
    <row r="127" spans="2:3" ht="12">
      <c r="B127" s="2">
        <v>30</v>
      </c>
      <c r="C127" s="2" t="s">
        <v>476</v>
      </c>
    </row>
    <row r="128" spans="2:3" ht="12">
      <c r="B128" s="2">
        <v>31</v>
      </c>
      <c r="C128" s="2" t="s">
        <v>477</v>
      </c>
    </row>
    <row r="129" ht="12">
      <c r="C129" s="8"/>
    </row>
    <row r="130" ht="12">
      <c r="B130" s="2" t="s">
        <v>879</v>
      </c>
    </row>
    <row r="131" spans="2:3" ht="12">
      <c r="B131" s="2">
        <v>1</v>
      </c>
      <c r="C131" s="2" t="s">
        <v>967</v>
      </c>
    </row>
    <row r="132" spans="2:3" ht="12">
      <c r="B132" s="2">
        <v>2</v>
      </c>
      <c r="C132" s="2" t="s">
        <v>357</v>
      </c>
    </row>
    <row r="133" spans="2:3" ht="12">
      <c r="B133" s="11">
        <v>3</v>
      </c>
      <c r="C133" s="11" t="s">
        <v>358</v>
      </c>
    </row>
    <row r="134" spans="2:3" ht="12">
      <c r="B134" s="2">
        <v>4</v>
      </c>
      <c r="C134" s="2" t="s">
        <v>1609</v>
      </c>
    </row>
    <row r="135" spans="2:3" ht="12">
      <c r="B135" s="2">
        <v>5</v>
      </c>
      <c r="C135" s="2" t="s">
        <v>359</v>
      </c>
    </row>
    <row r="136" spans="2:3" ht="12">
      <c r="B136" s="2">
        <v>6</v>
      </c>
      <c r="C136" s="2" t="s">
        <v>1610</v>
      </c>
    </row>
    <row r="137" spans="2:3" ht="12">
      <c r="B137" s="2">
        <v>7</v>
      </c>
      <c r="C137" s="2" t="s">
        <v>1611</v>
      </c>
    </row>
    <row r="138" spans="2:3" ht="12">
      <c r="B138" s="11">
        <v>8</v>
      </c>
      <c r="C138" s="12" t="s">
        <v>376</v>
      </c>
    </row>
    <row r="139" spans="2:3" ht="12">
      <c r="B139" s="2">
        <v>9</v>
      </c>
      <c r="C139" s="6" t="s">
        <v>478</v>
      </c>
    </row>
    <row r="140" ht="12">
      <c r="C140" s="6" t="s">
        <v>364</v>
      </c>
    </row>
    <row r="141" ht="12">
      <c r="C141" s="6" t="s">
        <v>365</v>
      </c>
    </row>
    <row r="142" ht="12">
      <c r="C142" s="6" t="s">
        <v>366</v>
      </c>
    </row>
    <row r="143" spans="2:3" ht="12">
      <c r="B143" s="2">
        <v>10</v>
      </c>
      <c r="C143" s="6" t="s">
        <v>479</v>
      </c>
    </row>
    <row r="144" ht="12">
      <c r="C144" s="6" t="s">
        <v>367</v>
      </c>
    </row>
    <row r="145" ht="12">
      <c r="C145" s="6" t="s">
        <v>966</v>
      </c>
    </row>
    <row r="146" ht="12">
      <c r="C146" s="6" t="s">
        <v>368</v>
      </c>
    </row>
    <row r="147" ht="12">
      <c r="C147" s="6" t="s">
        <v>369</v>
      </c>
    </row>
    <row r="148" spans="2:3" ht="12">
      <c r="B148" s="2">
        <v>11</v>
      </c>
      <c r="C148" s="6" t="s">
        <v>480</v>
      </c>
    </row>
    <row r="149" spans="2:3" ht="12">
      <c r="B149" s="2">
        <v>12</v>
      </c>
      <c r="C149" s="6" t="s">
        <v>481</v>
      </c>
    </row>
    <row r="150" spans="2:3" ht="12">
      <c r="B150" s="2">
        <v>13</v>
      </c>
      <c r="C150" s="6" t="s">
        <v>482</v>
      </c>
    </row>
    <row r="151" spans="2:3" ht="12">
      <c r="B151" s="2">
        <v>14</v>
      </c>
      <c r="C151" s="6" t="s">
        <v>483</v>
      </c>
    </row>
    <row r="152" spans="2:3" ht="12">
      <c r="B152" s="2">
        <v>15</v>
      </c>
      <c r="C152" s="6" t="s">
        <v>484</v>
      </c>
    </row>
    <row r="153" spans="2:3" ht="12">
      <c r="B153" s="2">
        <v>16</v>
      </c>
      <c r="C153" s="6" t="s">
        <v>485</v>
      </c>
    </row>
    <row r="154" ht="12">
      <c r="C154" s="6"/>
    </row>
    <row r="155" ht="12">
      <c r="B155" s="2" t="s">
        <v>880</v>
      </c>
    </row>
    <row r="156" spans="2:3" ht="12">
      <c r="B156" s="11">
        <v>1</v>
      </c>
      <c r="C156" s="14" t="s">
        <v>493</v>
      </c>
    </row>
    <row r="157" spans="2:3" ht="12">
      <c r="B157" s="2">
        <v>2</v>
      </c>
      <c r="C157" s="7" t="s">
        <v>494</v>
      </c>
    </row>
    <row r="158" spans="2:3" ht="12" customHeight="1">
      <c r="B158" s="2">
        <v>3</v>
      </c>
      <c r="C158" s="7" t="s">
        <v>488</v>
      </c>
    </row>
    <row r="159" spans="2:3" ht="12">
      <c r="B159" s="2">
        <v>4</v>
      </c>
      <c r="C159" s="2" t="s">
        <v>489</v>
      </c>
    </row>
    <row r="160" spans="2:3" ht="12">
      <c r="B160" s="2">
        <v>5</v>
      </c>
      <c r="C160" s="2" t="s">
        <v>486</v>
      </c>
    </row>
    <row r="161" spans="2:3" ht="12">
      <c r="B161" s="11">
        <v>6</v>
      </c>
      <c r="C161" s="11" t="s">
        <v>487</v>
      </c>
    </row>
    <row r="162" spans="2:3" ht="12">
      <c r="B162" s="2">
        <v>7</v>
      </c>
      <c r="C162" s="2" t="s">
        <v>490</v>
      </c>
    </row>
    <row r="163" spans="2:3" ht="12">
      <c r="B163" s="2">
        <v>8</v>
      </c>
      <c r="C163" s="2" t="s">
        <v>491</v>
      </c>
    </row>
    <row r="164" spans="2:3" ht="12">
      <c r="B164" s="2">
        <v>9</v>
      </c>
      <c r="C164" s="6" t="s">
        <v>495</v>
      </c>
    </row>
    <row r="165" spans="2:3" ht="12">
      <c r="B165" s="2">
        <v>10</v>
      </c>
      <c r="C165" s="6" t="s">
        <v>492</v>
      </c>
    </row>
    <row r="166" ht="12">
      <c r="C166" s="6"/>
    </row>
    <row r="167" ht="12">
      <c r="B167" s="2" t="s">
        <v>864</v>
      </c>
    </row>
    <row r="168" spans="2:3" ht="12">
      <c r="B168" s="2">
        <v>1</v>
      </c>
      <c r="C168" s="2" t="s">
        <v>501</v>
      </c>
    </row>
    <row r="169" spans="2:3" ht="12">
      <c r="B169" s="2">
        <v>2</v>
      </c>
      <c r="C169" s="2" t="s">
        <v>502</v>
      </c>
    </row>
    <row r="170" spans="2:3" ht="12">
      <c r="B170" s="2">
        <v>3</v>
      </c>
      <c r="C170" s="2" t="s">
        <v>503</v>
      </c>
    </row>
    <row r="171" spans="2:3" ht="24" customHeight="1">
      <c r="B171" s="11">
        <v>4</v>
      </c>
      <c r="C171" s="14" t="s">
        <v>504</v>
      </c>
    </row>
    <row r="172" spans="2:3" ht="12" customHeight="1">
      <c r="B172" s="2">
        <v>5</v>
      </c>
      <c r="C172" s="7" t="s">
        <v>496</v>
      </c>
    </row>
    <row r="173" spans="2:3" ht="12">
      <c r="B173" s="11">
        <v>6</v>
      </c>
      <c r="C173" s="15" t="s">
        <v>497</v>
      </c>
    </row>
    <row r="174" spans="2:3" ht="24" customHeight="1">
      <c r="B174" s="2">
        <v>7</v>
      </c>
      <c r="C174" s="9" t="s">
        <v>498</v>
      </c>
    </row>
    <row r="175" spans="2:3" ht="24" customHeight="1">
      <c r="B175" s="2">
        <v>8</v>
      </c>
      <c r="C175" s="9" t="s">
        <v>499</v>
      </c>
    </row>
    <row r="176" spans="2:3" ht="12">
      <c r="B176" s="2">
        <v>9</v>
      </c>
      <c r="C176" s="2" t="s">
        <v>500</v>
      </c>
    </row>
    <row r="177" ht="12">
      <c r="C177" s="2" t="s">
        <v>860</v>
      </c>
    </row>
    <row r="178" ht="12">
      <c r="C178" s="2" t="s">
        <v>861</v>
      </c>
    </row>
    <row r="179" spans="2:3" ht="12">
      <c r="B179" s="2">
        <v>10</v>
      </c>
      <c r="C179" s="2" t="s">
        <v>1612</v>
      </c>
    </row>
    <row r="180" spans="2:3" ht="12">
      <c r="B180" s="2">
        <v>11</v>
      </c>
      <c r="C180" s="2" t="s">
        <v>1613</v>
      </c>
    </row>
    <row r="182" ht="12">
      <c r="B182" s="2" t="s">
        <v>881</v>
      </c>
    </row>
    <row r="183" spans="2:3" ht="12">
      <c r="B183" s="2">
        <v>1</v>
      </c>
      <c r="C183" s="2" t="s">
        <v>1618</v>
      </c>
    </row>
    <row r="184" spans="2:3" ht="12">
      <c r="B184" s="11">
        <v>2</v>
      </c>
      <c r="C184" s="11" t="s">
        <v>372</v>
      </c>
    </row>
    <row r="185" spans="2:3" ht="12">
      <c r="B185" s="2">
        <v>3</v>
      </c>
      <c r="C185" s="2" t="s">
        <v>1614</v>
      </c>
    </row>
    <row r="186" ht="12">
      <c r="C186" s="2" t="s">
        <v>381</v>
      </c>
    </row>
    <row r="187" ht="12">
      <c r="C187" s="2" t="s">
        <v>382</v>
      </c>
    </row>
    <row r="188" ht="12">
      <c r="C188" s="2" t="s">
        <v>383</v>
      </c>
    </row>
    <row r="189" spans="2:3" ht="12">
      <c r="B189" s="2">
        <v>4</v>
      </c>
      <c r="C189" s="2" t="s">
        <v>1626</v>
      </c>
    </row>
    <row r="190" spans="2:3" ht="12" customHeight="1">
      <c r="B190" s="2">
        <v>5</v>
      </c>
      <c r="C190" s="7" t="s">
        <v>1619</v>
      </c>
    </row>
    <row r="191" spans="2:3" ht="12">
      <c r="B191" s="2">
        <v>6</v>
      </c>
      <c r="C191" s="2" t="s">
        <v>1620</v>
      </c>
    </row>
    <row r="192" spans="2:3" ht="12">
      <c r="B192" s="2">
        <v>7</v>
      </c>
      <c r="C192" s="2" t="s">
        <v>1621</v>
      </c>
    </row>
    <row r="193" spans="2:3" ht="12">
      <c r="B193" s="2">
        <v>8</v>
      </c>
      <c r="C193" s="2" t="s">
        <v>1622</v>
      </c>
    </row>
    <row r="194" spans="2:3" ht="12">
      <c r="B194" s="2">
        <v>9</v>
      </c>
      <c r="C194" s="2" t="s">
        <v>1623</v>
      </c>
    </row>
    <row r="195" spans="2:3" ht="12">
      <c r="B195" s="2">
        <v>10</v>
      </c>
      <c r="C195" s="2" t="s">
        <v>1624</v>
      </c>
    </row>
    <row r="196" spans="2:3" ht="24" customHeight="1">
      <c r="B196" s="2">
        <v>11</v>
      </c>
      <c r="C196" s="7" t="s">
        <v>1625</v>
      </c>
    </row>
    <row r="197" spans="2:3" ht="12">
      <c r="B197" s="2">
        <v>12</v>
      </c>
      <c r="C197" s="2" t="s">
        <v>1627</v>
      </c>
    </row>
    <row r="198" spans="2:3" ht="12" customHeight="1">
      <c r="B198" s="2">
        <v>13</v>
      </c>
      <c r="C198" s="7" t="s">
        <v>1615</v>
      </c>
    </row>
    <row r="199" spans="2:3" ht="12">
      <c r="B199" s="2">
        <v>14</v>
      </c>
      <c r="C199" s="2" t="s">
        <v>1616</v>
      </c>
    </row>
    <row r="200" ht="12">
      <c r="C200" s="2" t="s">
        <v>529</v>
      </c>
    </row>
    <row r="201" ht="12">
      <c r="C201" s="2" t="s">
        <v>530</v>
      </c>
    </row>
    <row r="202" spans="2:3" ht="12" customHeight="1">
      <c r="B202" s="2">
        <v>15</v>
      </c>
      <c r="C202" s="7" t="s">
        <v>1617</v>
      </c>
    </row>
    <row r="203" ht="12" customHeight="1">
      <c r="C203" s="7" t="s">
        <v>377</v>
      </c>
    </row>
    <row r="204" ht="12" customHeight="1">
      <c r="C204" s="7" t="s">
        <v>378</v>
      </c>
    </row>
    <row r="206" ht="12">
      <c r="B206" s="2" t="s">
        <v>379</v>
      </c>
    </row>
    <row r="207" spans="2:3" ht="12">
      <c r="B207" s="2">
        <v>1</v>
      </c>
      <c r="C207" s="2" t="s">
        <v>534</v>
      </c>
    </row>
    <row r="208" spans="2:3" ht="12">
      <c r="B208" s="2">
        <v>2</v>
      </c>
      <c r="C208" s="2" t="s">
        <v>536</v>
      </c>
    </row>
    <row r="209" spans="2:3" ht="12">
      <c r="B209" s="11">
        <v>3</v>
      </c>
      <c r="C209" s="11" t="s">
        <v>537</v>
      </c>
    </row>
    <row r="210" spans="2:3" ht="12">
      <c r="B210" s="2">
        <v>4</v>
      </c>
      <c r="C210" s="2" t="s">
        <v>538</v>
      </c>
    </row>
    <row r="211" spans="2:3" ht="12">
      <c r="B211" s="2">
        <v>5</v>
      </c>
      <c r="C211" s="2" t="s">
        <v>539</v>
      </c>
    </row>
    <row r="212" spans="2:3" ht="12">
      <c r="B212" s="2">
        <v>6</v>
      </c>
      <c r="C212" s="2" t="s">
        <v>531</v>
      </c>
    </row>
    <row r="213" spans="2:3" ht="12">
      <c r="B213" s="2">
        <v>7</v>
      </c>
      <c r="C213" s="2" t="s">
        <v>532</v>
      </c>
    </row>
    <row r="214" spans="2:3" ht="12">
      <c r="B214" s="2">
        <v>8</v>
      </c>
      <c r="C214" s="2" t="s">
        <v>540</v>
      </c>
    </row>
    <row r="215" spans="2:3" ht="12">
      <c r="B215" s="11">
        <v>9</v>
      </c>
      <c r="C215" s="11" t="s">
        <v>541</v>
      </c>
    </row>
    <row r="216" spans="2:3" ht="12">
      <c r="B216" s="11"/>
      <c r="C216" s="11" t="s">
        <v>386</v>
      </c>
    </row>
    <row r="217" ht="12">
      <c r="C217" s="2" t="s">
        <v>387</v>
      </c>
    </row>
    <row r="218" spans="2:3" ht="12">
      <c r="B218" s="2">
        <v>10</v>
      </c>
      <c r="C218" s="2" t="s">
        <v>542</v>
      </c>
    </row>
    <row r="219" spans="2:3" ht="12">
      <c r="B219" s="2">
        <v>11</v>
      </c>
      <c r="C219" s="2" t="s">
        <v>535</v>
      </c>
    </row>
    <row r="220" spans="2:3" ht="12">
      <c r="B220" s="11">
        <v>12</v>
      </c>
      <c r="C220" s="11" t="s">
        <v>533</v>
      </c>
    </row>
    <row r="222" ht="12">
      <c r="B222" s="2" t="s">
        <v>388</v>
      </c>
    </row>
    <row r="223" spans="2:3" ht="12">
      <c r="B223" s="2">
        <v>1</v>
      </c>
      <c r="C223" s="2" t="s">
        <v>871</v>
      </c>
    </row>
    <row r="224" spans="2:3" ht="12">
      <c r="B224" s="2">
        <v>2</v>
      </c>
      <c r="C224" s="2" t="s">
        <v>882</v>
      </c>
    </row>
    <row r="225" ht="12">
      <c r="C225" s="2" t="s">
        <v>384</v>
      </c>
    </row>
    <row r="226" ht="12">
      <c r="C226" s="2" t="s">
        <v>932</v>
      </c>
    </row>
    <row r="227" ht="12">
      <c r="C227" s="2" t="s">
        <v>385</v>
      </c>
    </row>
    <row r="228" spans="2:3" ht="12">
      <c r="B228" s="2">
        <v>3</v>
      </c>
      <c r="C228" s="2" t="s">
        <v>546</v>
      </c>
    </row>
    <row r="229" ht="12">
      <c r="C229" s="2" t="s">
        <v>389</v>
      </c>
    </row>
    <row r="230" ht="12">
      <c r="C230" s="2" t="s">
        <v>390</v>
      </c>
    </row>
    <row r="231" spans="2:3" ht="12">
      <c r="B231" s="2">
        <v>4</v>
      </c>
      <c r="C231" s="2" t="s">
        <v>547</v>
      </c>
    </row>
    <row r="232" ht="12">
      <c r="C232" s="2" t="s">
        <v>389</v>
      </c>
    </row>
    <row r="233" ht="12">
      <c r="C233" s="2" t="s">
        <v>390</v>
      </c>
    </row>
    <row r="234" spans="2:3" ht="12">
      <c r="B234" s="2">
        <v>5</v>
      </c>
      <c r="C234" s="2" t="s">
        <v>897</v>
      </c>
    </row>
    <row r="235" spans="2:3" ht="12">
      <c r="B235" s="11">
        <v>6</v>
      </c>
      <c r="C235" s="11" t="s">
        <v>543</v>
      </c>
    </row>
    <row r="236" spans="2:3" ht="12">
      <c r="B236" s="11"/>
      <c r="C236" s="11" t="s">
        <v>898</v>
      </c>
    </row>
    <row r="237" ht="12">
      <c r="C237" s="2" t="s">
        <v>899</v>
      </c>
    </row>
    <row r="238" ht="12">
      <c r="C238" s="2" t="s">
        <v>900</v>
      </c>
    </row>
    <row r="239" ht="12">
      <c r="C239" s="2" t="s">
        <v>901</v>
      </c>
    </row>
    <row r="240" ht="12">
      <c r="C240" s="2" t="s">
        <v>922</v>
      </c>
    </row>
    <row r="241" spans="2:3" ht="12">
      <c r="B241" s="11">
        <v>7</v>
      </c>
      <c r="C241" s="11" t="s">
        <v>544</v>
      </c>
    </row>
    <row r="242" spans="2:3" ht="12">
      <c r="B242" s="11"/>
      <c r="C242" s="11" t="s">
        <v>898</v>
      </c>
    </row>
    <row r="243" ht="12">
      <c r="C243" s="2" t="s">
        <v>899</v>
      </c>
    </row>
    <row r="244" ht="12">
      <c r="C244" s="2" t="s">
        <v>900</v>
      </c>
    </row>
    <row r="245" spans="2:3" ht="12">
      <c r="B245" s="2">
        <v>8</v>
      </c>
      <c r="C245" s="2" t="s">
        <v>548</v>
      </c>
    </row>
    <row r="246" spans="2:3" ht="12">
      <c r="B246" s="2">
        <v>9</v>
      </c>
      <c r="C246" s="2" t="s">
        <v>549</v>
      </c>
    </row>
    <row r="247" ht="12">
      <c r="C247" s="2" t="s">
        <v>902</v>
      </c>
    </row>
    <row r="248" ht="12">
      <c r="C248" s="2" t="s">
        <v>903</v>
      </c>
    </row>
    <row r="249" spans="2:3" ht="12">
      <c r="B249" s="2">
        <v>10</v>
      </c>
      <c r="C249" s="2" t="s">
        <v>550</v>
      </c>
    </row>
    <row r="250" spans="2:3" ht="12">
      <c r="B250" s="2">
        <v>11</v>
      </c>
      <c r="C250" s="2" t="s">
        <v>1628</v>
      </c>
    </row>
    <row r="251" ht="12">
      <c r="C251" s="2" t="s">
        <v>391</v>
      </c>
    </row>
    <row r="252" ht="12">
      <c r="C252" s="2" t="s">
        <v>392</v>
      </c>
    </row>
    <row r="253" ht="12">
      <c r="C253" s="2" t="s">
        <v>393</v>
      </c>
    </row>
    <row r="254" ht="12">
      <c r="C254" s="2" t="s">
        <v>923</v>
      </c>
    </row>
    <row r="255" spans="2:3" ht="12">
      <c r="B255" s="11">
        <v>12</v>
      </c>
      <c r="C255" s="11" t="s">
        <v>1629</v>
      </c>
    </row>
    <row r="256" spans="2:3" ht="12">
      <c r="B256" s="11"/>
      <c r="C256" s="11" t="s">
        <v>904</v>
      </c>
    </row>
    <row r="257" ht="12">
      <c r="C257" s="2" t="s">
        <v>905</v>
      </c>
    </row>
    <row r="258" spans="2:3" ht="12">
      <c r="B258" s="2">
        <v>13</v>
      </c>
      <c r="C258" s="2" t="s">
        <v>551</v>
      </c>
    </row>
    <row r="259" spans="2:3" ht="12">
      <c r="B259" s="2">
        <v>14</v>
      </c>
      <c r="C259" s="2" t="s">
        <v>552</v>
      </c>
    </row>
    <row r="260" spans="2:3" ht="12">
      <c r="B260" s="11">
        <v>15</v>
      </c>
      <c r="C260" s="11" t="s">
        <v>553</v>
      </c>
    </row>
    <row r="261" spans="2:3" ht="12">
      <c r="B261" s="2">
        <v>16</v>
      </c>
      <c r="C261" s="2" t="s">
        <v>545</v>
      </c>
    </row>
    <row r="262" spans="2:3" ht="12">
      <c r="B262" s="2">
        <v>17</v>
      </c>
      <c r="C262" s="2" t="s">
        <v>554</v>
      </c>
    </row>
    <row r="263" spans="2:3" ht="12">
      <c r="B263" s="2">
        <v>18</v>
      </c>
      <c r="C263" s="2" t="s">
        <v>968</v>
      </c>
    </row>
    <row r="264" spans="2:3" ht="12">
      <c r="B264" s="2">
        <v>19</v>
      </c>
      <c r="C264" s="2" t="s">
        <v>969</v>
      </c>
    </row>
    <row r="266" ht="12">
      <c r="B266" s="2" t="s">
        <v>394</v>
      </c>
    </row>
    <row r="267" spans="2:3" ht="12">
      <c r="B267" s="11">
        <v>1</v>
      </c>
      <c r="C267" s="11" t="s">
        <v>555</v>
      </c>
    </row>
    <row r="268" spans="2:3" ht="12">
      <c r="B268" s="2">
        <v>2</v>
      </c>
      <c r="C268" s="7" t="s">
        <v>556</v>
      </c>
    </row>
    <row r="269" spans="2:3" ht="12">
      <c r="B269" s="2">
        <v>3</v>
      </c>
      <c r="C269" s="7" t="s">
        <v>557</v>
      </c>
    </row>
    <row r="270" spans="2:3" ht="12">
      <c r="B270" s="2">
        <v>4</v>
      </c>
      <c r="C270" s="7" t="s">
        <v>558</v>
      </c>
    </row>
    <row r="271" spans="2:3" ht="12">
      <c r="B271" s="2">
        <v>5</v>
      </c>
      <c r="C271" s="2" t="s">
        <v>924</v>
      </c>
    </row>
    <row r="272" spans="2:3" ht="12">
      <c r="B272" s="2">
        <v>6</v>
      </c>
      <c r="C272" s="2" t="s">
        <v>559</v>
      </c>
    </row>
    <row r="273" spans="2:3" ht="12">
      <c r="B273" s="11">
        <v>7</v>
      </c>
      <c r="C273" s="11" t="s">
        <v>560</v>
      </c>
    </row>
    <row r="274" spans="2:3" ht="12">
      <c r="B274" s="11">
        <v>8</v>
      </c>
      <c r="C274" s="11" t="s">
        <v>561</v>
      </c>
    </row>
    <row r="276" ht="12">
      <c r="B276" s="2" t="s">
        <v>883</v>
      </c>
    </row>
    <row r="277" spans="2:3" ht="12">
      <c r="B277" s="11">
        <v>1</v>
      </c>
      <c r="C277" s="11" t="s">
        <v>1683</v>
      </c>
    </row>
    <row r="278" spans="2:3" ht="12">
      <c r="B278" s="2">
        <v>2</v>
      </c>
      <c r="C278" s="2" t="s">
        <v>579</v>
      </c>
    </row>
    <row r="279" spans="2:3" ht="12">
      <c r="B279" s="2">
        <v>3</v>
      </c>
      <c r="C279" s="2" t="s">
        <v>562</v>
      </c>
    </row>
    <row r="280" spans="2:3" ht="12">
      <c r="B280" s="2">
        <v>4</v>
      </c>
      <c r="C280" s="2" t="s">
        <v>563</v>
      </c>
    </row>
    <row r="281" spans="2:3" ht="12">
      <c r="B281" s="2">
        <v>5</v>
      </c>
      <c r="C281" s="2" t="s">
        <v>564</v>
      </c>
    </row>
    <row r="282" spans="2:3" ht="12">
      <c r="B282" s="2">
        <v>6</v>
      </c>
      <c r="C282" s="2" t="s">
        <v>565</v>
      </c>
    </row>
    <row r="283" spans="2:3" ht="12">
      <c r="B283" s="2">
        <v>7</v>
      </c>
      <c r="C283" s="2" t="s">
        <v>566</v>
      </c>
    </row>
    <row r="284" spans="2:3" ht="12">
      <c r="B284" s="2">
        <v>8</v>
      </c>
      <c r="C284" s="2" t="s">
        <v>567</v>
      </c>
    </row>
    <row r="285" spans="2:3" ht="12">
      <c r="B285" s="2">
        <v>9</v>
      </c>
      <c r="C285" s="2" t="s">
        <v>568</v>
      </c>
    </row>
    <row r="286" spans="2:3" ht="12">
      <c r="B286" s="2">
        <v>10</v>
      </c>
      <c r="C286" s="2" t="s">
        <v>580</v>
      </c>
    </row>
    <row r="287" spans="2:3" ht="12">
      <c r="B287" s="2">
        <v>11</v>
      </c>
      <c r="C287" s="2" t="s">
        <v>569</v>
      </c>
    </row>
    <row r="288" spans="2:3" ht="12">
      <c r="B288" s="11">
        <v>12</v>
      </c>
      <c r="C288" s="11" t="s">
        <v>970</v>
      </c>
    </row>
    <row r="289" spans="2:3" ht="12">
      <c r="B289" s="2">
        <v>13</v>
      </c>
      <c r="C289" s="2" t="s">
        <v>570</v>
      </c>
    </row>
    <row r="290" spans="2:3" ht="12">
      <c r="B290" s="2">
        <v>14</v>
      </c>
      <c r="C290" s="2" t="s">
        <v>571</v>
      </c>
    </row>
    <row r="291" spans="2:3" ht="12">
      <c r="B291" s="2">
        <v>15</v>
      </c>
      <c r="C291" s="2" t="s">
        <v>581</v>
      </c>
    </row>
    <row r="292" spans="2:3" ht="12">
      <c r="B292" s="2">
        <v>16</v>
      </c>
      <c r="C292" s="2" t="s">
        <v>1684</v>
      </c>
    </row>
    <row r="293" ht="12">
      <c r="C293" s="2" t="s">
        <v>582</v>
      </c>
    </row>
    <row r="294" ht="12">
      <c r="C294" s="2" t="s">
        <v>572</v>
      </c>
    </row>
    <row r="295" ht="12">
      <c r="C295" s="2" t="s">
        <v>573</v>
      </c>
    </row>
    <row r="296" ht="12">
      <c r="C296" s="2" t="s">
        <v>574</v>
      </c>
    </row>
    <row r="297" ht="12">
      <c r="C297" s="2" t="s">
        <v>575</v>
      </c>
    </row>
    <row r="298" ht="12">
      <c r="C298" s="2" t="s">
        <v>576</v>
      </c>
    </row>
    <row r="299" ht="12">
      <c r="C299" s="2" t="s">
        <v>577</v>
      </c>
    </row>
    <row r="300" spans="2:3" ht="12">
      <c r="B300" s="2">
        <v>17</v>
      </c>
      <c r="C300" s="2" t="s">
        <v>578</v>
      </c>
    </row>
    <row r="301" spans="2:3" ht="12">
      <c r="B301" s="2">
        <v>18</v>
      </c>
      <c r="C301" s="2" t="s">
        <v>583</v>
      </c>
    </row>
    <row r="303" ht="12">
      <c r="B303" s="2" t="s">
        <v>862</v>
      </c>
    </row>
    <row r="304" spans="2:3" ht="12">
      <c r="B304" s="11">
        <v>1</v>
      </c>
      <c r="C304" s="11" t="s">
        <v>589</v>
      </c>
    </row>
    <row r="305" spans="2:3" ht="12">
      <c r="B305" s="11"/>
      <c r="C305" s="11" t="s">
        <v>1685</v>
      </c>
    </row>
    <row r="306" ht="12">
      <c r="C306" s="2" t="s">
        <v>1686</v>
      </c>
    </row>
    <row r="307" spans="2:3" ht="12">
      <c r="B307" s="11">
        <v>2</v>
      </c>
      <c r="C307" s="11" t="s">
        <v>590</v>
      </c>
    </row>
    <row r="308" spans="2:3" ht="12">
      <c r="B308" s="2">
        <v>3</v>
      </c>
      <c r="C308" s="2" t="s">
        <v>587</v>
      </c>
    </row>
    <row r="309" spans="2:3" ht="12">
      <c r="B309" s="2">
        <v>4</v>
      </c>
      <c r="C309" s="2" t="s">
        <v>591</v>
      </c>
    </row>
    <row r="310" spans="2:3" ht="12">
      <c r="B310" s="2">
        <v>5</v>
      </c>
      <c r="C310" s="2" t="s">
        <v>588</v>
      </c>
    </row>
    <row r="311" spans="2:3" ht="12">
      <c r="B311" s="2">
        <v>6</v>
      </c>
      <c r="C311" s="2" t="s">
        <v>584</v>
      </c>
    </row>
    <row r="312" spans="2:3" ht="12">
      <c r="B312" s="2">
        <v>7</v>
      </c>
      <c r="C312" s="2" t="s">
        <v>585</v>
      </c>
    </row>
    <row r="313" spans="2:3" ht="12">
      <c r="B313" s="2">
        <v>8</v>
      </c>
      <c r="C313" s="2" t="s">
        <v>586</v>
      </c>
    </row>
    <row r="315" ht="12">
      <c r="B315" s="2" t="s">
        <v>395</v>
      </c>
    </row>
    <row r="316" spans="2:3" ht="12">
      <c r="B316" s="2">
        <v>1</v>
      </c>
      <c r="C316" s="2" t="s">
        <v>592</v>
      </c>
    </row>
    <row r="317" ht="12">
      <c r="C317" s="2" t="s">
        <v>409</v>
      </c>
    </row>
    <row r="318" ht="12">
      <c r="C318" s="2" t="s">
        <v>410</v>
      </c>
    </row>
    <row r="319" ht="12">
      <c r="C319" s="2" t="s">
        <v>964</v>
      </c>
    </row>
    <row r="320" ht="12">
      <c r="C320" s="2" t="s">
        <v>403</v>
      </c>
    </row>
    <row r="321" ht="12">
      <c r="C321" s="2" t="s">
        <v>971</v>
      </c>
    </row>
    <row r="322" ht="12">
      <c r="C322" s="2" t="s">
        <v>405</v>
      </c>
    </row>
    <row r="323" ht="12">
      <c r="C323" s="2" t="s">
        <v>406</v>
      </c>
    </row>
    <row r="324" ht="12">
      <c r="C324" s="2" t="s">
        <v>404</v>
      </c>
    </row>
    <row r="325" spans="2:3" ht="12">
      <c r="B325" s="2">
        <v>2</v>
      </c>
      <c r="C325" s="2" t="s">
        <v>593</v>
      </c>
    </row>
    <row r="326" ht="12">
      <c r="C326" s="2" t="s">
        <v>937</v>
      </c>
    </row>
    <row r="327" ht="12">
      <c r="C327" s="2" t="s">
        <v>594</v>
      </c>
    </row>
    <row r="328" spans="2:3" ht="12">
      <c r="B328" s="2">
        <v>3</v>
      </c>
      <c r="C328" s="2" t="s">
        <v>595</v>
      </c>
    </row>
    <row r="329" ht="12">
      <c r="C329" s="2" t="s">
        <v>596</v>
      </c>
    </row>
    <row r="330" ht="12">
      <c r="C330" s="2" t="s">
        <v>597</v>
      </c>
    </row>
    <row r="331" ht="12">
      <c r="C331" s="2" t="s">
        <v>598</v>
      </c>
    </row>
    <row r="332" ht="12">
      <c r="C332" s="2" t="s">
        <v>599</v>
      </c>
    </row>
    <row r="333" ht="12">
      <c r="C333" s="2" t="s">
        <v>600</v>
      </c>
    </row>
    <row r="334" spans="2:3" ht="12">
      <c r="B334" s="2">
        <v>4</v>
      </c>
      <c r="C334" s="2" t="s">
        <v>601</v>
      </c>
    </row>
    <row r="335" spans="2:3" ht="12">
      <c r="B335" s="2">
        <v>5</v>
      </c>
      <c r="C335" s="2" t="s">
        <v>1227</v>
      </c>
    </row>
    <row r="336" ht="12">
      <c r="C336" s="2" t="s">
        <v>363</v>
      </c>
    </row>
    <row r="337" ht="12">
      <c r="C337" s="2" t="s">
        <v>411</v>
      </c>
    </row>
    <row r="338" spans="2:3" ht="12">
      <c r="B338" s="2">
        <v>6</v>
      </c>
      <c r="C338" s="2" t="s">
        <v>1228</v>
      </c>
    </row>
    <row r="339" spans="2:3" ht="12">
      <c r="B339" s="2">
        <v>7</v>
      </c>
      <c r="C339" s="2" t="s">
        <v>1229</v>
      </c>
    </row>
    <row r="340" spans="2:3" ht="12">
      <c r="B340" s="2">
        <v>8</v>
      </c>
      <c r="C340" s="2" t="s">
        <v>1230</v>
      </c>
    </row>
    <row r="341" spans="2:3" ht="11.25" customHeight="1">
      <c r="B341" s="2">
        <v>9</v>
      </c>
      <c r="C341" s="2" t="s">
        <v>516</v>
      </c>
    </row>
    <row r="342" spans="2:3" ht="11.25" customHeight="1">
      <c r="B342" s="2">
        <v>10</v>
      </c>
      <c r="C342" s="2" t="s">
        <v>517</v>
      </c>
    </row>
    <row r="343" spans="2:3" ht="11.25" customHeight="1">
      <c r="B343" s="2">
        <v>11</v>
      </c>
      <c r="C343" s="2" t="s">
        <v>518</v>
      </c>
    </row>
    <row r="344" spans="2:3" ht="11.25" customHeight="1">
      <c r="B344" s="2">
        <v>12</v>
      </c>
      <c r="C344" s="2" t="s">
        <v>1231</v>
      </c>
    </row>
    <row r="345" spans="2:3" ht="11.25" customHeight="1">
      <c r="B345" s="2">
        <v>13</v>
      </c>
      <c r="C345" s="2" t="s">
        <v>1232</v>
      </c>
    </row>
    <row r="346" spans="2:3" ht="11.25" customHeight="1">
      <c r="B346" s="11">
        <v>14</v>
      </c>
      <c r="C346" s="11" t="s">
        <v>1233</v>
      </c>
    </row>
    <row r="347" spans="2:3" ht="11.25" customHeight="1">
      <c r="B347" s="2">
        <v>15</v>
      </c>
      <c r="C347" s="2" t="s">
        <v>1234</v>
      </c>
    </row>
    <row r="349" ht="12">
      <c r="B349" s="2" t="s">
        <v>513</v>
      </c>
    </row>
    <row r="350" spans="2:3" ht="12">
      <c r="B350" s="2">
        <v>1</v>
      </c>
      <c r="C350" s="2" t="s">
        <v>1248</v>
      </c>
    </row>
    <row r="351" spans="2:3" ht="12">
      <c r="B351" s="2">
        <v>2</v>
      </c>
      <c r="C351" s="2" t="s">
        <v>1235</v>
      </c>
    </row>
    <row r="352" spans="2:3" ht="12">
      <c r="B352" s="2">
        <v>3</v>
      </c>
      <c r="C352" s="2" t="s">
        <v>1249</v>
      </c>
    </row>
    <row r="353" spans="2:3" ht="12">
      <c r="B353" s="2">
        <v>4</v>
      </c>
      <c r="C353" s="2" t="s">
        <v>1236</v>
      </c>
    </row>
    <row r="354" ht="12">
      <c r="C354" s="2" t="s">
        <v>906</v>
      </c>
    </row>
    <row r="355" ht="12">
      <c r="C355" s="2" t="s">
        <v>907</v>
      </c>
    </row>
    <row r="356" spans="2:3" ht="12">
      <c r="B356" s="2">
        <v>5</v>
      </c>
      <c r="C356" s="2" t="s">
        <v>1250</v>
      </c>
    </row>
    <row r="357" ht="12">
      <c r="C357" s="2" t="s">
        <v>1251</v>
      </c>
    </row>
    <row r="358" ht="12">
      <c r="C358" s="2" t="s">
        <v>1252</v>
      </c>
    </row>
    <row r="359" spans="2:3" ht="12">
      <c r="B359" s="2">
        <v>6</v>
      </c>
      <c r="C359" s="2" t="s">
        <v>1237</v>
      </c>
    </row>
    <row r="360" ht="12">
      <c r="C360" s="2" t="s">
        <v>514</v>
      </c>
    </row>
    <row r="361" ht="12">
      <c r="C361" s="2" t="s">
        <v>1674</v>
      </c>
    </row>
    <row r="362" spans="2:3" ht="12">
      <c r="B362" s="2">
        <v>7</v>
      </c>
      <c r="C362" s="2" t="s">
        <v>1238</v>
      </c>
    </row>
    <row r="363" spans="2:3" ht="12">
      <c r="B363" s="2">
        <v>8</v>
      </c>
      <c r="C363" s="2" t="s">
        <v>1239</v>
      </c>
    </row>
    <row r="364" spans="2:3" ht="12">
      <c r="B364" s="2">
        <v>9</v>
      </c>
      <c r="C364" s="2" t="s">
        <v>1240</v>
      </c>
    </row>
    <row r="365" ht="12">
      <c r="C365" s="2" t="s">
        <v>514</v>
      </c>
    </row>
    <row r="366" ht="12">
      <c r="C366" s="2" t="s">
        <v>1674</v>
      </c>
    </row>
    <row r="367" spans="2:3" ht="12">
      <c r="B367" s="2">
        <v>10</v>
      </c>
      <c r="C367" s="2" t="s">
        <v>1241</v>
      </c>
    </row>
    <row r="368" ht="12">
      <c r="C368" s="2" t="s">
        <v>1675</v>
      </c>
    </row>
    <row r="369" ht="12">
      <c r="C369" s="2" t="s">
        <v>1253</v>
      </c>
    </row>
    <row r="370" ht="12">
      <c r="C370" s="2" t="s">
        <v>407</v>
      </c>
    </row>
    <row r="371" spans="2:3" ht="12">
      <c r="B371" s="2">
        <v>11</v>
      </c>
      <c r="C371" s="2" t="s">
        <v>1242</v>
      </c>
    </row>
    <row r="372" ht="12">
      <c r="C372" s="2" t="s">
        <v>1675</v>
      </c>
    </row>
    <row r="373" ht="12">
      <c r="C373" s="2" t="s">
        <v>1676</v>
      </c>
    </row>
    <row r="374" ht="12">
      <c r="C374" s="2" t="s">
        <v>1677</v>
      </c>
    </row>
    <row r="375" spans="2:3" ht="12">
      <c r="B375" s="2">
        <v>12</v>
      </c>
      <c r="C375" s="2" t="s">
        <v>1243</v>
      </c>
    </row>
    <row r="376" spans="2:3" ht="12">
      <c r="B376" s="2">
        <v>13</v>
      </c>
      <c r="C376" s="2" t="s">
        <v>1246</v>
      </c>
    </row>
    <row r="377" spans="2:3" ht="12">
      <c r="B377" s="11">
        <v>14</v>
      </c>
      <c r="C377" s="11" t="s">
        <v>1244</v>
      </c>
    </row>
    <row r="378" spans="2:3" ht="12">
      <c r="B378" s="11"/>
      <c r="C378" s="11" t="s">
        <v>519</v>
      </c>
    </row>
    <row r="379" ht="12">
      <c r="C379" s="2" t="s">
        <v>520</v>
      </c>
    </row>
    <row r="380" ht="12">
      <c r="C380" s="2" t="s">
        <v>521</v>
      </c>
    </row>
    <row r="381" ht="12">
      <c r="C381" s="2" t="s">
        <v>522</v>
      </c>
    </row>
    <row r="382" spans="2:3" ht="12">
      <c r="B382" s="2">
        <v>15</v>
      </c>
      <c r="C382" s="2" t="s">
        <v>1245</v>
      </c>
    </row>
    <row r="383" spans="2:3" ht="12">
      <c r="B383" s="2">
        <v>16</v>
      </c>
      <c r="C383" s="2" t="s">
        <v>1247</v>
      </c>
    </row>
    <row r="385" ht="12">
      <c r="B385" s="2" t="s">
        <v>863</v>
      </c>
    </row>
    <row r="386" spans="2:3" ht="12">
      <c r="B386" s="11">
        <v>1</v>
      </c>
      <c r="C386" s="11" t="s">
        <v>524</v>
      </c>
    </row>
    <row r="387" spans="2:3" ht="12">
      <c r="B387" s="11"/>
      <c r="C387" s="11" t="s">
        <v>1678</v>
      </c>
    </row>
    <row r="388" ht="12">
      <c r="C388" s="2" t="s">
        <v>1679</v>
      </c>
    </row>
    <row r="389" ht="12">
      <c r="C389" s="2" t="s">
        <v>1680</v>
      </c>
    </row>
    <row r="390" ht="12">
      <c r="C390" s="2" t="s">
        <v>1681</v>
      </c>
    </row>
    <row r="391" spans="2:3" ht="12">
      <c r="B391" s="2">
        <v>2</v>
      </c>
      <c r="C391" s="2" t="s">
        <v>523</v>
      </c>
    </row>
    <row r="392" spans="2:3" ht="12">
      <c r="B392" s="2">
        <v>3</v>
      </c>
      <c r="C392" s="10" t="s">
        <v>525</v>
      </c>
    </row>
    <row r="393" spans="2:3" ht="12">
      <c r="B393" s="2">
        <v>4</v>
      </c>
      <c r="C393" s="2" t="s">
        <v>1259</v>
      </c>
    </row>
    <row r="394" spans="2:3" ht="12">
      <c r="B394" s="2">
        <v>5</v>
      </c>
      <c r="C394" s="10" t="s">
        <v>1260</v>
      </c>
    </row>
    <row r="395" spans="2:3" ht="12">
      <c r="B395" s="11">
        <v>6</v>
      </c>
      <c r="C395" s="16" t="s">
        <v>1075</v>
      </c>
    </row>
    <row r="396" spans="2:3" ht="12">
      <c r="B396" s="2">
        <v>7</v>
      </c>
      <c r="C396" s="10" t="s">
        <v>1254</v>
      </c>
    </row>
    <row r="397" spans="2:3" ht="12">
      <c r="B397" s="2">
        <v>8</v>
      </c>
      <c r="C397" s="6" t="s">
        <v>1255</v>
      </c>
    </row>
    <row r="398" spans="2:3" ht="12">
      <c r="B398" s="2">
        <v>9</v>
      </c>
      <c r="C398" s="6" t="s">
        <v>1256</v>
      </c>
    </row>
    <row r="399" spans="2:3" ht="12">
      <c r="B399" s="2">
        <v>10</v>
      </c>
      <c r="C399" s="6" t="s">
        <v>1257</v>
      </c>
    </row>
    <row r="400" spans="2:3" ht="12">
      <c r="B400" s="2">
        <v>11</v>
      </c>
      <c r="C400" s="6" t="s">
        <v>1258</v>
      </c>
    </row>
    <row r="401" spans="2:3" ht="12">
      <c r="B401" s="2">
        <v>12</v>
      </c>
      <c r="C401" s="6" t="s">
        <v>1261</v>
      </c>
    </row>
    <row r="402" spans="2:3" ht="12">
      <c r="B402" s="2">
        <v>13</v>
      </c>
      <c r="C402" s="6" t="s">
        <v>526</v>
      </c>
    </row>
    <row r="403" spans="2:3" ht="12">
      <c r="B403" s="2">
        <v>14</v>
      </c>
      <c r="C403" s="6" t="s">
        <v>1262</v>
      </c>
    </row>
    <row r="404" spans="2:3" ht="12">
      <c r="B404" s="11">
        <v>15</v>
      </c>
      <c r="C404" s="12" t="s">
        <v>1263</v>
      </c>
    </row>
    <row r="405" spans="2:3" ht="12">
      <c r="B405" s="2">
        <v>16</v>
      </c>
      <c r="C405" s="6" t="s">
        <v>947</v>
      </c>
    </row>
    <row r="406" spans="2:3" ht="12">
      <c r="B406" s="2">
        <v>17</v>
      </c>
      <c r="C406" s="6" t="s">
        <v>1264</v>
      </c>
    </row>
    <row r="407" ht="12">
      <c r="C407" s="2" t="s">
        <v>956</v>
      </c>
    </row>
    <row r="408" ht="12">
      <c r="C408" s="2" t="s">
        <v>957</v>
      </c>
    </row>
    <row r="409" ht="12">
      <c r="C409" s="2" t="s">
        <v>1265</v>
      </c>
    </row>
    <row r="410" ht="12">
      <c r="C410" s="2" t="s">
        <v>1266</v>
      </c>
    </row>
    <row r="411" ht="12">
      <c r="C411" s="2" t="s">
        <v>1687</v>
      </c>
    </row>
    <row r="412" spans="2:3" ht="12">
      <c r="B412" s="2">
        <v>18</v>
      </c>
      <c r="C412" s="2" t="s">
        <v>1267</v>
      </c>
    </row>
    <row r="413" spans="2:3" ht="12">
      <c r="B413" s="2">
        <v>19</v>
      </c>
      <c r="C413" s="2" t="s">
        <v>1268</v>
      </c>
    </row>
    <row r="415" ht="12">
      <c r="B415" s="2" t="s">
        <v>1682</v>
      </c>
    </row>
    <row r="416" spans="2:3" ht="12">
      <c r="B416" s="2">
        <v>1</v>
      </c>
      <c r="C416" s="2" t="s">
        <v>1283</v>
      </c>
    </row>
    <row r="417" spans="2:3" ht="12">
      <c r="B417" s="2">
        <v>2</v>
      </c>
      <c r="C417" s="2" t="s">
        <v>1291</v>
      </c>
    </row>
    <row r="418" spans="2:3" ht="12">
      <c r="B418" s="2">
        <v>3</v>
      </c>
      <c r="C418" s="2" t="s">
        <v>1292</v>
      </c>
    </row>
    <row r="419" spans="2:3" ht="12">
      <c r="B419" s="11">
        <v>4</v>
      </c>
      <c r="C419" s="11" t="s">
        <v>1293</v>
      </c>
    </row>
    <row r="420" spans="2:3" ht="12" customHeight="1">
      <c r="B420" s="2">
        <v>5</v>
      </c>
      <c r="C420" s="7" t="s">
        <v>1284</v>
      </c>
    </row>
    <row r="421" spans="2:3" ht="12">
      <c r="B421" s="2">
        <v>6</v>
      </c>
      <c r="C421" s="2" t="s">
        <v>1290</v>
      </c>
    </row>
    <row r="422" spans="2:3" ht="12">
      <c r="B422" s="2">
        <v>7</v>
      </c>
      <c r="C422" s="2" t="s">
        <v>1285</v>
      </c>
    </row>
    <row r="423" spans="2:3" ht="12">
      <c r="B423" s="2">
        <v>8</v>
      </c>
      <c r="C423" s="2" t="s">
        <v>1286</v>
      </c>
    </row>
    <row r="424" spans="2:3" ht="12">
      <c r="B424" s="2">
        <v>9</v>
      </c>
      <c r="C424" s="2" t="s">
        <v>1287</v>
      </c>
    </row>
    <row r="425" spans="2:3" ht="12">
      <c r="B425" s="2">
        <v>10</v>
      </c>
      <c r="C425" s="2" t="s">
        <v>1294</v>
      </c>
    </row>
    <row r="426" spans="2:3" ht="12">
      <c r="B426" s="2">
        <v>11</v>
      </c>
      <c r="C426" s="2" t="s">
        <v>1288</v>
      </c>
    </row>
    <row r="427" spans="2:3" ht="12">
      <c r="B427" s="2">
        <v>12</v>
      </c>
      <c r="C427" s="2" t="s">
        <v>870</v>
      </c>
    </row>
    <row r="428" ht="12">
      <c r="C428" s="2" t="s">
        <v>933</v>
      </c>
    </row>
    <row r="429" ht="12">
      <c r="C429" s="2" t="s">
        <v>1289</v>
      </c>
    </row>
    <row r="430" ht="12">
      <c r="C430" s="2" t="s">
        <v>1295</v>
      </c>
    </row>
    <row r="431" ht="12">
      <c r="C431" s="2" t="s">
        <v>1269</v>
      </c>
    </row>
    <row r="432" ht="12">
      <c r="C432" s="2" t="s">
        <v>1270</v>
      </c>
    </row>
    <row r="433" spans="2:3" ht="12">
      <c r="B433" s="2">
        <v>13</v>
      </c>
      <c r="C433" s="2" t="s">
        <v>1296</v>
      </c>
    </row>
    <row r="434" ht="12">
      <c r="C434" s="2" t="s">
        <v>527</v>
      </c>
    </row>
    <row r="435" ht="12">
      <c r="C435" s="2" t="s">
        <v>380</v>
      </c>
    </row>
    <row r="436" spans="2:3" ht="12">
      <c r="B436" s="2">
        <v>14</v>
      </c>
      <c r="C436" s="2" t="s">
        <v>1297</v>
      </c>
    </row>
    <row r="437" spans="2:3" ht="12">
      <c r="B437" s="2">
        <v>15</v>
      </c>
      <c r="C437" s="2" t="s">
        <v>1271</v>
      </c>
    </row>
    <row r="438" spans="2:3" ht="12">
      <c r="B438" s="2">
        <v>16</v>
      </c>
      <c r="C438" s="2" t="s">
        <v>1272</v>
      </c>
    </row>
    <row r="439" spans="2:3" ht="12">
      <c r="B439" s="2">
        <v>17</v>
      </c>
      <c r="C439" s="2" t="s">
        <v>1273</v>
      </c>
    </row>
    <row r="440" spans="2:3" ht="12">
      <c r="B440" s="2">
        <v>18</v>
      </c>
      <c r="C440" s="2" t="s">
        <v>1274</v>
      </c>
    </row>
    <row r="441" spans="2:3" ht="12">
      <c r="B441" s="2">
        <v>19</v>
      </c>
      <c r="C441" s="2" t="s">
        <v>1275</v>
      </c>
    </row>
    <row r="442" ht="12">
      <c r="C442" s="2" t="s">
        <v>396</v>
      </c>
    </row>
    <row r="443" ht="12">
      <c r="C443" s="2" t="s">
        <v>965</v>
      </c>
    </row>
    <row r="444" ht="12">
      <c r="C444" s="2" t="s">
        <v>954</v>
      </c>
    </row>
    <row r="445" ht="12">
      <c r="C445" s="2" t="s">
        <v>397</v>
      </c>
    </row>
    <row r="446" spans="2:3" ht="12">
      <c r="B446" s="2">
        <v>20</v>
      </c>
      <c r="C446" s="2" t="s">
        <v>1298</v>
      </c>
    </row>
    <row r="447" ht="12">
      <c r="C447" s="2" t="s">
        <v>896</v>
      </c>
    </row>
    <row r="448" ht="12">
      <c r="C448" s="2" t="s">
        <v>528</v>
      </c>
    </row>
    <row r="449" spans="2:3" ht="12">
      <c r="B449" s="2">
        <v>21</v>
      </c>
      <c r="C449" s="2" t="s">
        <v>1276</v>
      </c>
    </row>
    <row r="450" spans="2:3" ht="12">
      <c r="B450" s="2">
        <v>22</v>
      </c>
      <c r="C450" s="2" t="s">
        <v>1277</v>
      </c>
    </row>
    <row r="451" spans="2:3" ht="12">
      <c r="B451" s="2">
        <v>23</v>
      </c>
      <c r="C451" s="2" t="s">
        <v>1299</v>
      </c>
    </row>
    <row r="452" spans="2:3" ht="12">
      <c r="B452" s="2">
        <v>24</v>
      </c>
      <c r="C452" s="2" t="s">
        <v>1278</v>
      </c>
    </row>
    <row r="453" spans="2:3" ht="12">
      <c r="B453" s="2">
        <v>25</v>
      </c>
      <c r="C453" s="2" t="s">
        <v>1279</v>
      </c>
    </row>
    <row r="454" spans="2:3" ht="12">
      <c r="B454" s="2">
        <v>26</v>
      </c>
      <c r="C454" s="2" t="s">
        <v>1300</v>
      </c>
    </row>
    <row r="455" spans="2:3" ht="12">
      <c r="B455" s="2">
        <v>27</v>
      </c>
      <c r="C455" s="2" t="s">
        <v>1280</v>
      </c>
    </row>
    <row r="456" ht="12">
      <c r="C456" s="2" t="s">
        <v>925</v>
      </c>
    </row>
    <row r="457" ht="12">
      <c r="C457" s="2" t="s">
        <v>926</v>
      </c>
    </row>
    <row r="458" spans="2:3" ht="12">
      <c r="B458" s="2">
        <v>28</v>
      </c>
      <c r="C458" s="2" t="s">
        <v>1301</v>
      </c>
    </row>
    <row r="459" spans="2:3" ht="12">
      <c r="B459" s="2">
        <v>29</v>
      </c>
      <c r="C459" s="2" t="s">
        <v>1281</v>
      </c>
    </row>
    <row r="460" spans="2:3" ht="12">
      <c r="B460" s="2">
        <v>30</v>
      </c>
      <c r="C460" s="2" t="s">
        <v>1282</v>
      </c>
    </row>
    <row r="461" spans="2:3" ht="12">
      <c r="B461" s="11">
        <v>31</v>
      </c>
      <c r="C461" s="11" t="s">
        <v>1302</v>
      </c>
    </row>
    <row r="462" spans="2:3" ht="12">
      <c r="B462" s="2">
        <v>32</v>
      </c>
      <c r="C462" s="2" t="s">
        <v>1303</v>
      </c>
    </row>
    <row r="463" spans="2:3" ht="12">
      <c r="B463" s="2">
        <v>33</v>
      </c>
      <c r="C463" s="2" t="s">
        <v>1304</v>
      </c>
    </row>
    <row r="466" ht="12">
      <c r="B466" s="2" t="s">
        <v>371</v>
      </c>
    </row>
    <row r="467" spans="2:3" ht="12">
      <c r="B467" s="2">
        <v>1</v>
      </c>
      <c r="C467" s="2" t="s">
        <v>1305</v>
      </c>
    </row>
    <row r="468" spans="2:3" ht="12">
      <c r="B468" s="11">
        <v>2</v>
      </c>
      <c r="C468" s="11" t="s">
        <v>1306</v>
      </c>
    </row>
    <row r="469" spans="2:3" ht="12">
      <c r="B469" s="11">
        <v>3</v>
      </c>
      <c r="C469" s="11" t="s">
        <v>1307</v>
      </c>
    </row>
    <row r="470" spans="2:3" ht="12">
      <c r="B470" s="2">
        <v>4</v>
      </c>
      <c r="C470" s="2" t="s">
        <v>325</v>
      </c>
    </row>
    <row r="471" spans="2:3" ht="12">
      <c r="B471" s="2">
        <v>5</v>
      </c>
      <c r="C471" s="2" t="s">
        <v>326</v>
      </c>
    </row>
    <row r="472" spans="2:3" ht="12">
      <c r="B472" s="2">
        <v>6</v>
      </c>
      <c r="C472" s="2" t="s">
        <v>327</v>
      </c>
    </row>
    <row r="473" spans="2:3" ht="12">
      <c r="B473" s="2">
        <v>7</v>
      </c>
      <c r="C473" s="2" t="s">
        <v>398</v>
      </c>
    </row>
    <row r="474" ht="12">
      <c r="C474" s="2" t="s">
        <v>399</v>
      </c>
    </row>
    <row r="475" ht="12">
      <c r="C475" s="2" t="s">
        <v>400</v>
      </c>
    </row>
    <row r="476" spans="2:3" ht="12">
      <c r="B476" s="2">
        <v>8</v>
      </c>
      <c r="C476" s="2" t="s">
        <v>401</v>
      </c>
    </row>
    <row r="477" ht="12">
      <c r="C477" s="2" t="s">
        <v>399</v>
      </c>
    </row>
    <row r="478" ht="12">
      <c r="C478" s="2" t="s">
        <v>373</v>
      </c>
    </row>
    <row r="479" spans="2:3" ht="12">
      <c r="B479" s="2">
        <v>9</v>
      </c>
      <c r="C479" s="2" t="s">
        <v>328</v>
      </c>
    </row>
    <row r="480" spans="2:3" ht="12">
      <c r="B480" s="2">
        <v>10</v>
      </c>
      <c r="C480" s="2" t="s">
        <v>331</v>
      </c>
    </row>
    <row r="481" spans="2:3" ht="12">
      <c r="B481" s="2">
        <v>11</v>
      </c>
      <c r="C481" s="2" t="s">
        <v>927</v>
      </c>
    </row>
    <row r="482" spans="2:3" ht="12">
      <c r="B482" s="2">
        <v>12</v>
      </c>
      <c r="C482" s="2" t="s">
        <v>329</v>
      </c>
    </row>
    <row r="483" spans="2:3" ht="12">
      <c r="B483" s="2">
        <v>13</v>
      </c>
      <c r="C483" s="2" t="s">
        <v>928</v>
      </c>
    </row>
    <row r="484" spans="2:3" ht="12">
      <c r="B484" s="2">
        <v>14</v>
      </c>
      <c r="C484" s="6" t="s">
        <v>930</v>
      </c>
    </row>
    <row r="485" spans="2:3" ht="12">
      <c r="B485" s="2">
        <v>15</v>
      </c>
      <c r="C485" s="6" t="s">
        <v>330</v>
      </c>
    </row>
    <row r="486" spans="2:3" ht="12">
      <c r="B486" s="2">
        <v>16</v>
      </c>
      <c r="C486" s="6" t="s">
        <v>948</v>
      </c>
    </row>
    <row r="487" spans="2:3" ht="12">
      <c r="B487" s="2">
        <v>17</v>
      </c>
      <c r="C487" s="2" t="s">
        <v>929</v>
      </c>
    </row>
    <row r="488" spans="2:3" ht="12">
      <c r="B488" s="2">
        <v>18</v>
      </c>
      <c r="C488" s="6" t="s">
        <v>408</v>
      </c>
    </row>
    <row r="489" spans="2:3" ht="12">
      <c r="B489" s="2">
        <v>19</v>
      </c>
      <c r="C489" s="2" t="s">
        <v>374</v>
      </c>
    </row>
    <row r="490" spans="2:3" ht="12">
      <c r="B490" s="2">
        <v>20</v>
      </c>
      <c r="C490" s="2" t="s">
        <v>332</v>
      </c>
    </row>
    <row r="491" ht="12">
      <c r="C491" s="2" t="s">
        <v>939</v>
      </c>
    </row>
    <row r="492" ht="12">
      <c r="C492" s="2" t="s">
        <v>940</v>
      </c>
    </row>
    <row r="493" spans="2:3" ht="12">
      <c r="B493" s="2">
        <v>21</v>
      </c>
      <c r="C493" s="2" t="s">
        <v>333</v>
      </c>
    </row>
    <row r="494" ht="12">
      <c r="C494" s="2" t="s">
        <v>941</v>
      </c>
    </row>
    <row r="495" ht="12">
      <c r="C495" s="2" t="s">
        <v>942</v>
      </c>
    </row>
    <row r="496" spans="2:3" ht="12">
      <c r="B496" s="2">
        <v>22</v>
      </c>
      <c r="C496" s="2" t="s">
        <v>334</v>
      </c>
    </row>
    <row r="497" spans="2:3" ht="12">
      <c r="B497" s="2">
        <v>23</v>
      </c>
      <c r="C497" s="2" t="s">
        <v>507</v>
      </c>
    </row>
    <row r="498" spans="2:3" ht="12">
      <c r="B498" s="2">
        <v>24</v>
      </c>
      <c r="C498" s="2" t="s">
        <v>335</v>
      </c>
    </row>
    <row r="499" spans="2:3" ht="12">
      <c r="B499" s="2">
        <v>25</v>
      </c>
      <c r="C499" s="2" t="s">
        <v>508</v>
      </c>
    </row>
    <row r="500" spans="2:3" ht="12">
      <c r="B500" s="2">
        <v>26</v>
      </c>
      <c r="C500" s="2" t="s">
        <v>509</v>
      </c>
    </row>
    <row r="501" spans="2:3" ht="12">
      <c r="B501" s="2">
        <v>27</v>
      </c>
      <c r="C501" s="2" t="s">
        <v>353</v>
      </c>
    </row>
    <row r="502" spans="2:3" ht="12">
      <c r="B502" s="2">
        <v>28</v>
      </c>
      <c r="C502" s="2" t="s">
        <v>354</v>
      </c>
    </row>
    <row r="503" spans="2:3" ht="12">
      <c r="B503" s="2">
        <v>29</v>
      </c>
      <c r="C503" s="2" t="s">
        <v>336</v>
      </c>
    </row>
    <row r="504" ht="12">
      <c r="C504" s="2" t="s">
        <v>943</v>
      </c>
    </row>
    <row r="505" ht="12">
      <c r="C505" s="2" t="s">
        <v>944</v>
      </c>
    </row>
    <row r="507" ht="12">
      <c r="B507" s="2" t="s">
        <v>884</v>
      </c>
    </row>
    <row r="508" spans="2:3" ht="12">
      <c r="B508" s="2">
        <v>1</v>
      </c>
      <c r="C508" s="2" t="s">
        <v>510</v>
      </c>
    </row>
    <row r="509" spans="2:3" ht="12">
      <c r="B509" s="11">
        <v>2</v>
      </c>
      <c r="C509" s="11" t="s">
        <v>511</v>
      </c>
    </row>
    <row r="510" spans="2:3" ht="12">
      <c r="B510" s="11"/>
      <c r="C510" s="11" t="s">
        <v>338</v>
      </c>
    </row>
    <row r="511" ht="12">
      <c r="C511" s="2" t="s">
        <v>339</v>
      </c>
    </row>
    <row r="512" ht="12">
      <c r="C512" s="2" t="s">
        <v>340</v>
      </c>
    </row>
    <row r="513" ht="12">
      <c r="C513" s="2" t="s">
        <v>341</v>
      </c>
    </row>
    <row r="514" ht="12">
      <c r="C514" s="2" t="s">
        <v>342</v>
      </c>
    </row>
    <row r="515" ht="12">
      <c r="C515" s="2" t="s">
        <v>343</v>
      </c>
    </row>
    <row r="516" ht="12">
      <c r="C516" s="2" t="s">
        <v>344</v>
      </c>
    </row>
    <row r="517" spans="2:3" ht="12">
      <c r="B517" s="2">
        <v>3</v>
      </c>
      <c r="C517" s="2" t="s">
        <v>337</v>
      </c>
    </row>
    <row r="519" ht="12">
      <c r="B519" s="2" t="s">
        <v>945</v>
      </c>
    </row>
    <row r="520" spans="2:3" ht="12">
      <c r="B520" s="2">
        <v>1</v>
      </c>
      <c r="C520" s="2" t="s">
        <v>345</v>
      </c>
    </row>
    <row r="521" spans="2:3" ht="12">
      <c r="B521" s="11">
        <v>2</v>
      </c>
      <c r="C521" s="11" t="s">
        <v>946</v>
      </c>
    </row>
    <row r="522" ht="12">
      <c r="C522" s="2" t="s">
        <v>346</v>
      </c>
    </row>
    <row r="523" spans="2:3" ht="12">
      <c r="B523" s="11"/>
      <c r="C523" s="11" t="s">
        <v>347</v>
      </c>
    </row>
    <row r="524" ht="12">
      <c r="C524" s="2" t="s">
        <v>348</v>
      </c>
    </row>
    <row r="525" ht="12">
      <c r="C525" s="2" t="s">
        <v>349</v>
      </c>
    </row>
    <row r="526" spans="2:3" ht="12">
      <c r="B526" s="2">
        <v>3</v>
      </c>
      <c r="C526" s="2" t="s">
        <v>350</v>
      </c>
    </row>
    <row r="527" spans="2:3" ht="12">
      <c r="B527" s="2">
        <v>4</v>
      </c>
      <c r="C527" s="2" t="s">
        <v>351</v>
      </c>
    </row>
    <row r="528" spans="2:3" ht="12">
      <c r="B528" s="11">
        <v>5</v>
      </c>
      <c r="C528" s="11" t="s">
        <v>352</v>
      </c>
    </row>
    <row r="529" ht="12">
      <c r="C529" s="2" t="s">
        <v>951</v>
      </c>
    </row>
    <row r="530" spans="2:3" ht="12">
      <c r="B530" s="11"/>
      <c r="C530" s="11" t="s">
        <v>952</v>
      </c>
    </row>
    <row r="531" ht="12">
      <c r="C531" s="2" t="s">
        <v>953</v>
      </c>
    </row>
    <row r="532" ht="12">
      <c r="C532" s="2" t="s">
        <v>355</v>
      </c>
    </row>
    <row r="533" ht="12">
      <c r="C533" s="2" t="s">
        <v>375</v>
      </c>
    </row>
    <row r="534" ht="12">
      <c r="C534" s="2" t="s">
        <v>931</v>
      </c>
    </row>
    <row r="535" ht="12">
      <c r="C535" s="2" t="s">
        <v>512</v>
      </c>
    </row>
    <row r="536" ht="12">
      <c r="C536" s="2" t="s">
        <v>955</v>
      </c>
    </row>
    <row r="538" ht="12">
      <c r="B538" s="2" t="s">
        <v>949</v>
      </c>
    </row>
    <row r="539" ht="12">
      <c r="C539" s="2" t="s">
        <v>950</v>
      </c>
    </row>
  </sheetData>
  <printOptions/>
  <pageMargins left="0.75" right="0.75" top="1" bottom="1" header="0.512" footer="0.512"/>
  <pageSetup horizontalDpi="600" verticalDpi="600" orientation="portrait" paperSize="9" scale="81" r:id="rId2"/>
  <drawing r:id="rId1"/>
</worksheet>
</file>

<file path=xl/worksheets/sheet5.xml><?xml version="1.0" encoding="utf-8"?>
<worksheet xmlns="http://schemas.openxmlformats.org/spreadsheetml/2006/main" xmlns:r="http://schemas.openxmlformats.org/officeDocument/2006/relationships">
  <dimension ref="B2:R74"/>
  <sheetViews>
    <sheetView workbookViewId="0" topLeftCell="A1">
      <selection activeCell="A1" sqref="A1"/>
    </sheetView>
  </sheetViews>
  <sheetFormatPr defaultColWidth="9.00390625" defaultRowHeight="13.5"/>
  <cols>
    <col min="1" max="1" width="2.625" style="175" customWidth="1"/>
    <col min="2" max="2" width="3.125" style="175" customWidth="1"/>
    <col min="3" max="5" width="9.875" style="175" customWidth="1"/>
    <col min="6" max="7" width="9.125" style="177" customWidth="1"/>
    <col min="8" max="10" width="9.00390625" style="175" customWidth="1"/>
    <col min="11" max="11" width="9.125" style="175" customWidth="1"/>
    <col min="12" max="12" width="9.00390625" style="177" customWidth="1"/>
    <col min="13" max="16384" width="9.00390625" style="175" customWidth="1"/>
  </cols>
  <sheetData>
    <row r="2" ht="14.25">
      <c r="B2" s="176" t="s">
        <v>1824</v>
      </c>
    </row>
    <row r="3" spans="3:18" ht="14.25" thickBot="1">
      <c r="C3" s="178"/>
      <c r="D3" s="178"/>
      <c r="E3" s="178"/>
      <c r="F3" s="179"/>
      <c r="I3" s="180"/>
      <c r="R3" s="181" t="s">
        <v>1810</v>
      </c>
    </row>
    <row r="4" spans="2:18" ht="15" customHeight="1" thickTop="1">
      <c r="B4" s="1351" t="s">
        <v>1811</v>
      </c>
      <c r="C4" s="1339"/>
      <c r="D4" s="1353" t="s">
        <v>1771</v>
      </c>
      <c r="E4" s="1359">
        <v>3</v>
      </c>
      <c r="F4" s="1360"/>
      <c r="G4" s="1374">
        <v>4</v>
      </c>
      <c r="H4" s="1375"/>
      <c r="I4" s="1374">
        <v>5</v>
      </c>
      <c r="J4" s="1375"/>
      <c r="K4" s="1374">
        <v>6</v>
      </c>
      <c r="L4" s="1375"/>
      <c r="M4" s="1378" t="s">
        <v>1812</v>
      </c>
      <c r="N4" s="1379"/>
      <c r="O4" s="1379"/>
      <c r="P4" s="1379"/>
      <c r="Q4" s="1379"/>
      <c r="R4" s="1380"/>
    </row>
    <row r="5" spans="2:18" ht="15" customHeight="1">
      <c r="B5" s="1340"/>
      <c r="C5" s="1341"/>
      <c r="D5" s="1354"/>
      <c r="E5" s="1361"/>
      <c r="F5" s="1352"/>
      <c r="G5" s="1376"/>
      <c r="H5" s="1377"/>
      <c r="I5" s="1376"/>
      <c r="J5" s="1377"/>
      <c r="K5" s="1376"/>
      <c r="L5" s="1377"/>
      <c r="M5" s="1362" t="s">
        <v>1813</v>
      </c>
      <c r="N5" s="1362"/>
      <c r="O5" s="1362" t="s">
        <v>1814</v>
      </c>
      <c r="P5" s="1362"/>
      <c r="Q5" s="1362" t="s">
        <v>1815</v>
      </c>
      <c r="R5" s="1362"/>
    </row>
    <row r="6" spans="2:18" ht="14.25" customHeight="1">
      <c r="B6" s="1342"/>
      <c r="C6" s="1343"/>
      <c r="D6" s="183" t="s">
        <v>1816</v>
      </c>
      <c r="E6" s="184" t="s">
        <v>1816</v>
      </c>
      <c r="F6" s="183" t="s">
        <v>1817</v>
      </c>
      <c r="G6" s="184" t="s">
        <v>1816</v>
      </c>
      <c r="H6" s="183" t="s">
        <v>1817</v>
      </c>
      <c r="I6" s="183" t="s">
        <v>1816</v>
      </c>
      <c r="J6" s="183" t="s">
        <v>1817</v>
      </c>
      <c r="K6" s="184" t="s">
        <v>1816</v>
      </c>
      <c r="L6" s="184" t="s">
        <v>1817</v>
      </c>
      <c r="M6" s="185" t="s">
        <v>1818</v>
      </c>
      <c r="N6" s="185" t="s">
        <v>1819</v>
      </c>
      <c r="O6" s="185" t="s">
        <v>1818</v>
      </c>
      <c r="P6" s="185" t="s">
        <v>1819</v>
      </c>
      <c r="Q6" s="185" t="s">
        <v>1820</v>
      </c>
      <c r="R6" s="185" t="s">
        <v>1821</v>
      </c>
    </row>
    <row r="7" spans="2:18" s="186" customFormat="1" ht="15" customHeight="1">
      <c r="B7" s="1355" t="s">
        <v>1797</v>
      </c>
      <c r="C7" s="1356"/>
      <c r="D7" s="105">
        <f aca="true" t="shared" si="0" ref="D7:R7">D9+D10</f>
        <v>341638</v>
      </c>
      <c r="E7" s="105">
        <f t="shared" si="0"/>
        <v>344285</v>
      </c>
      <c r="F7" s="105">
        <f t="shared" si="0"/>
        <v>2647</v>
      </c>
      <c r="G7" s="105">
        <f t="shared" si="0"/>
        <v>347298</v>
      </c>
      <c r="H7" s="105">
        <f t="shared" si="0"/>
        <v>3013</v>
      </c>
      <c r="I7" s="105">
        <f t="shared" si="0"/>
        <v>350544</v>
      </c>
      <c r="J7" s="105">
        <f t="shared" si="0"/>
        <v>3246</v>
      </c>
      <c r="K7" s="105">
        <f t="shared" si="0"/>
        <v>354857</v>
      </c>
      <c r="L7" s="105">
        <f t="shared" si="0"/>
        <v>4313</v>
      </c>
      <c r="M7" s="105">
        <f t="shared" si="0"/>
        <v>7449</v>
      </c>
      <c r="N7" s="105">
        <f t="shared" si="0"/>
        <v>7349</v>
      </c>
      <c r="O7" s="105">
        <f t="shared" si="0"/>
        <v>5733</v>
      </c>
      <c r="P7" s="105">
        <f t="shared" si="0"/>
        <v>5547</v>
      </c>
      <c r="Q7" s="105">
        <f t="shared" si="0"/>
        <v>3620</v>
      </c>
      <c r="R7" s="105">
        <f t="shared" si="0"/>
        <v>2825</v>
      </c>
    </row>
    <row r="8" spans="2:18" s="186" customFormat="1" ht="6" customHeight="1">
      <c r="B8" s="187"/>
      <c r="C8" s="188"/>
      <c r="D8" s="189"/>
      <c r="E8" s="190"/>
      <c r="F8" s="190"/>
      <c r="G8" s="190"/>
      <c r="H8" s="190"/>
      <c r="I8" s="190"/>
      <c r="J8" s="190"/>
      <c r="K8" s="190"/>
      <c r="L8" s="190"/>
      <c r="M8" s="190"/>
      <c r="N8" s="190"/>
      <c r="O8" s="190"/>
      <c r="P8" s="190"/>
      <c r="Q8" s="190"/>
      <c r="R8" s="191"/>
    </row>
    <row r="9" spans="2:18" s="186" customFormat="1" ht="15" customHeight="1">
      <c r="B9" s="1349" t="s">
        <v>1798</v>
      </c>
      <c r="C9" s="1350"/>
      <c r="D9" s="190">
        <f aca="true" t="shared" si="1" ref="D9:R9">SUM(D17:D31)</f>
        <v>255800</v>
      </c>
      <c r="E9" s="190">
        <f t="shared" si="1"/>
        <v>258327</v>
      </c>
      <c r="F9" s="190">
        <f t="shared" si="1"/>
        <v>2527</v>
      </c>
      <c r="G9" s="190">
        <f t="shared" si="1"/>
        <v>261157</v>
      </c>
      <c r="H9" s="190">
        <f t="shared" si="1"/>
        <v>2830</v>
      </c>
      <c r="I9" s="190">
        <f t="shared" si="1"/>
        <v>264299</v>
      </c>
      <c r="J9" s="190">
        <f t="shared" si="1"/>
        <v>3142</v>
      </c>
      <c r="K9" s="190">
        <f t="shared" si="1"/>
        <v>268091</v>
      </c>
      <c r="L9" s="190">
        <f t="shared" si="1"/>
        <v>3792</v>
      </c>
      <c r="M9" s="190">
        <f t="shared" si="1"/>
        <v>6344</v>
      </c>
      <c r="N9" s="190">
        <f t="shared" si="1"/>
        <v>6839</v>
      </c>
      <c r="O9" s="190">
        <f t="shared" si="1"/>
        <v>4939</v>
      </c>
      <c r="P9" s="190">
        <f t="shared" si="1"/>
        <v>5201</v>
      </c>
      <c r="Q9" s="190">
        <f t="shared" si="1"/>
        <v>3070</v>
      </c>
      <c r="R9" s="191">
        <f t="shared" si="1"/>
        <v>2321</v>
      </c>
    </row>
    <row r="10" spans="2:18" s="186" customFormat="1" ht="15" customHeight="1">
      <c r="B10" s="1349" t="s">
        <v>1822</v>
      </c>
      <c r="C10" s="1350"/>
      <c r="D10" s="190">
        <f aca="true" t="shared" si="2" ref="D10:R10">SUM(D33:D66)</f>
        <v>85838</v>
      </c>
      <c r="E10" s="190">
        <f t="shared" si="2"/>
        <v>85958</v>
      </c>
      <c r="F10" s="190">
        <f t="shared" si="2"/>
        <v>120</v>
      </c>
      <c r="G10" s="190">
        <f t="shared" si="2"/>
        <v>86141</v>
      </c>
      <c r="H10" s="190">
        <f t="shared" si="2"/>
        <v>183</v>
      </c>
      <c r="I10" s="190">
        <f t="shared" si="2"/>
        <v>86245</v>
      </c>
      <c r="J10" s="190">
        <f t="shared" si="2"/>
        <v>104</v>
      </c>
      <c r="K10" s="190">
        <f t="shared" si="2"/>
        <v>86766</v>
      </c>
      <c r="L10" s="190">
        <f t="shared" si="2"/>
        <v>521</v>
      </c>
      <c r="M10" s="190">
        <f t="shared" si="2"/>
        <v>1105</v>
      </c>
      <c r="N10" s="190">
        <f t="shared" si="2"/>
        <v>510</v>
      </c>
      <c r="O10" s="190">
        <f t="shared" si="2"/>
        <v>794</v>
      </c>
      <c r="P10" s="190">
        <f t="shared" si="2"/>
        <v>346</v>
      </c>
      <c r="Q10" s="190">
        <f t="shared" si="2"/>
        <v>550</v>
      </c>
      <c r="R10" s="191">
        <f t="shared" si="2"/>
        <v>504</v>
      </c>
    </row>
    <row r="11" spans="2:18" s="186" customFormat="1" ht="7.5" customHeight="1">
      <c r="B11" s="192"/>
      <c r="C11" s="193"/>
      <c r="D11" s="120"/>
      <c r="E11" s="190"/>
      <c r="F11" s="190"/>
      <c r="G11" s="190"/>
      <c r="H11" s="190"/>
      <c r="I11" s="190"/>
      <c r="J11" s="190"/>
      <c r="K11" s="190"/>
      <c r="L11" s="190"/>
      <c r="M11" s="190"/>
      <c r="N11" s="190"/>
      <c r="O11" s="190"/>
      <c r="P11" s="190"/>
      <c r="Q11" s="190"/>
      <c r="R11" s="191"/>
    </row>
    <row r="12" spans="2:18" s="186" customFormat="1" ht="13.5" customHeight="1">
      <c r="B12" s="1363" t="s">
        <v>1806</v>
      </c>
      <c r="C12" s="1357"/>
      <c r="D12" s="190">
        <f aca="true" t="shared" si="3" ref="D12:R12">+D17+D23+D24+D25+D28+D29+D30+D33+D34+D35+D36+D37+D38+D39</f>
        <v>158178</v>
      </c>
      <c r="E12" s="190">
        <f t="shared" si="3"/>
        <v>159762</v>
      </c>
      <c r="F12" s="190">
        <f t="shared" si="3"/>
        <v>1584</v>
      </c>
      <c r="G12" s="190">
        <f t="shared" si="3"/>
        <v>161704</v>
      </c>
      <c r="H12" s="190">
        <f t="shared" si="3"/>
        <v>1942</v>
      </c>
      <c r="I12" s="190">
        <f t="shared" si="3"/>
        <v>163730</v>
      </c>
      <c r="J12" s="190">
        <f t="shared" si="3"/>
        <v>2026</v>
      </c>
      <c r="K12" s="190">
        <f t="shared" si="3"/>
        <v>166315</v>
      </c>
      <c r="L12" s="190">
        <f t="shared" si="3"/>
        <v>2585</v>
      </c>
      <c r="M12" s="190">
        <f t="shared" si="3"/>
        <v>3709</v>
      </c>
      <c r="N12" s="190">
        <f t="shared" si="3"/>
        <v>4551</v>
      </c>
      <c r="O12" s="190">
        <f t="shared" si="3"/>
        <v>3005</v>
      </c>
      <c r="P12" s="190">
        <f t="shared" si="3"/>
        <v>2995</v>
      </c>
      <c r="Q12" s="190">
        <f t="shared" si="3"/>
        <v>1721</v>
      </c>
      <c r="R12" s="191">
        <f t="shared" si="3"/>
        <v>1396</v>
      </c>
    </row>
    <row r="13" spans="2:18" s="186" customFormat="1" ht="13.5" customHeight="1">
      <c r="B13" s="1363" t="s">
        <v>1807</v>
      </c>
      <c r="C13" s="1357"/>
      <c r="D13" s="190">
        <f aca="true" t="shared" si="4" ref="D13:R13">+D22+D41+D42+D43+D44+D45+D46+D47</f>
        <v>25762</v>
      </c>
      <c r="E13" s="190">
        <f t="shared" si="4"/>
        <v>25802</v>
      </c>
      <c r="F13" s="190">
        <f t="shared" si="4"/>
        <v>40</v>
      </c>
      <c r="G13" s="190">
        <f t="shared" si="4"/>
        <v>25928</v>
      </c>
      <c r="H13" s="190">
        <f t="shared" si="4"/>
        <v>126</v>
      </c>
      <c r="I13" s="190">
        <f t="shared" si="4"/>
        <v>25979</v>
      </c>
      <c r="J13" s="190">
        <f t="shared" si="4"/>
        <v>51</v>
      </c>
      <c r="K13" s="190">
        <f t="shared" si="4"/>
        <v>26148</v>
      </c>
      <c r="L13" s="190">
        <f t="shared" si="4"/>
        <v>169</v>
      </c>
      <c r="M13" s="190">
        <f t="shared" si="4"/>
        <v>523</v>
      </c>
      <c r="N13" s="190">
        <f t="shared" si="4"/>
        <v>238</v>
      </c>
      <c r="O13" s="190">
        <f t="shared" si="4"/>
        <v>471</v>
      </c>
      <c r="P13" s="190">
        <f t="shared" si="4"/>
        <v>210</v>
      </c>
      <c r="Q13" s="190">
        <f t="shared" si="4"/>
        <v>264</v>
      </c>
      <c r="R13" s="191">
        <f t="shared" si="4"/>
        <v>175</v>
      </c>
    </row>
    <row r="14" spans="2:18" s="186" customFormat="1" ht="13.5" customHeight="1">
      <c r="B14" s="1363" t="s">
        <v>1808</v>
      </c>
      <c r="C14" s="1357"/>
      <c r="D14" s="190">
        <f aca="true" t="shared" si="5" ref="D14:R14">+D18+D27+D31+D49+D50+D51+D52+D53</f>
        <v>68486</v>
      </c>
      <c r="E14" s="190">
        <f t="shared" si="5"/>
        <v>68982</v>
      </c>
      <c r="F14" s="190">
        <f t="shared" si="5"/>
        <v>496</v>
      </c>
      <c r="G14" s="190">
        <f t="shared" si="5"/>
        <v>69272</v>
      </c>
      <c r="H14" s="190">
        <f t="shared" si="5"/>
        <v>290</v>
      </c>
      <c r="I14" s="190">
        <f t="shared" si="5"/>
        <v>69724</v>
      </c>
      <c r="J14" s="190">
        <f t="shared" si="5"/>
        <v>452</v>
      </c>
      <c r="K14" s="190">
        <f t="shared" si="5"/>
        <v>70352</v>
      </c>
      <c r="L14" s="190">
        <f t="shared" si="5"/>
        <v>628</v>
      </c>
      <c r="M14" s="190">
        <f t="shared" si="5"/>
        <v>1380</v>
      </c>
      <c r="N14" s="190">
        <f t="shared" si="5"/>
        <v>1228</v>
      </c>
      <c r="O14" s="190">
        <f t="shared" si="5"/>
        <v>996</v>
      </c>
      <c r="P14" s="190">
        <f t="shared" si="5"/>
        <v>1148</v>
      </c>
      <c r="Q14" s="190">
        <f t="shared" si="5"/>
        <v>652</v>
      </c>
      <c r="R14" s="191">
        <f t="shared" si="5"/>
        <v>488</v>
      </c>
    </row>
    <row r="15" spans="2:18" s="186" customFormat="1" ht="13.5" customHeight="1">
      <c r="B15" s="1363" t="s">
        <v>1809</v>
      </c>
      <c r="C15" s="1358"/>
      <c r="D15" s="190">
        <f aca="true" t="shared" si="6" ref="D15:R15">+D19+D20+D55+D56+D57+D58+D59+D60+D61+D62+D63+D64+D65+D66</f>
        <v>89212</v>
      </c>
      <c r="E15" s="190">
        <f t="shared" si="6"/>
        <v>89739</v>
      </c>
      <c r="F15" s="190">
        <f t="shared" si="6"/>
        <v>527</v>
      </c>
      <c r="G15" s="190">
        <f t="shared" si="6"/>
        <v>90394</v>
      </c>
      <c r="H15" s="190">
        <f t="shared" si="6"/>
        <v>655</v>
      </c>
      <c r="I15" s="190">
        <f t="shared" si="6"/>
        <v>91111</v>
      </c>
      <c r="J15" s="190">
        <f t="shared" si="6"/>
        <v>717</v>
      </c>
      <c r="K15" s="190">
        <f t="shared" si="6"/>
        <v>92042</v>
      </c>
      <c r="L15" s="190">
        <f t="shared" si="6"/>
        <v>931</v>
      </c>
      <c r="M15" s="190">
        <f t="shared" si="6"/>
        <v>1837</v>
      </c>
      <c r="N15" s="190">
        <f t="shared" si="6"/>
        <v>1332</v>
      </c>
      <c r="O15" s="190">
        <f t="shared" si="6"/>
        <v>1261</v>
      </c>
      <c r="P15" s="190">
        <f t="shared" si="6"/>
        <v>1194</v>
      </c>
      <c r="Q15" s="190">
        <f t="shared" si="6"/>
        <v>983</v>
      </c>
      <c r="R15" s="191">
        <f t="shared" si="6"/>
        <v>766</v>
      </c>
    </row>
    <row r="16" spans="2:18" ht="6" customHeight="1">
      <c r="B16" s="194"/>
      <c r="C16" s="195"/>
      <c r="D16" s="196"/>
      <c r="E16" s="197"/>
      <c r="F16" s="198"/>
      <c r="G16" s="199"/>
      <c r="H16" s="200"/>
      <c r="I16" s="201"/>
      <c r="J16" s="200"/>
      <c r="K16" s="121"/>
      <c r="L16" s="202"/>
      <c r="M16" s="203"/>
      <c r="N16" s="203"/>
      <c r="O16" s="203"/>
      <c r="P16" s="203"/>
      <c r="Q16" s="204"/>
      <c r="R16" s="203"/>
    </row>
    <row r="17" spans="2:18" ht="13.5" customHeight="1">
      <c r="B17" s="194"/>
      <c r="C17" s="205" t="s">
        <v>1715</v>
      </c>
      <c r="D17" s="196">
        <v>77829</v>
      </c>
      <c r="E17" s="99">
        <v>78730</v>
      </c>
      <c r="F17" s="206">
        <v>901</v>
      </c>
      <c r="G17" s="121">
        <v>79964</v>
      </c>
      <c r="H17" s="207">
        <v>1234</v>
      </c>
      <c r="I17" s="208">
        <v>81281</v>
      </c>
      <c r="J17" s="209">
        <v>1317</v>
      </c>
      <c r="K17" s="202">
        <v>82980</v>
      </c>
      <c r="L17" s="210">
        <v>1699</v>
      </c>
      <c r="M17" s="211">
        <v>1904</v>
      </c>
      <c r="N17" s="211">
        <v>3603</v>
      </c>
      <c r="O17" s="211">
        <v>1799</v>
      </c>
      <c r="P17" s="211">
        <v>2261</v>
      </c>
      <c r="Q17" s="211">
        <v>1054</v>
      </c>
      <c r="R17" s="211">
        <v>802</v>
      </c>
    </row>
    <row r="18" spans="2:18" ht="13.5" customHeight="1">
      <c r="B18" s="194"/>
      <c r="C18" s="205" t="s">
        <v>1716</v>
      </c>
      <c r="D18" s="196">
        <v>28713</v>
      </c>
      <c r="E18" s="99">
        <v>29014</v>
      </c>
      <c r="F18" s="206">
        <v>301</v>
      </c>
      <c r="G18" s="121">
        <v>29273</v>
      </c>
      <c r="H18" s="207">
        <v>259</v>
      </c>
      <c r="I18" s="208">
        <v>29534</v>
      </c>
      <c r="J18" s="209">
        <v>261</v>
      </c>
      <c r="K18" s="202">
        <v>29892</v>
      </c>
      <c r="L18" s="210">
        <v>358</v>
      </c>
      <c r="M18" s="211">
        <v>759</v>
      </c>
      <c r="N18" s="211">
        <v>881</v>
      </c>
      <c r="O18" s="211">
        <v>521</v>
      </c>
      <c r="P18" s="211">
        <v>845</v>
      </c>
      <c r="Q18" s="211">
        <v>322</v>
      </c>
      <c r="R18" s="211">
        <v>238</v>
      </c>
    </row>
    <row r="19" spans="2:18" ht="13.5" customHeight="1">
      <c r="B19" s="194"/>
      <c r="C19" s="205" t="s">
        <v>1717</v>
      </c>
      <c r="D19" s="196">
        <v>29271</v>
      </c>
      <c r="E19" s="99">
        <v>29505</v>
      </c>
      <c r="F19" s="206">
        <v>234</v>
      </c>
      <c r="G19" s="121">
        <v>29798</v>
      </c>
      <c r="H19" s="207">
        <v>293</v>
      </c>
      <c r="I19" s="208">
        <v>30148</v>
      </c>
      <c r="J19" s="209">
        <v>350</v>
      </c>
      <c r="K19" s="202">
        <v>30598</v>
      </c>
      <c r="L19" s="210">
        <v>450</v>
      </c>
      <c r="M19" s="211">
        <v>901</v>
      </c>
      <c r="N19" s="211">
        <v>455</v>
      </c>
      <c r="O19" s="211">
        <v>537</v>
      </c>
      <c r="P19" s="211">
        <v>511</v>
      </c>
      <c r="Q19" s="211">
        <v>387</v>
      </c>
      <c r="R19" s="211">
        <v>245</v>
      </c>
    </row>
    <row r="20" spans="2:18" ht="13.5" customHeight="1">
      <c r="B20" s="194"/>
      <c r="C20" s="205" t="s">
        <v>1718</v>
      </c>
      <c r="D20" s="196">
        <v>30094</v>
      </c>
      <c r="E20" s="99">
        <v>30361</v>
      </c>
      <c r="F20" s="206">
        <v>267</v>
      </c>
      <c r="G20" s="121">
        <v>30683</v>
      </c>
      <c r="H20" s="207">
        <v>322</v>
      </c>
      <c r="I20" s="208">
        <v>31022</v>
      </c>
      <c r="J20" s="209">
        <v>339</v>
      </c>
      <c r="K20" s="202">
        <v>31404</v>
      </c>
      <c r="L20" s="210">
        <v>382</v>
      </c>
      <c r="M20" s="211">
        <v>579</v>
      </c>
      <c r="N20" s="211">
        <v>691</v>
      </c>
      <c r="O20" s="211">
        <v>433</v>
      </c>
      <c r="P20" s="211">
        <v>583</v>
      </c>
      <c r="Q20" s="211">
        <v>467</v>
      </c>
      <c r="R20" s="211">
        <v>339</v>
      </c>
    </row>
    <row r="21" spans="2:18" ht="6" customHeight="1">
      <c r="B21" s="194"/>
      <c r="C21" s="205"/>
      <c r="D21" s="196"/>
      <c r="E21" s="99"/>
      <c r="F21" s="206"/>
      <c r="G21" s="121"/>
      <c r="H21" s="207"/>
      <c r="I21" s="208"/>
      <c r="J21" s="209"/>
      <c r="K21" s="202"/>
      <c r="L21" s="210"/>
      <c r="M21" s="211"/>
      <c r="N21" s="211"/>
      <c r="O21" s="211"/>
      <c r="P21" s="211"/>
      <c r="Q21" s="211"/>
      <c r="R21" s="211"/>
    </row>
    <row r="22" spans="2:18" ht="13.5" customHeight="1">
      <c r="B22" s="194"/>
      <c r="C22" s="205" t="s">
        <v>1719</v>
      </c>
      <c r="D22" s="196">
        <v>12177</v>
      </c>
      <c r="E22" s="99">
        <v>12246</v>
      </c>
      <c r="F22" s="206">
        <v>69</v>
      </c>
      <c r="G22" s="121">
        <v>12329</v>
      </c>
      <c r="H22" s="207">
        <v>83</v>
      </c>
      <c r="I22" s="208">
        <v>12400</v>
      </c>
      <c r="J22" s="209">
        <v>71</v>
      </c>
      <c r="K22" s="202">
        <v>12485</v>
      </c>
      <c r="L22" s="210">
        <v>85</v>
      </c>
      <c r="M22" s="211">
        <v>404</v>
      </c>
      <c r="N22" s="211">
        <v>175</v>
      </c>
      <c r="O22" s="211">
        <v>354</v>
      </c>
      <c r="P22" s="211">
        <v>162</v>
      </c>
      <c r="Q22" s="211">
        <v>146</v>
      </c>
      <c r="R22" s="211">
        <v>124</v>
      </c>
    </row>
    <row r="23" spans="2:18" ht="13.5" customHeight="1">
      <c r="B23" s="194"/>
      <c r="C23" s="205" t="s">
        <v>1720</v>
      </c>
      <c r="D23" s="196">
        <v>10287</v>
      </c>
      <c r="E23" s="99">
        <v>10372</v>
      </c>
      <c r="F23" s="206">
        <v>85</v>
      </c>
      <c r="G23" s="121">
        <v>10471</v>
      </c>
      <c r="H23" s="207">
        <v>99</v>
      </c>
      <c r="I23" s="208">
        <v>10563</v>
      </c>
      <c r="J23" s="209">
        <v>92</v>
      </c>
      <c r="K23" s="202">
        <v>10704</v>
      </c>
      <c r="L23" s="210">
        <v>141</v>
      </c>
      <c r="M23" s="211">
        <v>186</v>
      </c>
      <c r="N23" s="211">
        <v>99</v>
      </c>
      <c r="O23" s="211">
        <v>134</v>
      </c>
      <c r="P23" s="211">
        <v>47</v>
      </c>
      <c r="Q23" s="211">
        <v>97</v>
      </c>
      <c r="R23" s="211">
        <v>60</v>
      </c>
    </row>
    <row r="24" spans="2:18" ht="13.5" customHeight="1">
      <c r="B24" s="194"/>
      <c r="C24" s="205" t="s">
        <v>1721</v>
      </c>
      <c r="D24" s="196">
        <v>9946</v>
      </c>
      <c r="E24" s="99">
        <v>10009</v>
      </c>
      <c r="F24" s="206">
        <v>63</v>
      </c>
      <c r="G24" s="121">
        <v>10044</v>
      </c>
      <c r="H24" s="207">
        <v>35</v>
      </c>
      <c r="I24" s="208">
        <v>10125</v>
      </c>
      <c r="J24" s="209">
        <v>81</v>
      </c>
      <c r="K24" s="202">
        <v>10238</v>
      </c>
      <c r="L24" s="210">
        <v>113</v>
      </c>
      <c r="M24" s="211">
        <v>235</v>
      </c>
      <c r="N24" s="211">
        <v>76</v>
      </c>
      <c r="O24" s="211">
        <v>141</v>
      </c>
      <c r="P24" s="211">
        <v>63</v>
      </c>
      <c r="Q24" s="211">
        <v>77</v>
      </c>
      <c r="R24" s="211">
        <v>71</v>
      </c>
    </row>
    <row r="25" spans="2:18" ht="13.5" customHeight="1">
      <c r="B25" s="194"/>
      <c r="C25" s="205" t="s">
        <v>1722</v>
      </c>
      <c r="D25" s="196">
        <v>7497</v>
      </c>
      <c r="E25" s="99">
        <v>7534</v>
      </c>
      <c r="F25" s="206">
        <v>37</v>
      </c>
      <c r="G25" s="121">
        <v>7549</v>
      </c>
      <c r="H25" s="207">
        <v>15</v>
      </c>
      <c r="I25" s="208">
        <v>7559</v>
      </c>
      <c r="J25" s="209">
        <v>10</v>
      </c>
      <c r="K25" s="202">
        <v>7582</v>
      </c>
      <c r="L25" s="210">
        <v>23</v>
      </c>
      <c r="M25" s="211">
        <v>82</v>
      </c>
      <c r="N25" s="211">
        <v>34</v>
      </c>
      <c r="O25" s="211">
        <v>80</v>
      </c>
      <c r="P25" s="211">
        <v>28</v>
      </c>
      <c r="Q25" s="211">
        <v>39</v>
      </c>
      <c r="R25" s="211">
        <v>24</v>
      </c>
    </row>
    <row r="26" spans="2:18" ht="6" customHeight="1">
      <c r="B26" s="194"/>
      <c r="C26" s="205"/>
      <c r="D26" s="196"/>
      <c r="E26" s="99"/>
      <c r="F26" s="206"/>
      <c r="G26" s="121"/>
      <c r="H26" s="207"/>
      <c r="I26" s="208"/>
      <c r="J26" s="209"/>
      <c r="K26" s="202"/>
      <c r="L26" s="210"/>
      <c r="M26" s="211"/>
      <c r="N26" s="211"/>
      <c r="O26" s="211"/>
      <c r="P26" s="211"/>
      <c r="Q26" s="211"/>
      <c r="R26" s="211"/>
    </row>
    <row r="27" spans="2:18" ht="13.5" customHeight="1">
      <c r="B27" s="194"/>
      <c r="C27" s="205" t="s">
        <v>1723</v>
      </c>
      <c r="D27" s="196">
        <v>8785</v>
      </c>
      <c r="E27" s="99">
        <v>8833</v>
      </c>
      <c r="F27" s="206">
        <v>48</v>
      </c>
      <c r="G27" s="121">
        <v>8860</v>
      </c>
      <c r="H27" s="207">
        <v>27</v>
      </c>
      <c r="I27" s="208">
        <v>8931</v>
      </c>
      <c r="J27" s="209">
        <v>71</v>
      </c>
      <c r="K27" s="202">
        <v>9026</v>
      </c>
      <c r="L27" s="210">
        <v>95</v>
      </c>
      <c r="M27" s="211">
        <v>207</v>
      </c>
      <c r="N27" s="211">
        <v>93</v>
      </c>
      <c r="O27" s="211">
        <v>153</v>
      </c>
      <c r="P27" s="211">
        <v>67</v>
      </c>
      <c r="Q27" s="211">
        <v>123</v>
      </c>
      <c r="R27" s="211">
        <v>108</v>
      </c>
    </row>
    <row r="28" spans="2:18" ht="13.5" customHeight="1">
      <c r="B28" s="194"/>
      <c r="C28" s="205" t="s">
        <v>1724</v>
      </c>
      <c r="D28" s="196">
        <v>15464</v>
      </c>
      <c r="E28" s="99">
        <v>15879</v>
      </c>
      <c r="F28" s="206">
        <v>415</v>
      </c>
      <c r="G28" s="121">
        <v>16224</v>
      </c>
      <c r="H28" s="207">
        <v>345</v>
      </c>
      <c r="I28" s="208">
        <v>16554</v>
      </c>
      <c r="J28" s="209">
        <v>330</v>
      </c>
      <c r="K28" s="202">
        <v>16862</v>
      </c>
      <c r="L28" s="210">
        <v>308</v>
      </c>
      <c r="M28" s="211">
        <v>559</v>
      </c>
      <c r="N28" s="211">
        <v>280</v>
      </c>
      <c r="O28" s="211">
        <v>332</v>
      </c>
      <c r="P28" s="211">
        <v>239</v>
      </c>
      <c r="Q28" s="211">
        <v>214</v>
      </c>
      <c r="R28" s="211">
        <v>174</v>
      </c>
    </row>
    <row r="29" spans="2:18" ht="13.5" customHeight="1">
      <c r="B29" s="194"/>
      <c r="C29" s="205" t="s">
        <v>1725</v>
      </c>
      <c r="D29" s="196">
        <v>10552</v>
      </c>
      <c r="E29" s="99">
        <v>10548</v>
      </c>
      <c r="F29" s="206">
        <v>-4</v>
      </c>
      <c r="G29" s="121">
        <v>10640</v>
      </c>
      <c r="H29" s="207">
        <v>92</v>
      </c>
      <c r="I29" s="208">
        <v>10794</v>
      </c>
      <c r="J29" s="209">
        <v>154</v>
      </c>
      <c r="K29" s="202">
        <v>10839</v>
      </c>
      <c r="L29" s="210">
        <v>45</v>
      </c>
      <c r="M29" s="211">
        <v>300</v>
      </c>
      <c r="N29" s="211">
        <v>326</v>
      </c>
      <c r="O29" s="211">
        <v>289</v>
      </c>
      <c r="P29" s="211">
        <v>280</v>
      </c>
      <c r="Q29" s="211">
        <v>51</v>
      </c>
      <c r="R29" s="211">
        <v>63</v>
      </c>
    </row>
    <row r="30" spans="2:18" ht="13.5" customHeight="1">
      <c r="B30" s="194"/>
      <c r="C30" s="205" t="s">
        <v>1726</v>
      </c>
      <c r="D30" s="196">
        <v>5579</v>
      </c>
      <c r="E30" s="99">
        <v>5594</v>
      </c>
      <c r="F30" s="206">
        <v>15</v>
      </c>
      <c r="G30" s="121">
        <v>5582</v>
      </c>
      <c r="H30" s="207">
        <v>-12</v>
      </c>
      <c r="I30" s="208">
        <v>5580</v>
      </c>
      <c r="J30" s="209">
        <v>-2</v>
      </c>
      <c r="K30" s="202">
        <v>5577</v>
      </c>
      <c r="L30" s="210">
        <v>-3</v>
      </c>
      <c r="M30" s="211">
        <v>37</v>
      </c>
      <c r="N30" s="211">
        <v>29</v>
      </c>
      <c r="O30" s="211">
        <v>48</v>
      </c>
      <c r="P30" s="211">
        <v>22</v>
      </c>
      <c r="Q30" s="211">
        <v>63</v>
      </c>
      <c r="R30" s="211">
        <v>62</v>
      </c>
    </row>
    <row r="31" spans="2:18" ht="13.5" customHeight="1">
      <c r="B31" s="194"/>
      <c r="C31" s="205" t="s">
        <v>1727</v>
      </c>
      <c r="D31" s="196">
        <v>9606</v>
      </c>
      <c r="E31" s="99">
        <v>9702</v>
      </c>
      <c r="F31" s="206">
        <v>96</v>
      </c>
      <c r="G31" s="121">
        <v>9740</v>
      </c>
      <c r="H31" s="207">
        <v>38</v>
      </c>
      <c r="I31" s="208">
        <v>9808</v>
      </c>
      <c r="J31" s="209">
        <v>68</v>
      </c>
      <c r="K31" s="202">
        <v>9904</v>
      </c>
      <c r="L31" s="210">
        <v>96</v>
      </c>
      <c r="M31" s="211">
        <v>191</v>
      </c>
      <c r="N31" s="211">
        <v>97</v>
      </c>
      <c r="O31" s="211">
        <v>118</v>
      </c>
      <c r="P31" s="211">
        <v>93</v>
      </c>
      <c r="Q31" s="211">
        <v>30</v>
      </c>
      <c r="R31" s="211">
        <v>11</v>
      </c>
    </row>
    <row r="32" spans="2:18" ht="6" customHeight="1">
      <c r="B32" s="194"/>
      <c r="C32" s="205"/>
      <c r="D32" s="196"/>
      <c r="E32" s="99"/>
      <c r="F32" s="206"/>
      <c r="G32" s="121"/>
      <c r="H32" s="207"/>
      <c r="I32" s="208"/>
      <c r="J32" s="209"/>
      <c r="K32" s="202"/>
      <c r="L32" s="210"/>
      <c r="M32" s="211"/>
      <c r="N32" s="211"/>
      <c r="O32" s="211"/>
      <c r="P32" s="211"/>
      <c r="Q32" s="211"/>
      <c r="R32" s="211"/>
    </row>
    <row r="33" spans="2:18" ht="13.5" customHeight="1">
      <c r="B33" s="194"/>
      <c r="C33" s="205" t="s">
        <v>1728</v>
      </c>
      <c r="D33" s="196">
        <v>3664</v>
      </c>
      <c r="E33" s="99">
        <v>3731</v>
      </c>
      <c r="F33" s="206">
        <v>67</v>
      </c>
      <c r="G33" s="121">
        <v>3771</v>
      </c>
      <c r="H33" s="207">
        <v>40</v>
      </c>
      <c r="I33" s="208">
        <v>3800</v>
      </c>
      <c r="J33" s="209">
        <v>29</v>
      </c>
      <c r="K33" s="202">
        <v>3844</v>
      </c>
      <c r="L33" s="210">
        <v>44</v>
      </c>
      <c r="M33" s="211">
        <v>73</v>
      </c>
      <c r="N33" s="211">
        <v>23</v>
      </c>
      <c r="O33" s="211">
        <v>33</v>
      </c>
      <c r="P33" s="211">
        <v>14</v>
      </c>
      <c r="Q33" s="211">
        <v>43</v>
      </c>
      <c r="R33" s="211">
        <v>48</v>
      </c>
    </row>
    <row r="34" spans="2:18" ht="13.5" customHeight="1">
      <c r="B34" s="194"/>
      <c r="C34" s="205" t="s">
        <v>1729</v>
      </c>
      <c r="D34" s="196">
        <v>2749</v>
      </c>
      <c r="E34" s="99">
        <v>2771</v>
      </c>
      <c r="F34" s="206">
        <v>22</v>
      </c>
      <c r="G34" s="121">
        <v>2797</v>
      </c>
      <c r="H34" s="207">
        <v>26</v>
      </c>
      <c r="I34" s="208">
        <v>2820</v>
      </c>
      <c r="J34" s="209">
        <v>23</v>
      </c>
      <c r="K34" s="202">
        <v>2996</v>
      </c>
      <c r="L34" s="210">
        <v>176</v>
      </c>
      <c r="M34" s="211">
        <v>176</v>
      </c>
      <c r="N34" s="211">
        <v>17</v>
      </c>
      <c r="O34" s="211">
        <v>15</v>
      </c>
      <c r="P34" s="211">
        <v>5</v>
      </c>
      <c r="Q34" s="211">
        <v>10</v>
      </c>
      <c r="R34" s="211">
        <v>7</v>
      </c>
    </row>
    <row r="35" spans="2:18" ht="13.5" customHeight="1">
      <c r="B35" s="194"/>
      <c r="C35" s="205" t="s">
        <v>1730</v>
      </c>
      <c r="D35" s="196">
        <v>5077</v>
      </c>
      <c r="E35" s="99">
        <v>5101</v>
      </c>
      <c r="F35" s="206">
        <v>24</v>
      </c>
      <c r="G35" s="121">
        <v>5119</v>
      </c>
      <c r="H35" s="207">
        <v>18</v>
      </c>
      <c r="I35" s="208">
        <v>5140</v>
      </c>
      <c r="J35" s="209">
        <v>21</v>
      </c>
      <c r="K35" s="202">
        <v>5194</v>
      </c>
      <c r="L35" s="210">
        <v>54</v>
      </c>
      <c r="M35" s="211">
        <v>63</v>
      </c>
      <c r="N35" s="211">
        <v>22</v>
      </c>
      <c r="O35" s="211">
        <v>42</v>
      </c>
      <c r="P35" s="211">
        <v>12</v>
      </c>
      <c r="Q35" s="211">
        <v>36</v>
      </c>
      <c r="R35" s="211">
        <v>13</v>
      </c>
    </row>
    <row r="36" spans="2:18" ht="13.5" customHeight="1">
      <c r="B36" s="194"/>
      <c r="C36" s="205" t="s">
        <v>1731</v>
      </c>
      <c r="D36" s="196">
        <v>2086</v>
      </c>
      <c r="E36" s="99">
        <v>2075</v>
      </c>
      <c r="F36" s="206">
        <v>-11</v>
      </c>
      <c r="G36" s="121">
        <v>2079</v>
      </c>
      <c r="H36" s="207">
        <v>4</v>
      </c>
      <c r="I36" s="208">
        <v>2060</v>
      </c>
      <c r="J36" s="209">
        <v>-19</v>
      </c>
      <c r="K36" s="202">
        <v>2054</v>
      </c>
      <c r="L36" s="210">
        <v>-6</v>
      </c>
      <c r="M36" s="211">
        <v>15</v>
      </c>
      <c r="N36" s="211">
        <v>8</v>
      </c>
      <c r="O36" s="211">
        <v>21</v>
      </c>
      <c r="P36" s="211">
        <v>6</v>
      </c>
      <c r="Q36" s="211">
        <v>9</v>
      </c>
      <c r="R36" s="211">
        <v>11</v>
      </c>
    </row>
    <row r="37" spans="2:18" ht="13.5" customHeight="1">
      <c r="B37" s="194"/>
      <c r="C37" s="205" t="s">
        <v>1732</v>
      </c>
      <c r="D37" s="196">
        <v>2495</v>
      </c>
      <c r="E37" s="99">
        <v>2475</v>
      </c>
      <c r="F37" s="206">
        <v>-20</v>
      </c>
      <c r="G37" s="121">
        <v>2451</v>
      </c>
      <c r="H37" s="207">
        <v>-24</v>
      </c>
      <c r="I37" s="208">
        <v>2437</v>
      </c>
      <c r="J37" s="209">
        <v>-14</v>
      </c>
      <c r="K37" s="202">
        <v>2426</v>
      </c>
      <c r="L37" s="210">
        <v>-11</v>
      </c>
      <c r="M37" s="211">
        <v>18</v>
      </c>
      <c r="N37" s="211">
        <v>8</v>
      </c>
      <c r="O37" s="211">
        <v>34</v>
      </c>
      <c r="P37" s="211">
        <v>3</v>
      </c>
      <c r="Q37" s="211">
        <v>7</v>
      </c>
      <c r="R37" s="211">
        <v>7</v>
      </c>
    </row>
    <row r="38" spans="2:18" ht="13.5" customHeight="1">
      <c r="B38" s="194"/>
      <c r="C38" s="205" t="s">
        <v>1733</v>
      </c>
      <c r="D38" s="196">
        <v>2590</v>
      </c>
      <c r="E38" s="99">
        <v>2581</v>
      </c>
      <c r="F38" s="206">
        <v>-9</v>
      </c>
      <c r="G38" s="121">
        <v>2579</v>
      </c>
      <c r="H38" s="207">
        <v>-2</v>
      </c>
      <c r="I38" s="208">
        <v>2585</v>
      </c>
      <c r="J38" s="209">
        <v>6</v>
      </c>
      <c r="K38" s="202">
        <v>2595</v>
      </c>
      <c r="L38" s="210">
        <v>10</v>
      </c>
      <c r="M38" s="211">
        <v>34</v>
      </c>
      <c r="N38" s="211">
        <v>12</v>
      </c>
      <c r="O38" s="211">
        <v>20</v>
      </c>
      <c r="P38" s="211">
        <v>5</v>
      </c>
      <c r="Q38" s="211">
        <v>13</v>
      </c>
      <c r="R38" s="211">
        <v>24</v>
      </c>
    </row>
    <row r="39" spans="2:18" ht="13.5" customHeight="1">
      <c r="B39" s="194"/>
      <c r="C39" s="205" t="s">
        <v>1734</v>
      </c>
      <c r="D39" s="196">
        <v>2363</v>
      </c>
      <c r="E39" s="99">
        <v>2362</v>
      </c>
      <c r="F39" s="206">
        <v>-1</v>
      </c>
      <c r="G39" s="121">
        <v>2434</v>
      </c>
      <c r="H39" s="207">
        <v>72</v>
      </c>
      <c r="I39" s="208">
        <v>2432</v>
      </c>
      <c r="J39" s="209">
        <v>-2</v>
      </c>
      <c r="K39" s="202">
        <v>2424</v>
      </c>
      <c r="L39" s="210">
        <v>-8</v>
      </c>
      <c r="M39" s="211">
        <v>27</v>
      </c>
      <c r="N39" s="211">
        <v>14</v>
      </c>
      <c r="O39" s="211">
        <v>17</v>
      </c>
      <c r="P39" s="211">
        <v>10</v>
      </c>
      <c r="Q39" s="211">
        <v>8</v>
      </c>
      <c r="R39" s="211">
        <v>30</v>
      </c>
    </row>
    <row r="40" spans="2:18" ht="6" customHeight="1">
      <c r="B40" s="194"/>
      <c r="C40" s="205"/>
      <c r="D40" s="196"/>
      <c r="E40" s="99"/>
      <c r="F40" s="206"/>
      <c r="G40" s="121"/>
      <c r="H40" s="207"/>
      <c r="I40" s="208"/>
      <c r="J40" s="209"/>
      <c r="K40" s="202"/>
      <c r="L40" s="210"/>
      <c r="M40" s="211"/>
      <c r="N40" s="211"/>
      <c r="O40" s="211"/>
      <c r="P40" s="211"/>
      <c r="Q40" s="211"/>
      <c r="R40" s="211"/>
    </row>
    <row r="41" spans="2:18" ht="13.5" customHeight="1">
      <c r="B41" s="194"/>
      <c r="C41" s="205" t="s">
        <v>1735</v>
      </c>
      <c r="D41" s="196">
        <v>1833</v>
      </c>
      <c r="E41" s="99">
        <v>1828</v>
      </c>
      <c r="F41" s="206">
        <v>-5</v>
      </c>
      <c r="G41" s="121">
        <v>1853</v>
      </c>
      <c r="H41" s="207">
        <v>25</v>
      </c>
      <c r="I41" s="208">
        <v>1858</v>
      </c>
      <c r="J41" s="209">
        <v>5</v>
      </c>
      <c r="K41" s="202">
        <v>1857</v>
      </c>
      <c r="L41" s="210">
        <v>-1</v>
      </c>
      <c r="M41" s="211">
        <v>10</v>
      </c>
      <c r="N41" s="211">
        <v>16</v>
      </c>
      <c r="O41" s="211">
        <v>19</v>
      </c>
      <c r="P41" s="211">
        <v>6</v>
      </c>
      <c r="Q41" s="211">
        <v>7</v>
      </c>
      <c r="R41" s="211">
        <v>9</v>
      </c>
    </row>
    <row r="42" spans="2:18" ht="13.5" customHeight="1">
      <c r="B42" s="194"/>
      <c r="C42" s="205" t="s">
        <v>1736</v>
      </c>
      <c r="D42" s="196">
        <v>2946</v>
      </c>
      <c r="E42" s="99">
        <v>2951</v>
      </c>
      <c r="F42" s="206">
        <v>5</v>
      </c>
      <c r="G42" s="121">
        <v>2945</v>
      </c>
      <c r="H42" s="207">
        <v>-6</v>
      </c>
      <c r="I42" s="208">
        <v>2934</v>
      </c>
      <c r="J42" s="209">
        <v>-11</v>
      </c>
      <c r="K42" s="202">
        <v>2930</v>
      </c>
      <c r="L42" s="210">
        <v>-4</v>
      </c>
      <c r="M42" s="211">
        <v>19</v>
      </c>
      <c r="N42" s="211">
        <v>16</v>
      </c>
      <c r="O42" s="211">
        <v>23</v>
      </c>
      <c r="P42" s="211">
        <v>16</v>
      </c>
      <c r="Q42" s="211">
        <v>18</v>
      </c>
      <c r="R42" s="211">
        <v>18</v>
      </c>
    </row>
    <row r="43" spans="2:18" ht="13.5" customHeight="1">
      <c r="B43" s="194"/>
      <c r="C43" s="205" t="s">
        <v>1737</v>
      </c>
      <c r="D43" s="196">
        <v>1749</v>
      </c>
      <c r="E43" s="99">
        <v>1743</v>
      </c>
      <c r="F43" s="206">
        <v>-6</v>
      </c>
      <c r="G43" s="121">
        <v>1743</v>
      </c>
      <c r="H43" s="207">
        <v>0</v>
      </c>
      <c r="I43" s="208">
        <v>1743</v>
      </c>
      <c r="J43" s="209">
        <v>0</v>
      </c>
      <c r="K43" s="202">
        <v>1789</v>
      </c>
      <c r="L43" s="210">
        <v>46</v>
      </c>
      <c r="M43" s="211">
        <v>43</v>
      </c>
      <c r="N43" s="211">
        <v>1</v>
      </c>
      <c r="O43" s="211">
        <v>4</v>
      </c>
      <c r="P43" s="211">
        <v>0</v>
      </c>
      <c r="Q43" s="211">
        <v>15</v>
      </c>
      <c r="R43" s="211">
        <v>9</v>
      </c>
    </row>
    <row r="44" spans="2:18" ht="13.5" customHeight="1">
      <c r="B44" s="194"/>
      <c r="C44" s="205" t="s">
        <v>1738</v>
      </c>
      <c r="D44" s="196">
        <v>2974</v>
      </c>
      <c r="E44" s="99">
        <v>2959</v>
      </c>
      <c r="F44" s="206">
        <v>-15</v>
      </c>
      <c r="G44" s="121">
        <v>2947</v>
      </c>
      <c r="H44" s="207">
        <v>-12</v>
      </c>
      <c r="I44" s="208">
        <v>2927</v>
      </c>
      <c r="J44" s="209">
        <v>-20</v>
      </c>
      <c r="K44" s="202">
        <v>2997</v>
      </c>
      <c r="L44" s="210">
        <v>70</v>
      </c>
      <c r="M44" s="211">
        <v>24</v>
      </c>
      <c r="N44" s="211">
        <v>15</v>
      </c>
      <c r="O44" s="211">
        <v>22</v>
      </c>
      <c r="P44" s="211">
        <v>8</v>
      </c>
      <c r="Q44" s="211">
        <v>71</v>
      </c>
      <c r="R44" s="211">
        <v>10</v>
      </c>
    </row>
    <row r="45" spans="2:18" ht="13.5" customHeight="1">
      <c r="B45" s="194"/>
      <c r="C45" s="205" t="s">
        <v>1739</v>
      </c>
      <c r="D45" s="196">
        <v>1106</v>
      </c>
      <c r="E45" s="99">
        <v>1110</v>
      </c>
      <c r="F45" s="206">
        <v>4</v>
      </c>
      <c r="G45" s="121">
        <v>1153</v>
      </c>
      <c r="H45" s="207">
        <v>43</v>
      </c>
      <c r="I45" s="208">
        <v>1159</v>
      </c>
      <c r="J45" s="209">
        <v>6</v>
      </c>
      <c r="K45" s="202">
        <v>1147</v>
      </c>
      <c r="L45" s="210">
        <v>-12</v>
      </c>
      <c r="M45" s="211">
        <v>11</v>
      </c>
      <c r="N45" s="211">
        <v>3</v>
      </c>
      <c r="O45" s="211">
        <v>22</v>
      </c>
      <c r="P45" s="211">
        <v>4</v>
      </c>
      <c r="Q45" s="211">
        <v>3</v>
      </c>
      <c r="R45" s="211">
        <v>3</v>
      </c>
    </row>
    <row r="46" spans="2:18" ht="13.5" customHeight="1">
      <c r="B46" s="194"/>
      <c r="C46" s="205" t="s">
        <v>1740</v>
      </c>
      <c r="D46" s="196">
        <v>1370</v>
      </c>
      <c r="E46" s="99">
        <v>1365</v>
      </c>
      <c r="F46" s="206">
        <v>-5</v>
      </c>
      <c r="G46" s="121">
        <v>1365</v>
      </c>
      <c r="H46" s="207">
        <v>0</v>
      </c>
      <c r="I46" s="208">
        <v>1365</v>
      </c>
      <c r="J46" s="209">
        <v>0</v>
      </c>
      <c r="K46" s="202">
        <v>1354</v>
      </c>
      <c r="L46" s="210">
        <v>-11</v>
      </c>
      <c r="M46" s="211">
        <v>5</v>
      </c>
      <c r="N46" s="211">
        <v>4</v>
      </c>
      <c r="O46" s="211">
        <v>14</v>
      </c>
      <c r="P46" s="211">
        <v>6</v>
      </c>
      <c r="Q46" s="211">
        <v>2</v>
      </c>
      <c r="R46" s="211">
        <v>2</v>
      </c>
    </row>
    <row r="47" spans="2:18" ht="13.5" customHeight="1">
      <c r="B47" s="194"/>
      <c r="C47" s="205" t="s">
        <v>1741</v>
      </c>
      <c r="D47" s="196">
        <v>1607</v>
      </c>
      <c r="E47" s="99">
        <v>1600</v>
      </c>
      <c r="F47" s="206">
        <v>-7</v>
      </c>
      <c r="G47" s="121">
        <v>1593</v>
      </c>
      <c r="H47" s="207">
        <v>-7</v>
      </c>
      <c r="I47" s="208">
        <v>1593</v>
      </c>
      <c r="J47" s="209">
        <v>0</v>
      </c>
      <c r="K47" s="202">
        <v>1589</v>
      </c>
      <c r="L47" s="210">
        <v>-4</v>
      </c>
      <c r="M47" s="211">
        <v>7</v>
      </c>
      <c r="N47" s="211">
        <v>8</v>
      </c>
      <c r="O47" s="211">
        <v>13</v>
      </c>
      <c r="P47" s="211">
        <v>8</v>
      </c>
      <c r="Q47" s="211">
        <v>2</v>
      </c>
      <c r="R47" s="211">
        <v>0</v>
      </c>
    </row>
    <row r="48" spans="2:18" ht="6" customHeight="1">
      <c r="B48" s="194"/>
      <c r="C48" s="205"/>
      <c r="D48" s="196"/>
      <c r="E48" s="99"/>
      <c r="F48" s="206"/>
      <c r="G48" s="121"/>
      <c r="H48" s="207"/>
      <c r="I48" s="208"/>
      <c r="J48" s="209"/>
      <c r="K48" s="202"/>
      <c r="L48" s="210"/>
      <c r="M48" s="211"/>
      <c r="N48" s="211"/>
      <c r="O48" s="211"/>
      <c r="P48" s="211"/>
      <c r="Q48" s="211"/>
      <c r="R48" s="211"/>
    </row>
    <row r="49" spans="2:18" ht="13.5" customHeight="1">
      <c r="B49" s="194"/>
      <c r="C49" s="205" t="s">
        <v>1742</v>
      </c>
      <c r="D49" s="196">
        <v>6555</v>
      </c>
      <c r="E49" s="99">
        <v>6571</v>
      </c>
      <c r="F49" s="206">
        <v>16</v>
      </c>
      <c r="G49" s="121">
        <v>6595</v>
      </c>
      <c r="H49" s="207">
        <v>24</v>
      </c>
      <c r="I49" s="208">
        <v>6634</v>
      </c>
      <c r="J49" s="209">
        <v>39</v>
      </c>
      <c r="K49" s="202">
        <v>6672</v>
      </c>
      <c r="L49" s="210">
        <v>38</v>
      </c>
      <c r="M49" s="211">
        <v>82</v>
      </c>
      <c r="N49" s="211">
        <v>38</v>
      </c>
      <c r="O49" s="211">
        <v>62</v>
      </c>
      <c r="P49" s="211">
        <v>33</v>
      </c>
      <c r="Q49" s="211">
        <v>70</v>
      </c>
      <c r="R49" s="211">
        <v>57</v>
      </c>
    </row>
    <row r="50" spans="2:18" ht="13.5" customHeight="1">
      <c r="B50" s="194"/>
      <c r="C50" s="205" t="s">
        <v>1743</v>
      </c>
      <c r="D50" s="196">
        <v>4818</v>
      </c>
      <c r="E50" s="99">
        <v>4854</v>
      </c>
      <c r="F50" s="206">
        <v>36</v>
      </c>
      <c r="G50" s="121">
        <v>4824</v>
      </c>
      <c r="H50" s="207">
        <v>-30</v>
      </c>
      <c r="I50" s="208">
        <v>4850</v>
      </c>
      <c r="J50" s="209">
        <v>26</v>
      </c>
      <c r="K50" s="202">
        <v>4854</v>
      </c>
      <c r="L50" s="210">
        <v>4</v>
      </c>
      <c r="M50" s="211">
        <v>52</v>
      </c>
      <c r="N50" s="211">
        <v>16</v>
      </c>
      <c r="O50" s="211">
        <v>47</v>
      </c>
      <c r="P50" s="211">
        <v>12</v>
      </c>
      <c r="Q50" s="211">
        <v>15</v>
      </c>
      <c r="R50" s="211">
        <v>20</v>
      </c>
    </row>
    <row r="51" spans="2:18" ht="13.5" customHeight="1">
      <c r="B51" s="194"/>
      <c r="C51" s="205" t="s">
        <v>1744</v>
      </c>
      <c r="D51" s="196">
        <v>3217</v>
      </c>
      <c r="E51" s="99">
        <v>3182</v>
      </c>
      <c r="F51" s="206">
        <v>-35</v>
      </c>
      <c r="G51" s="121">
        <v>3164</v>
      </c>
      <c r="H51" s="207">
        <v>-18</v>
      </c>
      <c r="I51" s="208">
        <v>3143</v>
      </c>
      <c r="J51" s="209">
        <v>-21</v>
      </c>
      <c r="K51" s="202">
        <v>3172</v>
      </c>
      <c r="L51" s="210">
        <v>29</v>
      </c>
      <c r="M51" s="211">
        <v>43</v>
      </c>
      <c r="N51" s="211">
        <v>72</v>
      </c>
      <c r="O51" s="211">
        <v>40</v>
      </c>
      <c r="P51" s="211">
        <v>75</v>
      </c>
      <c r="Q51" s="211">
        <v>52</v>
      </c>
      <c r="R51" s="211">
        <v>23</v>
      </c>
    </row>
    <row r="52" spans="2:18" ht="13.5" customHeight="1">
      <c r="B52" s="194"/>
      <c r="C52" s="205" t="s">
        <v>1745</v>
      </c>
      <c r="D52" s="196">
        <v>4458</v>
      </c>
      <c r="E52" s="99">
        <v>4454</v>
      </c>
      <c r="F52" s="206">
        <v>-4</v>
      </c>
      <c r="G52" s="121">
        <v>4454</v>
      </c>
      <c r="H52" s="207">
        <v>0</v>
      </c>
      <c r="I52" s="208">
        <v>4462</v>
      </c>
      <c r="J52" s="209">
        <v>8</v>
      </c>
      <c r="K52" s="202">
        <v>4467</v>
      </c>
      <c r="L52" s="210">
        <v>5</v>
      </c>
      <c r="M52" s="211">
        <v>28</v>
      </c>
      <c r="N52" s="211">
        <v>18</v>
      </c>
      <c r="O52" s="211">
        <v>37</v>
      </c>
      <c r="P52" s="211">
        <v>15</v>
      </c>
      <c r="Q52" s="211">
        <v>27</v>
      </c>
      <c r="R52" s="211">
        <v>16</v>
      </c>
    </row>
    <row r="53" spans="2:18" ht="13.5" customHeight="1">
      <c r="B53" s="194"/>
      <c r="C53" s="205" t="s">
        <v>1746</v>
      </c>
      <c r="D53" s="196">
        <v>2334</v>
      </c>
      <c r="E53" s="99">
        <v>2372</v>
      </c>
      <c r="F53" s="206">
        <v>38</v>
      </c>
      <c r="G53" s="121">
        <v>2362</v>
      </c>
      <c r="H53" s="207">
        <v>-10</v>
      </c>
      <c r="I53" s="208">
        <v>2362</v>
      </c>
      <c r="J53" s="209">
        <v>0</v>
      </c>
      <c r="K53" s="202">
        <v>2365</v>
      </c>
      <c r="L53" s="210">
        <v>3</v>
      </c>
      <c r="M53" s="211">
        <v>18</v>
      </c>
      <c r="N53" s="211">
        <v>13</v>
      </c>
      <c r="O53" s="211">
        <v>18</v>
      </c>
      <c r="P53" s="211">
        <v>8</v>
      </c>
      <c r="Q53" s="211">
        <v>13</v>
      </c>
      <c r="R53" s="211">
        <v>15</v>
      </c>
    </row>
    <row r="54" spans="2:18" ht="6" customHeight="1">
      <c r="B54" s="194"/>
      <c r="C54" s="205"/>
      <c r="D54" s="196"/>
      <c r="E54" s="99"/>
      <c r="F54" s="206"/>
      <c r="G54" s="121"/>
      <c r="H54" s="207"/>
      <c r="I54" s="208"/>
      <c r="J54" s="209"/>
      <c r="K54" s="202"/>
      <c r="L54" s="210"/>
      <c r="M54" s="211"/>
      <c r="N54" s="211"/>
      <c r="O54" s="211"/>
      <c r="P54" s="211"/>
      <c r="Q54" s="211"/>
      <c r="R54" s="211"/>
    </row>
    <row r="55" spans="2:18" ht="13.5" customHeight="1">
      <c r="B55" s="194"/>
      <c r="C55" s="205" t="s">
        <v>1769</v>
      </c>
      <c r="D55" s="196">
        <v>1834</v>
      </c>
      <c r="E55" s="99">
        <v>1873</v>
      </c>
      <c r="F55" s="206">
        <v>39</v>
      </c>
      <c r="G55" s="121">
        <v>1862</v>
      </c>
      <c r="H55" s="207">
        <v>-11</v>
      </c>
      <c r="I55" s="208">
        <v>1864</v>
      </c>
      <c r="J55" s="209">
        <v>2</v>
      </c>
      <c r="K55" s="202">
        <v>1856</v>
      </c>
      <c r="L55" s="210">
        <v>-8</v>
      </c>
      <c r="M55" s="211">
        <v>20</v>
      </c>
      <c r="N55" s="211">
        <v>8</v>
      </c>
      <c r="O55" s="211">
        <v>10</v>
      </c>
      <c r="P55" s="211">
        <v>11</v>
      </c>
      <c r="Q55" s="211">
        <v>3</v>
      </c>
      <c r="R55" s="211">
        <v>18</v>
      </c>
    </row>
    <row r="56" spans="2:18" ht="13.5" customHeight="1">
      <c r="B56" s="194"/>
      <c r="C56" s="205" t="s">
        <v>1747</v>
      </c>
      <c r="D56" s="196">
        <v>4494</v>
      </c>
      <c r="E56" s="99">
        <v>4517</v>
      </c>
      <c r="F56" s="206">
        <v>23</v>
      </c>
      <c r="G56" s="121">
        <v>4586</v>
      </c>
      <c r="H56" s="207">
        <v>69</v>
      </c>
      <c r="I56" s="208">
        <v>4593</v>
      </c>
      <c r="J56" s="209">
        <v>7</v>
      </c>
      <c r="K56" s="202">
        <v>4618</v>
      </c>
      <c r="L56" s="210">
        <v>25</v>
      </c>
      <c r="M56" s="211">
        <v>55</v>
      </c>
      <c r="N56" s="211">
        <v>35</v>
      </c>
      <c r="O56" s="211">
        <v>46</v>
      </c>
      <c r="P56" s="211">
        <v>20</v>
      </c>
      <c r="Q56" s="211">
        <v>27</v>
      </c>
      <c r="R56" s="211">
        <v>26</v>
      </c>
    </row>
    <row r="57" spans="2:18" ht="13.5" customHeight="1">
      <c r="B57" s="194"/>
      <c r="C57" s="205" t="s">
        <v>1748</v>
      </c>
      <c r="D57" s="196">
        <v>2807</v>
      </c>
      <c r="E57" s="99">
        <v>2806</v>
      </c>
      <c r="F57" s="206">
        <v>-1</v>
      </c>
      <c r="G57" s="121">
        <v>2808</v>
      </c>
      <c r="H57" s="207">
        <v>2</v>
      </c>
      <c r="I57" s="208">
        <v>2800</v>
      </c>
      <c r="J57" s="209">
        <v>-8</v>
      </c>
      <c r="K57" s="202">
        <v>2802</v>
      </c>
      <c r="L57" s="210">
        <v>2</v>
      </c>
      <c r="M57" s="211">
        <v>20</v>
      </c>
      <c r="N57" s="211">
        <v>9</v>
      </c>
      <c r="O57" s="211">
        <v>23</v>
      </c>
      <c r="P57" s="211">
        <v>8</v>
      </c>
      <c r="Q57" s="211">
        <v>6</v>
      </c>
      <c r="R57" s="211">
        <v>2</v>
      </c>
    </row>
    <row r="58" spans="2:18" ht="13.5" customHeight="1">
      <c r="B58" s="194"/>
      <c r="C58" s="205" t="s">
        <v>1749</v>
      </c>
      <c r="D58" s="196">
        <v>2165</v>
      </c>
      <c r="E58" s="99">
        <v>2126</v>
      </c>
      <c r="F58" s="206">
        <v>-39</v>
      </c>
      <c r="G58" s="121">
        <v>2105</v>
      </c>
      <c r="H58" s="207">
        <v>-21</v>
      </c>
      <c r="I58" s="208">
        <v>2092</v>
      </c>
      <c r="J58" s="209">
        <v>-13</v>
      </c>
      <c r="K58" s="202">
        <v>2090</v>
      </c>
      <c r="L58" s="210">
        <v>-2</v>
      </c>
      <c r="M58" s="211">
        <v>24</v>
      </c>
      <c r="N58" s="211">
        <v>12</v>
      </c>
      <c r="O58" s="211">
        <v>15</v>
      </c>
      <c r="P58" s="211">
        <v>12</v>
      </c>
      <c r="Q58" s="211">
        <v>5</v>
      </c>
      <c r="R58" s="211">
        <v>16</v>
      </c>
    </row>
    <row r="59" spans="2:18" ht="13.5" customHeight="1">
      <c r="B59" s="194"/>
      <c r="C59" s="205" t="s">
        <v>1750</v>
      </c>
      <c r="D59" s="196">
        <v>1765</v>
      </c>
      <c r="E59" s="99">
        <v>1770</v>
      </c>
      <c r="F59" s="206">
        <v>5</v>
      </c>
      <c r="G59" s="121">
        <v>1780</v>
      </c>
      <c r="H59" s="207">
        <v>10</v>
      </c>
      <c r="I59" s="208">
        <v>1799</v>
      </c>
      <c r="J59" s="209">
        <v>19</v>
      </c>
      <c r="K59" s="202">
        <v>1835</v>
      </c>
      <c r="L59" s="210">
        <v>36</v>
      </c>
      <c r="M59" s="211">
        <v>39</v>
      </c>
      <c r="N59" s="211">
        <v>8</v>
      </c>
      <c r="O59" s="211">
        <v>7</v>
      </c>
      <c r="P59" s="211">
        <v>2</v>
      </c>
      <c r="Q59" s="211">
        <v>5</v>
      </c>
      <c r="R59" s="211">
        <v>7</v>
      </c>
    </row>
    <row r="60" spans="2:18" ht="13.5" customHeight="1">
      <c r="B60" s="194"/>
      <c r="C60" s="205" t="s">
        <v>1751</v>
      </c>
      <c r="D60" s="196">
        <v>1883</v>
      </c>
      <c r="E60" s="99">
        <v>1877</v>
      </c>
      <c r="F60" s="206">
        <v>-6</v>
      </c>
      <c r="G60" s="121">
        <v>1884</v>
      </c>
      <c r="H60" s="207">
        <v>7</v>
      </c>
      <c r="I60" s="208">
        <v>1897</v>
      </c>
      <c r="J60" s="209">
        <v>13</v>
      </c>
      <c r="K60" s="202">
        <v>1915</v>
      </c>
      <c r="L60" s="210">
        <v>18</v>
      </c>
      <c r="M60" s="211">
        <v>30</v>
      </c>
      <c r="N60" s="211">
        <v>18</v>
      </c>
      <c r="O60" s="211">
        <v>27</v>
      </c>
      <c r="P60" s="211">
        <v>2</v>
      </c>
      <c r="Q60" s="211">
        <v>2</v>
      </c>
      <c r="R60" s="211">
        <v>3</v>
      </c>
    </row>
    <row r="61" spans="2:18" ht="13.5" customHeight="1">
      <c r="B61" s="194"/>
      <c r="C61" s="205" t="s">
        <v>1752</v>
      </c>
      <c r="D61" s="196">
        <v>1493</v>
      </c>
      <c r="E61" s="99">
        <v>1477</v>
      </c>
      <c r="F61" s="206">
        <v>-16</v>
      </c>
      <c r="G61" s="121">
        <v>1477</v>
      </c>
      <c r="H61" s="207">
        <v>0</v>
      </c>
      <c r="I61" s="208">
        <v>1518</v>
      </c>
      <c r="J61" s="209">
        <v>41</v>
      </c>
      <c r="K61" s="202">
        <v>1506</v>
      </c>
      <c r="L61" s="210">
        <v>-12</v>
      </c>
      <c r="M61" s="211">
        <v>14</v>
      </c>
      <c r="N61" s="211">
        <v>9</v>
      </c>
      <c r="O61" s="211">
        <v>20</v>
      </c>
      <c r="P61" s="211">
        <v>8</v>
      </c>
      <c r="Q61" s="211">
        <v>3</v>
      </c>
      <c r="R61" s="211">
        <v>10</v>
      </c>
    </row>
    <row r="62" spans="2:18" ht="13.5" customHeight="1">
      <c r="B62" s="194"/>
      <c r="C62" s="205" t="s">
        <v>1753</v>
      </c>
      <c r="D62" s="196">
        <v>3388</v>
      </c>
      <c r="E62" s="99">
        <v>3363</v>
      </c>
      <c r="F62" s="206">
        <v>-25</v>
      </c>
      <c r="G62" s="121">
        <v>3347</v>
      </c>
      <c r="H62" s="207">
        <v>-16</v>
      </c>
      <c r="I62" s="208">
        <v>3309</v>
      </c>
      <c r="J62" s="209">
        <v>-38</v>
      </c>
      <c r="K62" s="202">
        <v>3318</v>
      </c>
      <c r="L62" s="210">
        <v>9</v>
      </c>
      <c r="M62" s="211">
        <v>43</v>
      </c>
      <c r="N62" s="211">
        <v>37</v>
      </c>
      <c r="O62" s="211">
        <v>60</v>
      </c>
      <c r="P62" s="211">
        <v>14</v>
      </c>
      <c r="Q62" s="211">
        <v>21</v>
      </c>
      <c r="R62" s="211">
        <v>18</v>
      </c>
    </row>
    <row r="63" spans="2:18" ht="13.5" customHeight="1">
      <c r="B63" s="194"/>
      <c r="C63" s="205" t="s">
        <v>1754</v>
      </c>
      <c r="D63" s="196">
        <v>4759</v>
      </c>
      <c r="E63" s="99">
        <v>4759</v>
      </c>
      <c r="F63" s="206">
        <v>0</v>
      </c>
      <c r="G63" s="121">
        <v>4752</v>
      </c>
      <c r="H63" s="207">
        <v>-7</v>
      </c>
      <c r="I63" s="208">
        <v>4748</v>
      </c>
      <c r="J63" s="209">
        <v>-4</v>
      </c>
      <c r="K63" s="202">
        <v>4756</v>
      </c>
      <c r="L63" s="210">
        <v>8</v>
      </c>
      <c r="M63" s="211">
        <v>44</v>
      </c>
      <c r="N63" s="211">
        <v>24</v>
      </c>
      <c r="O63" s="211">
        <v>40</v>
      </c>
      <c r="P63" s="211">
        <v>9</v>
      </c>
      <c r="Q63" s="211">
        <v>36</v>
      </c>
      <c r="R63" s="211">
        <v>47</v>
      </c>
    </row>
    <row r="64" spans="2:18" ht="13.5" customHeight="1">
      <c r="B64" s="194"/>
      <c r="C64" s="205" t="s">
        <v>1755</v>
      </c>
      <c r="D64" s="196">
        <v>1921</v>
      </c>
      <c r="E64" s="99">
        <v>1915</v>
      </c>
      <c r="F64" s="206">
        <v>-6</v>
      </c>
      <c r="G64" s="121">
        <v>1915</v>
      </c>
      <c r="H64" s="207">
        <v>0</v>
      </c>
      <c r="I64" s="208">
        <v>1910</v>
      </c>
      <c r="J64" s="209">
        <v>-5</v>
      </c>
      <c r="K64" s="202">
        <v>1915</v>
      </c>
      <c r="L64" s="210">
        <v>5</v>
      </c>
      <c r="M64" s="211">
        <v>25</v>
      </c>
      <c r="N64" s="211">
        <v>14</v>
      </c>
      <c r="O64" s="211">
        <v>19</v>
      </c>
      <c r="P64" s="211">
        <v>8</v>
      </c>
      <c r="Q64" s="211">
        <v>8</v>
      </c>
      <c r="R64" s="211">
        <v>15</v>
      </c>
    </row>
    <row r="65" spans="2:18" ht="13.5" customHeight="1">
      <c r="B65" s="194"/>
      <c r="C65" s="205" t="s">
        <v>1756</v>
      </c>
      <c r="D65" s="196">
        <v>1461</v>
      </c>
      <c r="E65" s="99">
        <v>1508</v>
      </c>
      <c r="F65" s="206">
        <v>47</v>
      </c>
      <c r="G65" s="121">
        <v>1510</v>
      </c>
      <c r="H65" s="207">
        <v>2</v>
      </c>
      <c r="I65" s="208">
        <v>1511</v>
      </c>
      <c r="J65" s="209">
        <v>1</v>
      </c>
      <c r="K65" s="202">
        <v>1516</v>
      </c>
      <c r="L65" s="210">
        <v>5</v>
      </c>
      <c r="M65" s="211">
        <v>14</v>
      </c>
      <c r="N65" s="211">
        <v>3</v>
      </c>
      <c r="O65" s="211">
        <v>9</v>
      </c>
      <c r="P65" s="211">
        <v>2</v>
      </c>
      <c r="Q65" s="211">
        <v>1</v>
      </c>
      <c r="R65" s="211">
        <v>2</v>
      </c>
    </row>
    <row r="66" spans="2:18" ht="13.5" customHeight="1" thickBot="1">
      <c r="B66" s="212"/>
      <c r="C66" s="213" t="s">
        <v>1757</v>
      </c>
      <c r="D66" s="214">
        <v>1877</v>
      </c>
      <c r="E66" s="215">
        <v>1882</v>
      </c>
      <c r="F66" s="216">
        <v>5</v>
      </c>
      <c r="G66" s="128">
        <v>1887</v>
      </c>
      <c r="H66" s="217">
        <v>5</v>
      </c>
      <c r="I66" s="218">
        <v>1900</v>
      </c>
      <c r="J66" s="219">
        <v>13</v>
      </c>
      <c r="K66" s="220">
        <v>1913</v>
      </c>
      <c r="L66" s="221">
        <v>13</v>
      </c>
      <c r="M66" s="222">
        <v>29</v>
      </c>
      <c r="N66" s="222">
        <v>9</v>
      </c>
      <c r="O66" s="216">
        <v>15</v>
      </c>
      <c r="P66" s="222">
        <v>4</v>
      </c>
      <c r="Q66" s="222">
        <v>12</v>
      </c>
      <c r="R66" s="222">
        <v>18</v>
      </c>
    </row>
    <row r="67" spans="2:13" ht="12">
      <c r="B67" s="175" t="s">
        <v>1823</v>
      </c>
      <c r="H67" s="178"/>
      <c r="I67" s="178"/>
      <c r="J67" s="178"/>
      <c r="K67" s="178"/>
      <c r="L67" s="223"/>
      <c r="M67" s="178"/>
    </row>
    <row r="68" spans="8:13" ht="12">
      <c r="H68" s="178"/>
      <c r="I68" s="178"/>
      <c r="J68" s="178"/>
      <c r="K68" s="178"/>
      <c r="L68" s="223"/>
      <c r="M68" s="178"/>
    </row>
    <row r="69" spans="8:13" ht="12">
      <c r="H69" s="178"/>
      <c r="I69" s="178"/>
      <c r="J69" s="178"/>
      <c r="K69" s="178"/>
      <c r="L69" s="223"/>
      <c r="M69" s="178"/>
    </row>
    <row r="70" spans="8:13" ht="12">
      <c r="H70" s="178"/>
      <c r="I70" s="178"/>
      <c r="J70" s="178"/>
      <c r="K70" s="178"/>
      <c r="L70" s="223"/>
      <c r="M70" s="178"/>
    </row>
    <row r="71" ht="12">
      <c r="M71" s="178"/>
    </row>
    <row r="72" ht="12">
      <c r="M72" s="178"/>
    </row>
    <row r="73" ht="12">
      <c r="M73" s="178"/>
    </row>
    <row r="74" ht="12">
      <c r="M74" s="178"/>
    </row>
  </sheetData>
  <mergeCells count="17">
    <mergeCell ref="B13:C13"/>
    <mergeCell ref="B14:C14"/>
    <mergeCell ref="B15:C15"/>
    <mergeCell ref="E4:F5"/>
    <mergeCell ref="D4:D5"/>
    <mergeCell ref="B7:C7"/>
    <mergeCell ref="B9:C9"/>
    <mergeCell ref="B10:C10"/>
    <mergeCell ref="B12:C12"/>
    <mergeCell ref="B4:C6"/>
    <mergeCell ref="G4:H5"/>
    <mergeCell ref="I4:J5"/>
    <mergeCell ref="K4:L5"/>
    <mergeCell ref="M4:R4"/>
    <mergeCell ref="M5:N5"/>
    <mergeCell ref="O5:P5"/>
    <mergeCell ref="Q5:R5"/>
  </mergeCells>
  <printOptions/>
  <pageMargins left="0.75" right="0.75" top="1" bottom="1" header="0.512" footer="0.512"/>
  <pageSetup orientation="portrait" paperSize="8" r:id="rId1"/>
</worksheet>
</file>

<file path=xl/worksheets/sheet6.xml><?xml version="1.0" encoding="utf-8"?>
<worksheet xmlns="http://schemas.openxmlformats.org/spreadsheetml/2006/main" xmlns:r="http://schemas.openxmlformats.org/officeDocument/2006/relationships">
  <dimension ref="B2:L62"/>
  <sheetViews>
    <sheetView workbookViewId="0" topLeftCell="A1">
      <selection activeCell="A1" sqref="A1"/>
    </sheetView>
  </sheetViews>
  <sheetFormatPr defaultColWidth="9.00390625" defaultRowHeight="13.5"/>
  <cols>
    <col min="1" max="1" width="2.625" style="95" customWidth="1"/>
    <col min="2" max="2" width="12.625" style="95" customWidth="1"/>
    <col min="3" max="3" width="8.625" style="95" customWidth="1"/>
    <col min="4" max="4" width="7.625" style="95" customWidth="1"/>
    <col min="5" max="5" width="8.625" style="95" customWidth="1"/>
    <col min="6" max="6" width="7.625" style="95" customWidth="1"/>
    <col min="7" max="7" width="8.25390625" style="95" customWidth="1"/>
    <col min="8" max="8" width="8.625" style="95" customWidth="1"/>
    <col min="9" max="9" width="7.625" style="95" customWidth="1"/>
    <col min="10" max="10" width="8.625" style="95" customWidth="1"/>
    <col min="11" max="11" width="7.625" style="95" customWidth="1"/>
    <col min="12" max="12" width="9.25390625" style="95" customWidth="1"/>
    <col min="13" max="16384" width="9.00390625" style="95" customWidth="1"/>
  </cols>
  <sheetData>
    <row r="2" ht="14.25" customHeight="1">
      <c r="B2" s="96" t="s">
        <v>1837</v>
      </c>
    </row>
    <row r="3" spans="5:12" ht="12" customHeight="1" thickBot="1">
      <c r="E3" s="224"/>
      <c r="L3" s="98" t="s">
        <v>1831</v>
      </c>
    </row>
    <row r="4" spans="2:12" ht="14.25" thickTop="1">
      <c r="B4" s="1346" t="s">
        <v>1770</v>
      </c>
      <c r="C4" s="1333" t="s">
        <v>1825</v>
      </c>
      <c r="D4" s="1334"/>
      <c r="E4" s="1334"/>
      <c r="F4" s="1334"/>
      <c r="G4" s="1335"/>
      <c r="H4" s="1333" t="s">
        <v>1826</v>
      </c>
      <c r="I4" s="1334"/>
      <c r="J4" s="1334"/>
      <c r="K4" s="1334"/>
      <c r="L4" s="1335"/>
    </row>
    <row r="5" spans="2:12" ht="12" customHeight="1">
      <c r="B5" s="1347"/>
      <c r="C5" s="1336" t="s">
        <v>1832</v>
      </c>
      <c r="D5" s="1337"/>
      <c r="E5" s="1336" t="s">
        <v>1833</v>
      </c>
      <c r="F5" s="1337"/>
      <c r="G5" s="1344" t="s">
        <v>1834</v>
      </c>
      <c r="H5" s="1336">
        <v>61</v>
      </c>
      <c r="I5" s="1337"/>
      <c r="J5" s="1336">
        <v>3</v>
      </c>
      <c r="K5" s="1337"/>
      <c r="L5" s="1344" t="s">
        <v>1834</v>
      </c>
    </row>
    <row r="6" spans="2:12" ht="12" customHeight="1">
      <c r="B6" s="1347"/>
      <c r="C6" s="1337"/>
      <c r="D6" s="1337"/>
      <c r="E6" s="1337"/>
      <c r="F6" s="1337"/>
      <c r="G6" s="1345"/>
      <c r="H6" s="1337"/>
      <c r="I6" s="1337"/>
      <c r="J6" s="1337"/>
      <c r="K6" s="1337"/>
      <c r="L6" s="1345"/>
    </row>
    <row r="7" spans="2:12" ht="12">
      <c r="B7" s="1348"/>
      <c r="C7" s="226" t="s">
        <v>1827</v>
      </c>
      <c r="D7" s="226" t="s">
        <v>1828</v>
      </c>
      <c r="E7" s="226" t="s">
        <v>1827</v>
      </c>
      <c r="F7" s="226" t="s">
        <v>1828</v>
      </c>
      <c r="G7" s="227" t="s">
        <v>1835</v>
      </c>
      <c r="H7" s="226" t="s">
        <v>1827</v>
      </c>
      <c r="I7" s="226" t="s">
        <v>1828</v>
      </c>
      <c r="J7" s="226" t="s">
        <v>1827</v>
      </c>
      <c r="K7" s="226" t="s">
        <v>1828</v>
      </c>
      <c r="L7" s="227" t="s">
        <v>1835</v>
      </c>
    </row>
    <row r="8" spans="2:12" s="228" customFormat="1" ht="16.5" customHeight="1">
      <c r="B8" s="229" t="s">
        <v>1690</v>
      </c>
      <c r="C8" s="230">
        <f>SUM(C18:C61)</f>
        <v>73713</v>
      </c>
      <c r="D8" s="231">
        <f>C8/$C$8*100</f>
        <v>100</v>
      </c>
      <c r="E8" s="230">
        <f>SUM(E18:E61)</f>
        <v>74246</v>
      </c>
      <c r="F8" s="231">
        <f>E8/$E$8*100</f>
        <v>100</v>
      </c>
      <c r="G8" s="232">
        <v>0.7</v>
      </c>
      <c r="H8" s="230">
        <f>SUM(H18:H61)</f>
        <v>537981</v>
      </c>
      <c r="I8" s="231">
        <f>H8/$H$8*100</f>
        <v>100</v>
      </c>
      <c r="J8" s="230">
        <f>SUM(J18:J61)</f>
        <v>577863</v>
      </c>
      <c r="K8" s="231">
        <v>100</v>
      </c>
      <c r="L8" s="232">
        <v>7.4</v>
      </c>
    </row>
    <row r="9" spans="2:12" s="228" customFormat="1" ht="16.5" customHeight="1">
      <c r="B9" s="103"/>
      <c r="C9" s="191"/>
      <c r="D9" s="233"/>
      <c r="E9" s="191"/>
      <c r="F9" s="233"/>
      <c r="G9" s="234"/>
      <c r="H9" s="191"/>
      <c r="I9" s="233"/>
      <c r="J9" s="191"/>
      <c r="K9" s="233"/>
      <c r="L9" s="234"/>
    </row>
    <row r="10" spans="2:12" s="228" customFormat="1" ht="16.5" customHeight="1">
      <c r="B10" s="103" t="s">
        <v>1709</v>
      </c>
      <c r="C10" s="191">
        <v>54857</v>
      </c>
      <c r="D10" s="233">
        <f>C10/$C$8*100</f>
        <v>74.41970887089116</v>
      </c>
      <c r="E10" s="191">
        <v>55851</v>
      </c>
      <c r="F10" s="233">
        <f>E10/$E$8*100</f>
        <v>75.22425450529322</v>
      </c>
      <c r="G10" s="234">
        <v>1.8</v>
      </c>
      <c r="H10" s="191">
        <v>415970</v>
      </c>
      <c r="I10" s="233">
        <f>H10/$H$8*100</f>
        <v>77.32057451843094</v>
      </c>
      <c r="J10" s="191">
        <v>452907</v>
      </c>
      <c r="K10" s="233">
        <v>78.4</v>
      </c>
      <c r="L10" s="234">
        <v>8.9</v>
      </c>
    </row>
    <row r="11" spans="2:12" s="228" customFormat="1" ht="16.5" customHeight="1">
      <c r="B11" s="103" t="s">
        <v>1710</v>
      </c>
      <c r="C11" s="191">
        <v>18856</v>
      </c>
      <c r="D11" s="233">
        <f>C11/$C$8*100</f>
        <v>25.58029112910884</v>
      </c>
      <c r="E11" s="191">
        <v>18395</v>
      </c>
      <c r="F11" s="233">
        <f>E11/$E$8*100</f>
        <v>24.775745494706786</v>
      </c>
      <c r="G11" s="234">
        <v>-2.4</v>
      </c>
      <c r="H11" s="191">
        <v>122011</v>
      </c>
      <c r="I11" s="233">
        <f>H11/$H$8*100</f>
        <v>22.67942548156905</v>
      </c>
      <c r="J11" s="191">
        <v>124956</v>
      </c>
      <c r="K11" s="233">
        <v>21.6</v>
      </c>
      <c r="L11" s="234">
        <v>2.4</v>
      </c>
    </row>
    <row r="12" spans="2:12" s="228" customFormat="1" ht="16.5" customHeight="1">
      <c r="B12" s="103"/>
      <c r="C12" s="191"/>
      <c r="D12" s="233"/>
      <c r="E12" s="191"/>
      <c r="F12" s="233"/>
      <c r="G12" s="234"/>
      <c r="H12" s="191"/>
      <c r="I12" s="233"/>
      <c r="J12" s="191"/>
      <c r="K12" s="233"/>
      <c r="L12" s="234"/>
    </row>
    <row r="13" spans="2:12" s="228" customFormat="1" ht="16.5" customHeight="1">
      <c r="B13" s="103" t="s">
        <v>1711</v>
      </c>
      <c r="C13" s="191">
        <v>32742</v>
      </c>
      <c r="D13" s="233">
        <f>C13/$C$8*100</f>
        <v>44.41821659680111</v>
      </c>
      <c r="E13" s="191">
        <v>33396</v>
      </c>
      <c r="F13" s="233">
        <f>E13/$E$8*100</f>
        <v>44.980200953586724</v>
      </c>
      <c r="G13" s="234">
        <v>2</v>
      </c>
      <c r="H13" s="191">
        <v>246684</v>
      </c>
      <c r="I13" s="233">
        <f>H13/$H$8*100</f>
        <v>45.8536639769806</v>
      </c>
      <c r="J13" s="191">
        <v>267554</v>
      </c>
      <c r="K13" s="233">
        <v>46.3</v>
      </c>
      <c r="L13" s="234">
        <v>8.5</v>
      </c>
    </row>
    <row r="14" spans="2:12" s="228" customFormat="1" ht="16.5" customHeight="1">
      <c r="B14" s="103" t="s">
        <v>1712</v>
      </c>
      <c r="C14" s="191">
        <v>5908</v>
      </c>
      <c r="D14" s="233">
        <f>C14/$C$8*100</f>
        <v>8.014868476388154</v>
      </c>
      <c r="E14" s="191">
        <v>6141</v>
      </c>
      <c r="F14" s="233">
        <f>E14/$E$8*100</f>
        <v>8.271152654688468</v>
      </c>
      <c r="G14" s="234">
        <v>3.9</v>
      </c>
      <c r="H14" s="191">
        <v>40917</v>
      </c>
      <c r="I14" s="233">
        <f>H14/$H$8*100</f>
        <v>7.605658935910375</v>
      </c>
      <c r="J14" s="191">
        <v>44323</v>
      </c>
      <c r="K14" s="233">
        <v>7.7</v>
      </c>
      <c r="L14" s="234">
        <v>8.3</v>
      </c>
    </row>
    <row r="15" spans="2:12" s="228" customFormat="1" ht="16.5" customHeight="1">
      <c r="B15" s="103" t="s">
        <v>1713</v>
      </c>
      <c r="C15" s="191">
        <v>14899</v>
      </c>
      <c r="D15" s="233">
        <f>C15/$C$8*100</f>
        <v>20.212174243349207</v>
      </c>
      <c r="E15" s="191">
        <v>14880</v>
      </c>
      <c r="F15" s="233">
        <f>E15/$E$8*100</f>
        <v>20.04148371629448</v>
      </c>
      <c r="G15" s="234">
        <v>-0.1</v>
      </c>
      <c r="H15" s="191">
        <v>111379</v>
      </c>
      <c r="I15" s="233">
        <f>H15/$H$8*100</f>
        <v>20.703147508926893</v>
      </c>
      <c r="J15" s="191">
        <v>117386</v>
      </c>
      <c r="K15" s="233">
        <v>20.3</v>
      </c>
      <c r="L15" s="234">
        <v>5.4</v>
      </c>
    </row>
    <row r="16" spans="2:12" s="228" customFormat="1" ht="16.5" customHeight="1">
      <c r="B16" s="103" t="s">
        <v>1714</v>
      </c>
      <c r="C16" s="191">
        <v>20164</v>
      </c>
      <c r="D16" s="233">
        <f>C16/$C$8*100</f>
        <v>27.354740683461532</v>
      </c>
      <c r="E16" s="191">
        <v>19829</v>
      </c>
      <c r="F16" s="233">
        <f>E16/$E$8*100</f>
        <v>26.707162675430325</v>
      </c>
      <c r="G16" s="234">
        <v>-1.7</v>
      </c>
      <c r="H16" s="191">
        <v>139001</v>
      </c>
      <c r="I16" s="233">
        <f>H16/$H$8*100</f>
        <v>25.837529578182128</v>
      </c>
      <c r="J16" s="191">
        <v>148600</v>
      </c>
      <c r="K16" s="233">
        <v>25.7</v>
      </c>
      <c r="L16" s="234">
        <v>6.9</v>
      </c>
    </row>
    <row r="17" spans="2:12" s="235" customFormat="1" ht="16.5" customHeight="1">
      <c r="B17" s="236"/>
      <c r="C17" s="191"/>
      <c r="D17" s="233"/>
      <c r="E17" s="191"/>
      <c r="F17" s="233"/>
      <c r="G17" s="234"/>
      <c r="H17" s="191"/>
      <c r="I17" s="233"/>
      <c r="J17" s="191"/>
      <c r="K17" s="233"/>
      <c r="L17" s="234"/>
    </row>
    <row r="18" spans="2:12" ht="15" customHeight="1">
      <c r="B18" s="107" t="s">
        <v>1715</v>
      </c>
      <c r="C18" s="115">
        <v>14968</v>
      </c>
      <c r="D18" s="237">
        <f aca="true" t="shared" si="0" ref="D18:D61">C18/$C$8*100</f>
        <v>20.30578052717974</v>
      </c>
      <c r="E18" s="115">
        <v>15561</v>
      </c>
      <c r="F18" s="237">
        <f aca="true" t="shared" si="1" ref="F18:F61">E18/$E$8*100</f>
        <v>20.958704846052314</v>
      </c>
      <c r="G18" s="238">
        <v>4</v>
      </c>
      <c r="H18" s="115">
        <v>120294</v>
      </c>
      <c r="I18" s="237">
        <f aca="true" t="shared" si="2" ref="I18:I61">H18/$H$8*100</f>
        <v>22.360269228838938</v>
      </c>
      <c r="J18" s="115">
        <v>132837</v>
      </c>
      <c r="K18" s="237">
        <v>23</v>
      </c>
      <c r="L18" s="238">
        <v>10.4</v>
      </c>
    </row>
    <row r="19" spans="2:12" ht="15" customHeight="1">
      <c r="B19" s="107" t="s">
        <v>1716</v>
      </c>
      <c r="C19" s="115">
        <v>5823</v>
      </c>
      <c r="D19" s="237">
        <f t="shared" si="0"/>
        <v>7.899556387611412</v>
      </c>
      <c r="E19" s="115">
        <v>6011</v>
      </c>
      <c r="F19" s="237">
        <f t="shared" si="1"/>
        <v>8.096059046952025</v>
      </c>
      <c r="G19" s="238">
        <v>3.2</v>
      </c>
      <c r="H19" s="115">
        <v>48230</v>
      </c>
      <c r="I19" s="237">
        <f t="shared" si="2"/>
        <v>8.965000622698572</v>
      </c>
      <c r="J19" s="115">
        <v>51976</v>
      </c>
      <c r="K19" s="237">
        <v>9</v>
      </c>
      <c r="L19" s="238">
        <v>7.8</v>
      </c>
    </row>
    <row r="20" spans="2:12" ht="15" customHeight="1">
      <c r="B20" s="107" t="s">
        <v>1717</v>
      </c>
      <c r="C20" s="115">
        <v>6599</v>
      </c>
      <c r="D20" s="237">
        <f t="shared" si="0"/>
        <v>8.952287927502612</v>
      </c>
      <c r="E20" s="115">
        <v>6591</v>
      </c>
      <c r="F20" s="237">
        <f t="shared" si="1"/>
        <v>8.877245912237697</v>
      </c>
      <c r="G20" s="238">
        <v>-0.1</v>
      </c>
      <c r="H20" s="115">
        <v>46926</v>
      </c>
      <c r="I20" s="237">
        <f t="shared" si="2"/>
        <v>8.722612880380535</v>
      </c>
      <c r="J20" s="115">
        <v>51652</v>
      </c>
      <c r="K20" s="237">
        <v>8.9</v>
      </c>
      <c r="L20" s="238">
        <v>10.1</v>
      </c>
    </row>
    <row r="21" spans="2:12" ht="15" customHeight="1">
      <c r="B21" s="107" t="s">
        <v>1718</v>
      </c>
      <c r="C21" s="115">
        <v>7016</v>
      </c>
      <c r="D21" s="237">
        <f t="shared" si="0"/>
        <v>9.517995468913218</v>
      </c>
      <c r="E21" s="115">
        <v>6850</v>
      </c>
      <c r="F21" s="237">
        <f t="shared" si="1"/>
        <v>9.226086253804919</v>
      </c>
      <c r="G21" s="238">
        <v>-2.4</v>
      </c>
      <c r="H21" s="115">
        <v>51299</v>
      </c>
      <c r="I21" s="237">
        <f t="shared" si="2"/>
        <v>9.535466865930209</v>
      </c>
      <c r="J21" s="115">
        <v>53743</v>
      </c>
      <c r="K21" s="237">
        <v>9.3</v>
      </c>
      <c r="L21" s="238">
        <v>4.8</v>
      </c>
    </row>
    <row r="22" spans="2:12" ht="15" customHeight="1">
      <c r="B22" s="107" t="s">
        <v>1719</v>
      </c>
      <c r="C22" s="115">
        <v>2953</v>
      </c>
      <c r="D22" s="237">
        <f t="shared" si="0"/>
        <v>4.006077625384939</v>
      </c>
      <c r="E22" s="115">
        <v>3225</v>
      </c>
      <c r="F22" s="237">
        <f t="shared" si="1"/>
        <v>4.343668345769469</v>
      </c>
      <c r="G22" s="238">
        <v>9.2</v>
      </c>
      <c r="H22" s="115">
        <v>21922</v>
      </c>
      <c r="I22" s="237">
        <f t="shared" si="2"/>
        <v>4.074865097466267</v>
      </c>
      <c r="J22" s="115">
        <v>24161</v>
      </c>
      <c r="K22" s="237">
        <v>4.2</v>
      </c>
      <c r="L22" s="238">
        <v>10.2</v>
      </c>
    </row>
    <row r="23" spans="2:12" ht="15" customHeight="1">
      <c r="B23" s="107" t="s">
        <v>1720</v>
      </c>
      <c r="C23" s="115">
        <v>2374</v>
      </c>
      <c r="D23" s="237">
        <f t="shared" si="0"/>
        <v>3.2205988088939534</v>
      </c>
      <c r="E23" s="115">
        <v>2453</v>
      </c>
      <c r="F23" s="237">
        <f t="shared" si="1"/>
        <v>3.303881690596126</v>
      </c>
      <c r="G23" s="238">
        <v>3.3</v>
      </c>
      <c r="H23" s="115">
        <v>18971</v>
      </c>
      <c r="I23" s="237">
        <f t="shared" si="2"/>
        <v>3.5263327143523657</v>
      </c>
      <c r="J23" s="115">
        <v>19701</v>
      </c>
      <c r="K23" s="237">
        <v>3.4</v>
      </c>
      <c r="L23" s="238">
        <v>3.8</v>
      </c>
    </row>
    <row r="24" spans="2:12" ht="15" customHeight="1">
      <c r="B24" s="107" t="s">
        <v>1829</v>
      </c>
      <c r="C24" s="115">
        <v>2000</v>
      </c>
      <c r="D24" s="237">
        <f t="shared" si="0"/>
        <v>2.713225618276288</v>
      </c>
      <c r="E24" s="115">
        <v>1957</v>
      </c>
      <c r="F24" s="237">
        <f t="shared" si="1"/>
        <v>2.6358322333863105</v>
      </c>
      <c r="G24" s="238">
        <v>-2.2</v>
      </c>
      <c r="H24" s="115">
        <v>13852</v>
      </c>
      <c r="I24" s="237">
        <f t="shared" si="2"/>
        <v>2.574812121617678</v>
      </c>
      <c r="J24" s="115">
        <v>14601</v>
      </c>
      <c r="K24" s="237">
        <v>2.5</v>
      </c>
      <c r="L24" s="238">
        <v>5.4</v>
      </c>
    </row>
    <row r="25" spans="2:12" ht="15" customHeight="1">
      <c r="B25" s="107" t="s">
        <v>1722</v>
      </c>
      <c r="C25" s="115">
        <v>1819</v>
      </c>
      <c r="D25" s="237">
        <f t="shared" si="0"/>
        <v>2.4676786998222835</v>
      </c>
      <c r="E25" s="115">
        <v>1778</v>
      </c>
      <c r="F25" s="237">
        <f t="shared" si="1"/>
        <v>2.394741804272284</v>
      </c>
      <c r="G25" s="238">
        <v>-2.3</v>
      </c>
      <c r="H25" s="115">
        <v>12270</v>
      </c>
      <c r="I25" s="237">
        <f t="shared" si="2"/>
        <v>2.280749691903617</v>
      </c>
      <c r="J25" s="115">
        <v>12406</v>
      </c>
      <c r="K25" s="237">
        <v>2.1</v>
      </c>
      <c r="L25" s="238">
        <v>1.1</v>
      </c>
    </row>
    <row r="26" spans="2:12" ht="15" customHeight="1">
      <c r="B26" s="107" t="s">
        <v>1723</v>
      </c>
      <c r="C26" s="115">
        <v>2237</v>
      </c>
      <c r="D26" s="237">
        <f t="shared" si="0"/>
        <v>3.034742854042028</v>
      </c>
      <c r="E26" s="115">
        <v>2224</v>
      </c>
      <c r="F26" s="237">
        <f t="shared" si="1"/>
        <v>2.995447566198852</v>
      </c>
      <c r="G26" s="238">
        <v>-0.6</v>
      </c>
      <c r="H26" s="115">
        <v>17348</v>
      </c>
      <c r="I26" s="237">
        <f t="shared" si="2"/>
        <v>3.224649197648244</v>
      </c>
      <c r="J26" s="115">
        <v>17983</v>
      </c>
      <c r="K26" s="237">
        <v>3.1</v>
      </c>
      <c r="L26" s="238">
        <v>3.7</v>
      </c>
    </row>
    <row r="27" spans="2:12" ht="15" customHeight="1">
      <c r="B27" s="107" t="s">
        <v>1724</v>
      </c>
      <c r="C27" s="115">
        <v>3421</v>
      </c>
      <c r="D27" s="237">
        <f t="shared" si="0"/>
        <v>4.6409724200615905</v>
      </c>
      <c r="E27" s="115">
        <v>3548</v>
      </c>
      <c r="F27" s="237">
        <f t="shared" si="1"/>
        <v>4.778708617299249</v>
      </c>
      <c r="G27" s="238">
        <v>3.7</v>
      </c>
      <c r="H27" s="115">
        <v>24204</v>
      </c>
      <c r="I27" s="237">
        <f t="shared" si="2"/>
        <v>4.499043646522832</v>
      </c>
      <c r="J27" s="115">
        <v>28074</v>
      </c>
      <c r="K27" s="237">
        <v>4.9</v>
      </c>
      <c r="L27" s="238">
        <v>16</v>
      </c>
    </row>
    <row r="28" spans="2:12" ht="15" customHeight="1">
      <c r="B28" s="107" t="s">
        <v>1725</v>
      </c>
      <c r="C28" s="115">
        <v>2073</v>
      </c>
      <c r="D28" s="237">
        <f t="shared" si="0"/>
        <v>2.8122583533433723</v>
      </c>
      <c r="E28" s="115">
        <v>2113</v>
      </c>
      <c r="F28" s="237">
        <f t="shared" si="1"/>
        <v>2.845944562670043</v>
      </c>
      <c r="G28" s="238">
        <v>1.9</v>
      </c>
      <c r="H28" s="115">
        <v>18567</v>
      </c>
      <c r="I28" s="237">
        <f t="shared" si="2"/>
        <v>3.451237125474692</v>
      </c>
      <c r="J28" s="115">
        <v>21833</v>
      </c>
      <c r="K28" s="237">
        <v>3.8</v>
      </c>
      <c r="L28" s="238">
        <v>17.6</v>
      </c>
    </row>
    <row r="29" spans="2:12" ht="15" customHeight="1">
      <c r="B29" s="107" t="s">
        <v>1726</v>
      </c>
      <c r="C29" s="115">
        <v>1226</v>
      </c>
      <c r="D29" s="237">
        <f t="shared" si="0"/>
        <v>1.6632073040033644</v>
      </c>
      <c r="E29" s="115">
        <v>1225</v>
      </c>
      <c r="F29" s="237">
        <f t="shared" si="1"/>
        <v>1.6499205344395658</v>
      </c>
      <c r="G29" s="238">
        <v>-0.1</v>
      </c>
      <c r="H29" s="115">
        <v>8004</v>
      </c>
      <c r="I29" s="237">
        <f t="shared" si="2"/>
        <v>1.4877848845962962</v>
      </c>
      <c r="J29" s="115">
        <v>8553</v>
      </c>
      <c r="K29" s="237">
        <v>1.5</v>
      </c>
      <c r="L29" s="238">
        <v>6.9</v>
      </c>
    </row>
    <row r="30" spans="2:12" ht="15" customHeight="1">
      <c r="B30" s="107" t="s">
        <v>1727</v>
      </c>
      <c r="C30" s="115">
        <v>2348</v>
      </c>
      <c r="D30" s="237">
        <f t="shared" si="0"/>
        <v>3.185326875856362</v>
      </c>
      <c r="E30" s="115">
        <v>2315</v>
      </c>
      <c r="F30" s="237">
        <f t="shared" si="1"/>
        <v>3.118013091614363</v>
      </c>
      <c r="G30" s="238">
        <v>-1.4</v>
      </c>
      <c r="H30" s="115">
        <v>14083</v>
      </c>
      <c r="I30" s="237">
        <f t="shared" si="2"/>
        <v>2.6177504410007044</v>
      </c>
      <c r="J30" s="115">
        <v>15387</v>
      </c>
      <c r="K30" s="237">
        <v>2.7</v>
      </c>
      <c r="L30" s="238">
        <v>9.3</v>
      </c>
    </row>
    <row r="31" spans="2:12" ht="15" customHeight="1">
      <c r="B31" s="107" t="s">
        <v>1728</v>
      </c>
      <c r="C31" s="115">
        <v>729</v>
      </c>
      <c r="D31" s="237">
        <f t="shared" si="0"/>
        <v>0.988970737861707</v>
      </c>
      <c r="E31" s="115">
        <v>716</v>
      </c>
      <c r="F31" s="237">
        <f t="shared" si="1"/>
        <v>0.9643617164561055</v>
      </c>
      <c r="G31" s="238">
        <v>-1.8</v>
      </c>
      <c r="H31" s="115">
        <v>4703</v>
      </c>
      <c r="I31" s="237">
        <f t="shared" si="2"/>
        <v>0.874194441811142</v>
      </c>
      <c r="J31" s="115">
        <v>4556</v>
      </c>
      <c r="K31" s="237">
        <v>0.8</v>
      </c>
      <c r="L31" s="238">
        <v>-3.1</v>
      </c>
    </row>
    <row r="32" spans="2:12" ht="15" customHeight="1">
      <c r="B32" s="107" t="s">
        <v>1729</v>
      </c>
      <c r="C32" s="115">
        <v>561</v>
      </c>
      <c r="D32" s="237">
        <f t="shared" si="0"/>
        <v>0.7610597859264987</v>
      </c>
      <c r="E32" s="115">
        <v>545</v>
      </c>
      <c r="F32" s="237">
        <f t="shared" si="1"/>
        <v>0.7340462785873987</v>
      </c>
      <c r="G32" s="238">
        <v>-2.9</v>
      </c>
      <c r="H32" s="115">
        <v>2653</v>
      </c>
      <c r="I32" s="237">
        <f t="shared" si="2"/>
        <v>0.49314009230809264</v>
      </c>
      <c r="J32" s="115">
        <v>2887</v>
      </c>
      <c r="K32" s="237">
        <v>0.5</v>
      </c>
      <c r="L32" s="238">
        <v>8.8</v>
      </c>
    </row>
    <row r="33" spans="2:12" ht="15" customHeight="1">
      <c r="B33" s="107" t="s">
        <v>1730</v>
      </c>
      <c r="C33" s="115">
        <v>1291</v>
      </c>
      <c r="D33" s="237">
        <f t="shared" si="0"/>
        <v>1.7513871365973437</v>
      </c>
      <c r="E33" s="115">
        <v>1297</v>
      </c>
      <c r="F33" s="237">
        <f t="shared" si="1"/>
        <v>1.7468954556474423</v>
      </c>
      <c r="G33" s="238">
        <v>0.5</v>
      </c>
      <c r="H33" s="115">
        <v>8854</v>
      </c>
      <c r="I33" s="237">
        <f t="shared" si="2"/>
        <v>1.6457830295121947</v>
      </c>
      <c r="J33" s="115">
        <v>8552</v>
      </c>
      <c r="K33" s="237">
        <v>1.5</v>
      </c>
      <c r="L33" s="238">
        <v>-3.4</v>
      </c>
    </row>
    <row r="34" spans="2:12" ht="15" customHeight="1">
      <c r="B34" s="107" t="s">
        <v>1731</v>
      </c>
      <c r="C34" s="115">
        <v>528</v>
      </c>
      <c r="D34" s="237">
        <f t="shared" si="0"/>
        <v>0.7162915632249399</v>
      </c>
      <c r="E34" s="115">
        <v>496</v>
      </c>
      <c r="F34" s="237">
        <f t="shared" si="1"/>
        <v>0.668049457209816</v>
      </c>
      <c r="G34" s="238">
        <v>-6.1</v>
      </c>
      <c r="H34" s="115">
        <v>3875</v>
      </c>
      <c r="I34" s="237">
        <f t="shared" si="2"/>
        <v>0.720285660646008</v>
      </c>
      <c r="J34" s="115">
        <v>3206</v>
      </c>
      <c r="K34" s="237">
        <v>0.6</v>
      </c>
      <c r="L34" s="238">
        <v>-17.3</v>
      </c>
    </row>
    <row r="35" spans="2:12" ht="15" customHeight="1">
      <c r="B35" s="107" t="s">
        <v>1830</v>
      </c>
      <c r="C35" s="115">
        <v>584</v>
      </c>
      <c r="D35" s="237">
        <f t="shared" si="0"/>
        <v>0.792261880536676</v>
      </c>
      <c r="E35" s="115">
        <v>589</v>
      </c>
      <c r="F35" s="237">
        <f t="shared" si="1"/>
        <v>0.7933087304366565</v>
      </c>
      <c r="G35" s="238">
        <v>0.9</v>
      </c>
      <c r="H35" s="115">
        <v>3305</v>
      </c>
      <c r="I35" s="237">
        <f t="shared" si="2"/>
        <v>0.6143339634671113</v>
      </c>
      <c r="J35" s="115">
        <v>3323</v>
      </c>
      <c r="K35" s="237">
        <v>0.6</v>
      </c>
      <c r="L35" s="238">
        <v>0.5</v>
      </c>
    </row>
    <row r="36" spans="2:12" ht="15" customHeight="1">
      <c r="B36" s="107" t="s">
        <v>1733</v>
      </c>
      <c r="C36" s="115">
        <v>645</v>
      </c>
      <c r="D36" s="237">
        <f t="shared" si="0"/>
        <v>0.8750152618941027</v>
      </c>
      <c r="E36" s="115">
        <v>621</v>
      </c>
      <c r="F36" s="237">
        <f t="shared" si="1"/>
        <v>0.8364086954179349</v>
      </c>
      <c r="G36" s="238">
        <v>-3.7</v>
      </c>
      <c r="H36" s="115">
        <v>3882</v>
      </c>
      <c r="I36" s="237">
        <f t="shared" si="2"/>
        <v>0.721586821839433</v>
      </c>
      <c r="J36" s="115">
        <v>3862</v>
      </c>
      <c r="K36" s="237">
        <v>0.7</v>
      </c>
      <c r="L36" s="238">
        <v>-0.5</v>
      </c>
    </row>
    <row r="37" spans="2:12" ht="15" customHeight="1">
      <c r="B37" s="107" t="s">
        <v>1734</v>
      </c>
      <c r="C37" s="115">
        <v>523</v>
      </c>
      <c r="D37" s="237">
        <f t="shared" si="0"/>
        <v>0.7095084991792493</v>
      </c>
      <c r="E37" s="115">
        <v>497</v>
      </c>
      <c r="F37" s="237">
        <f t="shared" si="1"/>
        <v>0.669396331115481</v>
      </c>
      <c r="G37" s="238">
        <v>-5</v>
      </c>
      <c r="H37" s="115">
        <v>3250</v>
      </c>
      <c r="I37" s="237">
        <f t="shared" si="2"/>
        <v>0.6041105540902002</v>
      </c>
      <c r="J37" s="115">
        <v>3163</v>
      </c>
      <c r="K37" s="237">
        <v>0.5</v>
      </c>
      <c r="L37" s="238">
        <v>-2.7</v>
      </c>
    </row>
    <row r="38" spans="2:12" ht="15" customHeight="1">
      <c r="B38" s="107" t="s">
        <v>1735</v>
      </c>
      <c r="C38" s="115">
        <v>396</v>
      </c>
      <c r="D38" s="237">
        <f t="shared" si="0"/>
        <v>0.537218672418705</v>
      </c>
      <c r="E38" s="115">
        <v>390</v>
      </c>
      <c r="F38" s="237">
        <f t="shared" si="1"/>
        <v>0.5252808232093311</v>
      </c>
      <c r="G38" s="238">
        <v>-1.5</v>
      </c>
      <c r="H38" s="115">
        <v>2519</v>
      </c>
      <c r="I38" s="237">
        <f t="shared" si="2"/>
        <v>0.46823214946252745</v>
      </c>
      <c r="J38" s="115">
        <v>3098</v>
      </c>
      <c r="K38" s="237">
        <v>0.5</v>
      </c>
      <c r="L38" s="238">
        <v>23</v>
      </c>
    </row>
    <row r="39" spans="2:12" ht="15" customHeight="1">
      <c r="B39" s="107" t="s">
        <v>1736</v>
      </c>
      <c r="C39" s="115">
        <v>649</v>
      </c>
      <c r="D39" s="237">
        <f t="shared" si="0"/>
        <v>0.8804417131306554</v>
      </c>
      <c r="E39" s="115">
        <v>612</v>
      </c>
      <c r="F39" s="237">
        <f t="shared" si="1"/>
        <v>0.8242868302669505</v>
      </c>
      <c r="G39" s="238">
        <v>-5.7</v>
      </c>
      <c r="H39" s="115">
        <v>4283</v>
      </c>
      <c r="I39" s="237">
        <f t="shared" si="2"/>
        <v>0.7961247702056392</v>
      </c>
      <c r="J39" s="115">
        <v>4685</v>
      </c>
      <c r="K39" s="237">
        <v>0.8</v>
      </c>
      <c r="L39" s="238">
        <v>9.4</v>
      </c>
    </row>
    <row r="40" spans="2:12" ht="15" customHeight="1">
      <c r="B40" s="107" t="s">
        <v>1737</v>
      </c>
      <c r="C40" s="115">
        <v>406</v>
      </c>
      <c r="D40" s="237">
        <f t="shared" si="0"/>
        <v>0.5507848005100864</v>
      </c>
      <c r="E40" s="115">
        <v>368</v>
      </c>
      <c r="F40" s="237">
        <f t="shared" si="1"/>
        <v>0.49564959728470215</v>
      </c>
      <c r="G40" s="238">
        <v>-9.4</v>
      </c>
      <c r="H40" s="115">
        <v>2124</v>
      </c>
      <c r="I40" s="237">
        <f t="shared" si="2"/>
        <v>0.394809482119257</v>
      </c>
      <c r="J40" s="115">
        <v>2253</v>
      </c>
      <c r="K40" s="237">
        <v>0.4</v>
      </c>
      <c r="L40" s="238">
        <v>6.1</v>
      </c>
    </row>
    <row r="41" spans="2:12" ht="15" customHeight="1">
      <c r="B41" s="107" t="s">
        <v>1738</v>
      </c>
      <c r="C41" s="115">
        <v>634</v>
      </c>
      <c r="D41" s="237">
        <f t="shared" si="0"/>
        <v>0.8600925209935831</v>
      </c>
      <c r="E41" s="115">
        <v>630</v>
      </c>
      <c r="F41" s="237">
        <f t="shared" si="1"/>
        <v>0.8485305605689195</v>
      </c>
      <c r="G41" s="238">
        <v>-0.6</v>
      </c>
      <c r="H41" s="115">
        <v>4165</v>
      </c>
      <c r="I41" s="237">
        <f t="shared" si="2"/>
        <v>0.7741909100879028</v>
      </c>
      <c r="J41" s="115">
        <v>4415</v>
      </c>
      <c r="K41" s="237">
        <v>0.8</v>
      </c>
      <c r="L41" s="238">
        <v>6</v>
      </c>
    </row>
    <row r="42" spans="2:12" ht="15" customHeight="1">
      <c r="B42" s="107" t="s">
        <v>1739</v>
      </c>
      <c r="C42" s="115">
        <v>276</v>
      </c>
      <c r="D42" s="237">
        <f t="shared" si="0"/>
        <v>0.3744251353221277</v>
      </c>
      <c r="E42" s="115">
        <v>271</v>
      </c>
      <c r="F42" s="237">
        <f t="shared" si="1"/>
        <v>0.3650028284352019</v>
      </c>
      <c r="G42" s="238">
        <v>-1.8</v>
      </c>
      <c r="H42" s="115">
        <v>1339</v>
      </c>
      <c r="I42" s="237">
        <f t="shared" si="2"/>
        <v>0.2488935482851625</v>
      </c>
      <c r="J42" s="115">
        <v>1514</v>
      </c>
      <c r="K42" s="237">
        <v>0.3</v>
      </c>
      <c r="L42" s="238">
        <v>13.1</v>
      </c>
    </row>
    <row r="43" spans="2:12" ht="15" customHeight="1">
      <c r="B43" s="107" t="s">
        <v>1740</v>
      </c>
      <c r="C43" s="115">
        <v>246</v>
      </c>
      <c r="D43" s="237">
        <f t="shared" si="0"/>
        <v>0.3337267510479834</v>
      </c>
      <c r="E43" s="115">
        <v>250</v>
      </c>
      <c r="F43" s="237">
        <f t="shared" si="1"/>
        <v>0.3367184764162379</v>
      </c>
      <c r="G43" s="238">
        <v>1.6</v>
      </c>
      <c r="H43" s="115">
        <v>1825</v>
      </c>
      <c r="I43" s="237">
        <f t="shared" si="2"/>
        <v>0.33923131114295857</v>
      </c>
      <c r="J43" s="115">
        <v>1654</v>
      </c>
      <c r="K43" s="237">
        <v>0.3</v>
      </c>
      <c r="L43" s="238">
        <v>-9.4</v>
      </c>
    </row>
    <row r="44" spans="2:12" ht="15" customHeight="1">
      <c r="B44" s="107" t="s">
        <v>1741</v>
      </c>
      <c r="C44" s="115">
        <v>348</v>
      </c>
      <c r="D44" s="237">
        <f t="shared" si="0"/>
        <v>0.47210125758007404</v>
      </c>
      <c r="E44" s="115">
        <v>395</v>
      </c>
      <c r="F44" s="237">
        <f t="shared" si="1"/>
        <v>0.5320151927376559</v>
      </c>
      <c r="G44" s="238">
        <v>13.5</v>
      </c>
      <c r="H44" s="115">
        <v>2740</v>
      </c>
      <c r="I44" s="237">
        <f t="shared" si="2"/>
        <v>0.5093116671406611</v>
      </c>
      <c r="J44" s="115">
        <v>2543</v>
      </c>
      <c r="K44" s="237">
        <v>0.4</v>
      </c>
      <c r="L44" s="238">
        <v>-7.2</v>
      </c>
    </row>
    <row r="45" spans="2:12" ht="15" customHeight="1">
      <c r="B45" s="107" t="s">
        <v>1742</v>
      </c>
      <c r="C45" s="115">
        <v>1407</v>
      </c>
      <c r="D45" s="237">
        <f t="shared" si="0"/>
        <v>1.9087542224573686</v>
      </c>
      <c r="E45" s="115">
        <v>1349</v>
      </c>
      <c r="F45" s="237">
        <f t="shared" si="1"/>
        <v>1.8169328987420197</v>
      </c>
      <c r="G45" s="238">
        <v>-4.1</v>
      </c>
      <c r="H45" s="115">
        <v>10666</v>
      </c>
      <c r="I45" s="237">
        <f t="shared" si="2"/>
        <v>1.9825978984387922</v>
      </c>
      <c r="J45" s="115">
        <v>10544</v>
      </c>
      <c r="K45" s="237">
        <v>1.8</v>
      </c>
      <c r="L45" s="238">
        <v>-1.1</v>
      </c>
    </row>
    <row r="46" spans="2:12" ht="15" customHeight="1">
      <c r="B46" s="107" t="s">
        <v>1743</v>
      </c>
      <c r="C46" s="115">
        <v>1008</v>
      </c>
      <c r="D46" s="237">
        <f t="shared" si="0"/>
        <v>1.3674657116112492</v>
      </c>
      <c r="E46" s="115">
        <v>954</v>
      </c>
      <c r="F46" s="237">
        <f t="shared" si="1"/>
        <v>1.2849177060043637</v>
      </c>
      <c r="G46" s="238">
        <v>-5.4</v>
      </c>
      <c r="H46" s="115">
        <v>6051</v>
      </c>
      <c r="I46" s="237">
        <f t="shared" si="2"/>
        <v>1.124760911630708</v>
      </c>
      <c r="J46" s="115">
        <v>6242</v>
      </c>
      <c r="K46" s="237">
        <v>1.1</v>
      </c>
      <c r="L46" s="238">
        <v>3.2</v>
      </c>
    </row>
    <row r="47" spans="2:12" ht="15" customHeight="1">
      <c r="B47" s="107" t="s">
        <v>1744</v>
      </c>
      <c r="C47" s="115">
        <v>639</v>
      </c>
      <c r="D47" s="237">
        <f t="shared" si="0"/>
        <v>0.8668755850392739</v>
      </c>
      <c r="E47" s="115">
        <v>628</v>
      </c>
      <c r="F47" s="237">
        <f t="shared" si="1"/>
        <v>0.8458368127575897</v>
      </c>
      <c r="G47" s="238">
        <v>-1.7</v>
      </c>
      <c r="H47" s="115">
        <v>6118</v>
      </c>
      <c r="I47" s="237">
        <f t="shared" si="2"/>
        <v>1.1372148830534907</v>
      </c>
      <c r="J47" s="115">
        <v>5848</v>
      </c>
      <c r="K47" s="237">
        <v>1</v>
      </c>
      <c r="L47" s="238">
        <v>-4.4</v>
      </c>
    </row>
    <row r="48" spans="2:12" ht="15" customHeight="1">
      <c r="B48" s="107" t="s">
        <v>1745</v>
      </c>
      <c r="C48" s="115">
        <v>972</v>
      </c>
      <c r="D48" s="237">
        <f t="shared" si="0"/>
        <v>1.3186276504822758</v>
      </c>
      <c r="E48" s="115">
        <v>942</v>
      </c>
      <c r="F48" s="237">
        <f t="shared" si="1"/>
        <v>1.2687552191363844</v>
      </c>
      <c r="G48" s="238">
        <v>-3.1</v>
      </c>
      <c r="H48" s="115">
        <v>5977</v>
      </c>
      <c r="I48" s="237">
        <f t="shared" si="2"/>
        <v>1.1110057790145005</v>
      </c>
      <c r="J48" s="115">
        <v>6149</v>
      </c>
      <c r="K48" s="237">
        <v>1.1</v>
      </c>
      <c r="L48" s="238">
        <v>2.9</v>
      </c>
    </row>
    <row r="49" spans="2:12" ht="15" customHeight="1">
      <c r="B49" s="107" t="s">
        <v>1746</v>
      </c>
      <c r="C49" s="115">
        <v>465</v>
      </c>
      <c r="D49" s="237">
        <f t="shared" si="0"/>
        <v>0.6308249562492368</v>
      </c>
      <c r="E49" s="115">
        <v>457</v>
      </c>
      <c r="F49" s="237">
        <f t="shared" si="1"/>
        <v>0.6155213748888829</v>
      </c>
      <c r="G49" s="238">
        <v>-1.7</v>
      </c>
      <c r="H49" s="115">
        <v>2906</v>
      </c>
      <c r="I49" s="237">
        <f t="shared" si="2"/>
        <v>0.5401677754418837</v>
      </c>
      <c r="J49" s="115">
        <v>3257</v>
      </c>
      <c r="K49" s="237">
        <v>0.6</v>
      </c>
      <c r="L49" s="238">
        <v>12.1</v>
      </c>
    </row>
    <row r="50" spans="2:12" ht="15" customHeight="1">
      <c r="B50" s="107" t="s">
        <v>1769</v>
      </c>
      <c r="C50" s="115">
        <v>410</v>
      </c>
      <c r="D50" s="237">
        <f t="shared" si="0"/>
        <v>0.556211251746639</v>
      </c>
      <c r="E50" s="115">
        <v>386</v>
      </c>
      <c r="F50" s="237">
        <f t="shared" si="1"/>
        <v>0.5198933275866713</v>
      </c>
      <c r="G50" s="238">
        <v>-5.9</v>
      </c>
      <c r="H50" s="115">
        <v>2414</v>
      </c>
      <c r="I50" s="237">
        <f t="shared" si="2"/>
        <v>0.4487147315611518</v>
      </c>
      <c r="J50" s="115">
        <v>2326</v>
      </c>
      <c r="K50" s="237">
        <v>0.4</v>
      </c>
      <c r="L50" s="238">
        <v>-3.6</v>
      </c>
    </row>
    <row r="51" spans="2:12" ht="15" customHeight="1">
      <c r="B51" s="107" t="s">
        <v>1747</v>
      </c>
      <c r="C51" s="115">
        <v>1048</v>
      </c>
      <c r="D51" s="237">
        <f t="shared" si="0"/>
        <v>1.4217302239767748</v>
      </c>
      <c r="E51" s="115">
        <v>1042</v>
      </c>
      <c r="F51" s="237">
        <f t="shared" si="1"/>
        <v>1.4034426097028796</v>
      </c>
      <c r="G51" s="238">
        <v>-0.6</v>
      </c>
      <c r="H51" s="115">
        <v>6631</v>
      </c>
      <c r="I51" s="237">
        <f t="shared" si="2"/>
        <v>1.2325714105144978</v>
      </c>
      <c r="J51" s="115">
        <v>7087</v>
      </c>
      <c r="K51" s="237">
        <v>1.2</v>
      </c>
      <c r="L51" s="238">
        <v>6.9</v>
      </c>
    </row>
    <row r="52" spans="2:12" ht="15" customHeight="1">
      <c r="B52" s="107" t="s">
        <v>1748</v>
      </c>
      <c r="C52" s="115">
        <v>515</v>
      </c>
      <c r="D52" s="237">
        <f t="shared" si="0"/>
        <v>0.6986555967061441</v>
      </c>
      <c r="E52" s="115">
        <v>511</v>
      </c>
      <c r="F52" s="237">
        <f t="shared" si="1"/>
        <v>0.6882525657947903</v>
      </c>
      <c r="G52" s="238">
        <v>-0.8</v>
      </c>
      <c r="H52" s="115">
        <v>3364</v>
      </c>
      <c r="I52" s="237">
        <f t="shared" si="2"/>
        <v>0.6253008935259796</v>
      </c>
      <c r="J52" s="115">
        <v>3982</v>
      </c>
      <c r="K52" s="237">
        <v>0.7</v>
      </c>
      <c r="L52" s="238">
        <v>18.4</v>
      </c>
    </row>
    <row r="53" spans="2:12" ht="15" customHeight="1">
      <c r="B53" s="107" t="s">
        <v>1749</v>
      </c>
      <c r="C53" s="115">
        <v>384</v>
      </c>
      <c r="D53" s="237">
        <f t="shared" si="0"/>
        <v>0.5209393187090472</v>
      </c>
      <c r="E53" s="115">
        <v>428</v>
      </c>
      <c r="F53" s="237">
        <f t="shared" si="1"/>
        <v>0.5764620316245993</v>
      </c>
      <c r="G53" s="238">
        <v>11.5</v>
      </c>
      <c r="H53" s="115">
        <v>2466</v>
      </c>
      <c r="I53" s="237">
        <f t="shared" si="2"/>
        <v>0.458380500426595</v>
      </c>
      <c r="J53" s="115">
        <v>2911</v>
      </c>
      <c r="K53" s="237">
        <v>0.5</v>
      </c>
      <c r="L53" s="238">
        <v>18</v>
      </c>
    </row>
    <row r="54" spans="2:12" ht="15" customHeight="1">
      <c r="B54" s="107" t="s">
        <v>1750</v>
      </c>
      <c r="C54" s="115">
        <v>394</v>
      </c>
      <c r="D54" s="237">
        <f t="shared" si="0"/>
        <v>0.5345054468004287</v>
      </c>
      <c r="E54" s="115">
        <v>377</v>
      </c>
      <c r="F54" s="237">
        <f t="shared" si="1"/>
        <v>0.5077714624356868</v>
      </c>
      <c r="G54" s="238">
        <v>-4.3</v>
      </c>
      <c r="H54" s="115">
        <v>2703</v>
      </c>
      <c r="I54" s="237">
        <f t="shared" si="2"/>
        <v>0.5024341008325572</v>
      </c>
      <c r="J54" s="115">
        <v>2808</v>
      </c>
      <c r="K54" s="237">
        <v>0.5</v>
      </c>
      <c r="L54" s="238">
        <v>3.9</v>
      </c>
    </row>
    <row r="55" spans="2:12" ht="15" customHeight="1">
      <c r="B55" s="107" t="s">
        <v>1751</v>
      </c>
      <c r="C55" s="115">
        <v>456</v>
      </c>
      <c r="D55" s="237">
        <f t="shared" si="0"/>
        <v>0.6186154409669936</v>
      </c>
      <c r="E55" s="115">
        <v>468</v>
      </c>
      <c r="F55" s="237">
        <f t="shared" si="1"/>
        <v>0.6303369878511974</v>
      </c>
      <c r="G55" s="238">
        <v>2.6</v>
      </c>
      <c r="H55" s="115">
        <v>3155</v>
      </c>
      <c r="I55" s="237">
        <f t="shared" si="2"/>
        <v>0.5864519378937174</v>
      </c>
      <c r="J55" s="115">
        <v>3607</v>
      </c>
      <c r="K55" s="237">
        <v>0.6</v>
      </c>
      <c r="L55" s="238">
        <v>14.3</v>
      </c>
    </row>
    <row r="56" spans="2:12" ht="15" customHeight="1">
      <c r="B56" s="107" t="s">
        <v>1752</v>
      </c>
      <c r="C56" s="115">
        <v>352</v>
      </c>
      <c r="D56" s="237">
        <f t="shared" si="0"/>
        <v>0.47752770881662665</v>
      </c>
      <c r="E56" s="115">
        <v>336</v>
      </c>
      <c r="F56" s="237">
        <f t="shared" si="1"/>
        <v>0.45254963230342377</v>
      </c>
      <c r="G56" s="238">
        <v>-4.5</v>
      </c>
      <c r="H56" s="115">
        <v>2364</v>
      </c>
      <c r="I56" s="237">
        <f t="shared" si="2"/>
        <v>0.4394207230366872</v>
      </c>
      <c r="J56" s="115">
        <v>2276</v>
      </c>
      <c r="K56" s="237">
        <v>0.4</v>
      </c>
      <c r="L56" s="238">
        <v>-3.7</v>
      </c>
    </row>
    <row r="57" spans="2:12" ht="15" customHeight="1">
      <c r="B57" s="107" t="s">
        <v>1753</v>
      </c>
      <c r="C57" s="115">
        <v>942</v>
      </c>
      <c r="D57" s="237">
        <f t="shared" si="0"/>
        <v>1.2779292662081314</v>
      </c>
      <c r="E57" s="115">
        <v>880</v>
      </c>
      <c r="F57" s="237">
        <f t="shared" si="1"/>
        <v>1.1852490369851576</v>
      </c>
      <c r="G57" s="238">
        <v>-6.6</v>
      </c>
      <c r="H57" s="115">
        <v>5278</v>
      </c>
      <c r="I57" s="237">
        <f t="shared" si="2"/>
        <v>0.9810755398424851</v>
      </c>
      <c r="J57" s="115">
        <v>5236</v>
      </c>
      <c r="K57" s="237">
        <v>0.9</v>
      </c>
      <c r="L57" s="238">
        <v>-0.8</v>
      </c>
    </row>
    <row r="58" spans="2:12" ht="15" customHeight="1">
      <c r="B58" s="107" t="s">
        <v>1754</v>
      </c>
      <c r="C58" s="115">
        <v>950</v>
      </c>
      <c r="D58" s="237">
        <f t="shared" si="0"/>
        <v>1.2887821686812366</v>
      </c>
      <c r="E58" s="115">
        <v>919</v>
      </c>
      <c r="F58" s="237">
        <f t="shared" si="1"/>
        <v>1.2377771193060905</v>
      </c>
      <c r="G58" s="238">
        <v>-3.3</v>
      </c>
      <c r="H58" s="115">
        <v>5371</v>
      </c>
      <c r="I58" s="237">
        <f t="shared" si="2"/>
        <v>0.9983623956979893</v>
      </c>
      <c r="J58" s="115">
        <v>5666</v>
      </c>
      <c r="K58" s="237">
        <v>1</v>
      </c>
      <c r="L58" s="238">
        <v>5.5</v>
      </c>
    </row>
    <row r="59" spans="2:12" ht="15" customHeight="1">
      <c r="B59" s="107" t="s">
        <v>1755</v>
      </c>
      <c r="C59" s="115">
        <v>440</v>
      </c>
      <c r="D59" s="237">
        <f t="shared" si="0"/>
        <v>0.5969096360207833</v>
      </c>
      <c r="E59" s="115">
        <v>400</v>
      </c>
      <c r="F59" s="237">
        <f t="shared" si="1"/>
        <v>0.5387495622659807</v>
      </c>
      <c r="G59" s="238">
        <v>-9.1</v>
      </c>
      <c r="H59" s="115">
        <v>2811</v>
      </c>
      <c r="I59" s="237">
        <f t="shared" si="2"/>
        <v>0.5225091592454009</v>
      </c>
      <c r="J59" s="115">
        <v>2855</v>
      </c>
      <c r="K59" s="237">
        <v>0.5</v>
      </c>
      <c r="L59" s="238">
        <v>1.6</v>
      </c>
    </row>
    <row r="60" spans="2:12" ht="15" customHeight="1">
      <c r="B60" s="107" t="s">
        <v>1756</v>
      </c>
      <c r="C60" s="115">
        <v>355</v>
      </c>
      <c r="D60" s="237">
        <f t="shared" si="0"/>
        <v>0.4815975472440411</v>
      </c>
      <c r="E60" s="115">
        <v>338</v>
      </c>
      <c r="F60" s="237">
        <f t="shared" si="1"/>
        <v>0.4552433801147536</v>
      </c>
      <c r="G60" s="238">
        <v>-4.8</v>
      </c>
      <c r="H60" s="115">
        <v>2037</v>
      </c>
      <c r="I60" s="237">
        <f t="shared" si="2"/>
        <v>0.37863790728668856</v>
      </c>
      <c r="J60" s="115">
        <v>2109</v>
      </c>
      <c r="K60" s="237">
        <v>0.4</v>
      </c>
      <c r="L60" s="238">
        <v>3.5</v>
      </c>
    </row>
    <row r="61" spans="2:12" ht="15" customHeight="1" thickBot="1">
      <c r="B61" s="239" t="s">
        <v>1757</v>
      </c>
      <c r="C61" s="126">
        <v>303</v>
      </c>
      <c r="D61" s="240">
        <f t="shared" si="0"/>
        <v>0.41105368116885765</v>
      </c>
      <c r="E61" s="126">
        <v>303</v>
      </c>
      <c r="F61" s="240">
        <f t="shared" si="1"/>
        <v>0.40810279341648037</v>
      </c>
      <c r="G61" s="241">
        <v>0</v>
      </c>
      <c r="H61" s="126">
        <v>2182</v>
      </c>
      <c r="I61" s="240">
        <f t="shared" si="2"/>
        <v>0.40559053200763595</v>
      </c>
      <c r="J61" s="126">
        <v>2342</v>
      </c>
      <c r="K61" s="240">
        <v>0.4</v>
      </c>
      <c r="L61" s="241">
        <v>7.3</v>
      </c>
    </row>
    <row r="62" ht="12">
      <c r="B62" s="95" t="s">
        <v>1836</v>
      </c>
    </row>
  </sheetData>
  <mergeCells count="9">
    <mergeCell ref="L5:L6"/>
    <mergeCell ref="B4:B7"/>
    <mergeCell ref="C4:G4"/>
    <mergeCell ref="H4:L4"/>
    <mergeCell ref="C5:D6"/>
    <mergeCell ref="E5:F6"/>
    <mergeCell ref="H5:I6"/>
    <mergeCell ref="J5:K6"/>
    <mergeCell ref="G5:G6"/>
  </mergeCells>
  <printOptions/>
  <pageMargins left="0.75" right="0.75" top="1" bottom="1" header="0.512" footer="0.512"/>
  <pageSetup orientation="portrait" paperSize="8" r:id="rId1"/>
</worksheet>
</file>

<file path=xl/worksheets/sheet7.xml><?xml version="1.0" encoding="utf-8"?>
<worksheet xmlns="http://schemas.openxmlformats.org/spreadsheetml/2006/main" xmlns:r="http://schemas.openxmlformats.org/officeDocument/2006/relationships">
  <dimension ref="B2:N119"/>
  <sheetViews>
    <sheetView workbookViewId="0" topLeftCell="A1">
      <selection activeCell="A1" sqref="A1"/>
    </sheetView>
  </sheetViews>
  <sheetFormatPr defaultColWidth="9.00390625" defaultRowHeight="13.5"/>
  <cols>
    <col min="1" max="1" width="2.625" style="242" customWidth="1"/>
    <col min="2" max="2" width="8.625" style="242" customWidth="1"/>
    <col min="3" max="3" width="8.75390625" style="242" customWidth="1"/>
    <col min="4" max="4" width="7.50390625" style="242" customWidth="1"/>
    <col min="5" max="6" width="8.25390625" style="242" customWidth="1"/>
    <col min="7" max="7" width="7.625" style="242" customWidth="1"/>
    <col min="8" max="8" width="8.125" style="242" customWidth="1"/>
    <col min="9" max="9" width="7.625" style="242" customWidth="1"/>
    <col min="10" max="11" width="8.25390625" style="242" customWidth="1"/>
    <col min="12" max="14" width="7.50390625" style="242" customWidth="1"/>
    <col min="15" max="16384" width="9.00390625" style="242" customWidth="1"/>
  </cols>
  <sheetData>
    <row r="2" ht="14.25">
      <c r="B2" s="243" t="s">
        <v>1862</v>
      </c>
    </row>
    <row r="3" ht="12.75" thickBot="1">
      <c r="N3" s="244" t="s">
        <v>1840</v>
      </c>
    </row>
    <row r="4" spans="2:14" ht="12.75" thickTop="1">
      <c r="B4" s="245" t="s">
        <v>1838</v>
      </c>
      <c r="C4" s="246"/>
      <c r="D4" s="247" t="s">
        <v>1841</v>
      </c>
      <c r="E4" s="1338" t="s">
        <v>1842</v>
      </c>
      <c r="F4" s="1329"/>
      <c r="G4" s="247" t="s">
        <v>1843</v>
      </c>
      <c r="H4" s="1338" t="s">
        <v>1844</v>
      </c>
      <c r="I4" s="1330"/>
      <c r="J4" s="1330"/>
      <c r="K4" s="1330"/>
      <c r="L4" s="1330"/>
      <c r="M4" s="1330"/>
      <c r="N4" s="1329"/>
    </row>
    <row r="5" spans="2:14" ht="24">
      <c r="B5" s="248" t="s">
        <v>1689</v>
      </c>
      <c r="C5" s="249" t="s">
        <v>1845</v>
      </c>
      <c r="D5" s="250" t="s">
        <v>1839</v>
      </c>
      <c r="E5" s="251" t="s">
        <v>1846</v>
      </c>
      <c r="F5" s="251" t="s">
        <v>1847</v>
      </c>
      <c r="G5" s="251" t="s">
        <v>1848</v>
      </c>
      <c r="H5" s="252" t="s">
        <v>1849</v>
      </c>
      <c r="I5" s="251" t="s">
        <v>1850</v>
      </c>
      <c r="J5" s="251" t="s">
        <v>1851</v>
      </c>
      <c r="K5" s="251" t="s">
        <v>1852</v>
      </c>
      <c r="L5" s="251" t="s">
        <v>1853</v>
      </c>
      <c r="M5" s="251" t="s">
        <v>1854</v>
      </c>
      <c r="N5" s="252" t="s">
        <v>1855</v>
      </c>
    </row>
    <row r="6" spans="2:14" ht="6.75" customHeight="1">
      <c r="B6" s="253"/>
      <c r="C6" s="254"/>
      <c r="D6" s="255"/>
      <c r="E6" s="256"/>
      <c r="F6" s="257"/>
      <c r="G6" s="258"/>
      <c r="H6" s="257"/>
      <c r="I6" s="258"/>
      <c r="J6" s="256"/>
      <c r="K6" s="257"/>
      <c r="L6" s="258"/>
      <c r="M6" s="258"/>
      <c r="N6" s="254"/>
    </row>
    <row r="7" spans="2:14" s="259" customFormat="1" ht="15" customHeight="1">
      <c r="B7" s="253" t="s">
        <v>1856</v>
      </c>
      <c r="C7" s="260">
        <v>83999</v>
      </c>
      <c r="D7" s="260">
        <v>6663</v>
      </c>
      <c r="E7" s="260">
        <v>21151</v>
      </c>
      <c r="F7" s="260">
        <v>56185</v>
      </c>
      <c r="G7" s="260">
        <v>12408</v>
      </c>
      <c r="H7" s="260">
        <v>10030</v>
      </c>
      <c r="I7" s="260">
        <v>18436</v>
      </c>
      <c r="J7" s="260">
        <v>21866</v>
      </c>
      <c r="K7" s="260">
        <v>10734</v>
      </c>
      <c r="L7" s="260">
        <v>5641</v>
      </c>
      <c r="M7" s="260">
        <v>2818</v>
      </c>
      <c r="N7" s="260">
        <v>2066</v>
      </c>
    </row>
    <row r="8" spans="2:14" s="261" customFormat="1" ht="15" customHeight="1">
      <c r="B8" s="262" t="s">
        <v>1857</v>
      </c>
      <c r="C8" s="263">
        <f>SUM(C18:C67)</f>
        <v>79821</v>
      </c>
      <c r="D8" s="263">
        <f aca="true" t="shared" si="0" ref="D8:N8">SUM(D10:D16)</f>
        <v>6144</v>
      </c>
      <c r="E8" s="263">
        <f t="shared" si="0"/>
        <v>18367</v>
      </c>
      <c r="F8" s="263">
        <f t="shared" si="0"/>
        <v>55310</v>
      </c>
      <c r="G8" s="263">
        <f t="shared" si="0"/>
        <v>11712</v>
      </c>
      <c r="H8" s="263">
        <f t="shared" si="0"/>
        <v>9394</v>
      </c>
      <c r="I8" s="263">
        <f t="shared" si="0"/>
        <v>17532</v>
      </c>
      <c r="J8" s="263">
        <f t="shared" si="0"/>
        <v>20337</v>
      </c>
      <c r="K8" s="263">
        <f t="shared" si="0"/>
        <v>10102</v>
      </c>
      <c r="L8" s="263">
        <f t="shared" si="0"/>
        <v>5401</v>
      </c>
      <c r="M8" s="263">
        <f t="shared" si="0"/>
        <v>2893</v>
      </c>
      <c r="N8" s="263">
        <f t="shared" si="0"/>
        <v>2450</v>
      </c>
    </row>
    <row r="9" spans="2:14" s="264" customFormat="1" ht="8.25" customHeight="1">
      <c r="B9" s="265"/>
      <c r="C9" s="266"/>
      <c r="D9" s="266"/>
      <c r="E9" s="266"/>
      <c r="F9" s="266"/>
      <c r="G9" s="266"/>
      <c r="H9" s="266"/>
      <c r="I9" s="266"/>
      <c r="J9" s="266"/>
      <c r="K9" s="266"/>
      <c r="L9" s="266"/>
      <c r="M9" s="266"/>
      <c r="N9" s="266"/>
    </row>
    <row r="10" spans="2:14" s="261" customFormat="1" ht="15" customHeight="1">
      <c r="B10" s="267" t="s">
        <v>1711</v>
      </c>
      <c r="C10" s="268">
        <f aca="true" t="shared" si="1" ref="C10:L10">C18+C24+C25+C26+C29+C30+C31+C34+C35+C36+C37+C38+C39+C40</f>
        <v>34517</v>
      </c>
      <c r="D10" s="268">
        <f t="shared" si="1"/>
        <v>3240</v>
      </c>
      <c r="E10" s="268">
        <f t="shared" si="1"/>
        <v>6484</v>
      </c>
      <c r="F10" s="268">
        <f t="shared" si="1"/>
        <v>24793</v>
      </c>
      <c r="G10" s="268">
        <f t="shared" si="1"/>
        <v>5769</v>
      </c>
      <c r="H10" s="268">
        <f t="shared" si="1"/>
        <v>5191</v>
      </c>
      <c r="I10" s="268">
        <f t="shared" si="1"/>
        <v>9616</v>
      </c>
      <c r="J10" s="268">
        <f t="shared" si="1"/>
        <v>9719</v>
      </c>
      <c r="K10" s="268">
        <f t="shared" si="1"/>
        <v>2931</v>
      </c>
      <c r="L10" s="268">
        <f t="shared" si="1"/>
        <v>830</v>
      </c>
      <c r="M10" s="268">
        <v>272</v>
      </c>
      <c r="N10" s="268">
        <f>N18+N24+N25+N26+N29+N30+N31+N34+N35+N36+N37+N38+N39+N40</f>
        <v>189</v>
      </c>
    </row>
    <row r="11" spans="2:14" s="261" customFormat="1" ht="7.5" customHeight="1">
      <c r="B11" s="267"/>
      <c r="C11" s="268"/>
      <c r="D11" s="268"/>
      <c r="E11" s="268"/>
      <c r="F11" s="268"/>
      <c r="G11" s="268"/>
      <c r="H11" s="268"/>
      <c r="I11" s="268"/>
      <c r="J11" s="268"/>
      <c r="K11" s="268"/>
      <c r="L11" s="268"/>
      <c r="M11" s="268"/>
      <c r="N11" s="268"/>
    </row>
    <row r="12" spans="2:14" s="261" customFormat="1" ht="15" customHeight="1">
      <c r="B12" s="267" t="s">
        <v>1712</v>
      </c>
      <c r="C12" s="268">
        <f aca="true" t="shared" si="2" ref="C12:N12">C23+C42+C43+C44+C45+C46+C47+C48</f>
        <v>9167</v>
      </c>
      <c r="D12" s="268">
        <f t="shared" si="2"/>
        <v>354</v>
      </c>
      <c r="E12" s="268">
        <f t="shared" si="2"/>
        <v>1893</v>
      </c>
      <c r="F12" s="268">
        <f t="shared" si="2"/>
        <v>6920</v>
      </c>
      <c r="G12" s="268">
        <f t="shared" si="2"/>
        <v>886</v>
      </c>
      <c r="H12" s="268">
        <f t="shared" si="2"/>
        <v>727</v>
      </c>
      <c r="I12" s="268">
        <f t="shared" si="2"/>
        <v>1690</v>
      </c>
      <c r="J12" s="268">
        <f t="shared" si="2"/>
        <v>2566</v>
      </c>
      <c r="K12" s="268">
        <f t="shared" si="2"/>
        <v>1659</v>
      </c>
      <c r="L12" s="268">
        <f t="shared" si="2"/>
        <v>787</v>
      </c>
      <c r="M12" s="268">
        <f t="shared" si="2"/>
        <v>433</v>
      </c>
      <c r="N12" s="268">
        <f t="shared" si="2"/>
        <v>419</v>
      </c>
    </row>
    <row r="13" spans="2:14" s="261" customFormat="1" ht="9" customHeight="1">
      <c r="B13" s="267"/>
      <c r="C13" s="268"/>
      <c r="D13" s="268"/>
      <c r="E13" s="268"/>
      <c r="F13" s="268"/>
      <c r="G13" s="268"/>
      <c r="H13" s="268"/>
      <c r="I13" s="268"/>
      <c r="J13" s="268"/>
      <c r="K13" s="268"/>
      <c r="L13" s="268"/>
      <c r="M13" s="268"/>
      <c r="N13" s="268"/>
    </row>
    <row r="14" spans="2:14" s="261" customFormat="1" ht="15" customHeight="1">
      <c r="B14" s="267" t="s">
        <v>1713</v>
      </c>
      <c r="C14" s="268">
        <f aca="true" t="shared" si="3" ref="C14:N14">C19+C28+C32+C50+C51+C52+C53+C54</f>
        <v>16423</v>
      </c>
      <c r="D14" s="268">
        <f t="shared" si="3"/>
        <v>1112</v>
      </c>
      <c r="E14" s="268">
        <f t="shared" si="3"/>
        <v>4025</v>
      </c>
      <c r="F14" s="268">
        <f t="shared" si="3"/>
        <v>11286</v>
      </c>
      <c r="G14" s="268">
        <f t="shared" si="3"/>
        <v>2816</v>
      </c>
      <c r="H14" s="268">
        <f t="shared" si="3"/>
        <v>1861</v>
      </c>
      <c r="I14" s="268">
        <f t="shared" si="3"/>
        <v>3277</v>
      </c>
      <c r="J14" s="268">
        <f t="shared" si="3"/>
        <v>4050</v>
      </c>
      <c r="K14" s="268">
        <f t="shared" si="3"/>
        <v>2200</v>
      </c>
      <c r="L14" s="268">
        <f t="shared" si="3"/>
        <v>1116</v>
      </c>
      <c r="M14" s="268">
        <f t="shared" si="3"/>
        <v>556</v>
      </c>
      <c r="N14" s="268">
        <f t="shared" si="3"/>
        <v>547</v>
      </c>
    </row>
    <row r="15" spans="2:14" s="261" customFormat="1" ht="8.25" customHeight="1">
      <c r="B15" s="267"/>
      <c r="C15" s="268"/>
      <c r="D15" s="268"/>
      <c r="E15" s="268"/>
      <c r="F15" s="268"/>
      <c r="G15" s="268"/>
      <c r="H15" s="268"/>
      <c r="I15" s="268"/>
      <c r="J15" s="268"/>
      <c r="K15" s="268"/>
      <c r="L15" s="268"/>
      <c r="M15" s="268"/>
      <c r="N15" s="268"/>
    </row>
    <row r="16" spans="2:14" s="261" customFormat="1" ht="15" customHeight="1">
      <c r="B16" s="267" t="s">
        <v>1714</v>
      </c>
      <c r="C16" s="268">
        <v>19714</v>
      </c>
      <c r="D16" s="268">
        <v>1438</v>
      </c>
      <c r="E16" s="268">
        <v>5965</v>
      </c>
      <c r="F16" s="268">
        <v>12311</v>
      </c>
      <c r="G16" s="268">
        <v>2241</v>
      </c>
      <c r="H16" s="268">
        <v>1615</v>
      </c>
      <c r="I16" s="268">
        <v>2949</v>
      </c>
      <c r="J16" s="268">
        <v>4002</v>
      </c>
      <c r="K16" s="268">
        <v>3312</v>
      </c>
      <c r="L16" s="268">
        <v>2668</v>
      </c>
      <c r="M16" s="268">
        <v>1632</v>
      </c>
      <c r="N16" s="268">
        <v>1295</v>
      </c>
    </row>
    <row r="17" spans="2:14" ht="8.25" customHeight="1">
      <c r="B17" s="253"/>
      <c r="C17" s="269"/>
      <c r="D17" s="269"/>
      <c r="E17" s="269"/>
      <c r="F17" s="269"/>
      <c r="G17" s="269"/>
      <c r="H17" s="269"/>
      <c r="I17" s="269"/>
      <c r="J17" s="269"/>
      <c r="K17" s="269"/>
      <c r="L17" s="269"/>
      <c r="M17" s="269"/>
      <c r="N17" s="269"/>
    </row>
    <row r="18" spans="2:14" ht="12">
      <c r="B18" s="253" t="s">
        <v>1715</v>
      </c>
      <c r="C18" s="269">
        <v>6823</v>
      </c>
      <c r="D18" s="260">
        <v>714</v>
      </c>
      <c r="E18" s="269">
        <v>1106</v>
      </c>
      <c r="F18" s="269">
        <v>5003</v>
      </c>
      <c r="G18" s="269">
        <v>1363</v>
      </c>
      <c r="H18" s="269">
        <v>1234</v>
      </c>
      <c r="I18" s="269">
        <v>1995</v>
      </c>
      <c r="J18" s="269">
        <v>1741</v>
      </c>
      <c r="K18" s="269">
        <v>350</v>
      </c>
      <c r="L18" s="269">
        <v>80</v>
      </c>
      <c r="M18" s="269">
        <v>33</v>
      </c>
      <c r="N18" s="269">
        <v>27</v>
      </c>
    </row>
    <row r="19" spans="2:14" ht="12">
      <c r="B19" s="253" t="s">
        <v>1716</v>
      </c>
      <c r="C19" s="269">
        <v>2891</v>
      </c>
      <c r="D19" s="260">
        <v>195</v>
      </c>
      <c r="E19" s="269">
        <v>589</v>
      </c>
      <c r="F19" s="269">
        <v>2107</v>
      </c>
      <c r="G19" s="269">
        <v>612</v>
      </c>
      <c r="H19" s="269">
        <v>300</v>
      </c>
      <c r="I19" s="269">
        <v>528</v>
      </c>
      <c r="J19" s="269">
        <v>628</v>
      </c>
      <c r="K19" s="269">
        <v>361</v>
      </c>
      <c r="L19" s="269">
        <v>201</v>
      </c>
      <c r="M19" s="269">
        <v>122</v>
      </c>
      <c r="N19" s="269">
        <v>139</v>
      </c>
    </row>
    <row r="20" spans="2:14" ht="12">
      <c r="B20" s="253" t="s">
        <v>1717</v>
      </c>
      <c r="C20" s="269">
        <v>2849</v>
      </c>
      <c r="D20" s="260">
        <v>252</v>
      </c>
      <c r="E20" s="269">
        <v>1008</v>
      </c>
      <c r="F20" s="269">
        <v>1589</v>
      </c>
      <c r="G20" s="269">
        <v>288</v>
      </c>
      <c r="H20" s="269">
        <v>199</v>
      </c>
      <c r="I20" s="269">
        <v>346</v>
      </c>
      <c r="J20" s="269">
        <v>531</v>
      </c>
      <c r="K20" s="269">
        <v>482</v>
      </c>
      <c r="L20" s="269">
        <v>421</v>
      </c>
      <c r="M20" s="269">
        <v>320</v>
      </c>
      <c r="N20" s="269">
        <v>262</v>
      </c>
    </row>
    <row r="21" spans="2:14" ht="12">
      <c r="B21" s="253" t="s">
        <v>1718</v>
      </c>
      <c r="C21" s="269">
        <v>3844</v>
      </c>
      <c r="D21" s="260">
        <v>504</v>
      </c>
      <c r="E21" s="269">
        <v>1320</v>
      </c>
      <c r="F21" s="269">
        <v>2020</v>
      </c>
      <c r="G21" s="269">
        <v>408</v>
      </c>
      <c r="H21" s="269">
        <v>263</v>
      </c>
      <c r="I21" s="269">
        <v>544</v>
      </c>
      <c r="J21" s="269">
        <v>721</v>
      </c>
      <c r="K21" s="269">
        <v>701</v>
      </c>
      <c r="L21" s="269">
        <v>660</v>
      </c>
      <c r="M21" s="269">
        <v>345</v>
      </c>
      <c r="N21" s="269">
        <v>202</v>
      </c>
    </row>
    <row r="22" spans="2:14" ht="8.25" customHeight="1">
      <c r="B22" s="253"/>
      <c r="C22" s="269"/>
      <c r="D22" s="269"/>
      <c r="E22" s="269"/>
      <c r="F22" s="269"/>
      <c r="G22" s="269"/>
      <c r="H22" s="269"/>
      <c r="I22" s="269"/>
      <c r="J22" s="269"/>
      <c r="K22" s="269"/>
      <c r="L22" s="269"/>
      <c r="M22" s="269"/>
      <c r="N22" s="269"/>
    </row>
    <row r="23" spans="2:14" ht="12">
      <c r="B23" s="253" t="s">
        <v>1719</v>
      </c>
      <c r="C23" s="269">
        <v>2271</v>
      </c>
      <c r="D23" s="260">
        <v>106</v>
      </c>
      <c r="E23" s="269">
        <v>649</v>
      </c>
      <c r="F23" s="269">
        <v>1516</v>
      </c>
      <c r="G23" s="269">
        <v>211</v>
      </c>
      <c r="H23" s="269">
        <v>143</v>
      </c>
      <c r="I23" s="269">
        <v>306</v>
      </c>
      <c r="J23" s="269">
        <v>546</v>
      </c>
      <c r="K23" s="269">
        <v>462</v>
      </c>
      <c r="L23" s="269">
        <v>260</v>
      </c>
      <c r="M23" s="269">
        <v>152</v>
      </c>
      <c r="N23" s="269">
        <v>191</v>
      </c>
    </row>
    <row r="24" spans="2:14" ht="12">
      <c r="B24" s="253" t="s">
        <v>1720</v>
      </c>
      <c r="C24" s="269">
        <v>2985</v>
      </c>
      <c r="D24" s="260">
        <v>255</v>
      </c>
      <c r="E24" s="269">
        <v>582</v>
      </c>
      <c r="F24" s="269">
        <v>2148</v>
      </c>
      <c r="G24" s="269">
        <v>542</v>
      </c>
      <c r="H24" s="269">
        <v>466</v>
      </c>
      <c r="I24" s="269">
        <v>839</v>
      </c>
      <c r="J24" s="269">
        <v>853</v>
      </c>
      <c r="K24" s="269">
        <v>190</v>
      </c>
      <c r="L24" s="269">
        <v>60</v>
      </c>
      <c r="M24" s="269">
        <v>25</v>
      </c>
      <c r="N24" s="269">
        <v>10</v>
      </c>
    </row>
    <row r="25" spans="2:14" ht="12">
      <c r="B25" s="253" t="s">
        <v>1721</v>
      </c>
      <c r="C25" s="269">
        <v>2546</v>
      </c>
      <c r="D25" s="260">
        <v>302</v>
      </c>
      <c r="E25" s="269">
        <v>447</v>
      </c>
      <c r="F25" s="269">
        <v>1797</v>
      </c>
      <c r="G25" s="269">
        <v>403</v>
      </c>
      <c r="H25" s="269">
        <v>427</v>
      </c>
      <c r="I25" s="269">
        <v>808</v>
      </c>
      <c r="J25" s="269">
        <v>682</v>
      </c>
      <c r="K25" s="269">
        <v>159</v>
      </c>
      <c r="L25" s="269">
        <v>45</v>
      </c>
      <c r="M25" s="269">
        <v>15</v>
      </c>
      <c r="N25" s="269">
        <v>7</v>
      </c>
    </row>
    <row r="26" spans="2:14" ht="12">
      <c r="B26" s="253" t="s">
        <v>1722</v>
      </c>
      <c r="C26" s="269">
        <v>3856</v>
      </c>
      <c r="D26" s="260">
        <v>272</v>
      </c>
      <c r="E26" s="269">
        <v>581</v>
      </c>
      <c r="F26" s="269">
        <v>3003</v>
      </c>
      <c r="G26" s="269">
        <v>558</v>
      </c>
      <c r="H26" s="269">
        <v>507</v>
      </c>
      <c r="I26" s="269">
        <v>1145</v>
      </c>
      <c r="J26" s="269">
        <v>1136</v>
      </c>
      <c r="K26" s="269">
        <v>352</v>
      </c>
      <c r="L26" s="269">
        <v>105</v>
      </c>
      <c r="M26" s="269">
        <v>36</v>
      </c>
      <c r="N26" s="269">
        <v>17</v>
      </c>
    </row>
    <row r="27" spans="2:14" ht="8.25" customHeight="1">
      <c r="B27" s="253"/>
      <c r="C27" s="269"/>
      <c r="D27" s="269"/>
      <c r="E27" s="269"/>
      <c r="F27" s="269"/>
      <c r="G27" s="269"/>
      <c r="H27" s="269"/>
      <c r="I27" s="269"/>
      <c r="J27" s="269"/>
      <c r="K27" s="269"/>
      <c r="L27" s="269"/>
      <c r="M27" s="269"/>
      <c r="N27" s="269"/>
    </row>
    <row r="28" spans="2:14" ht="12">
      <c r="B28" s="253" t="s">
        <v>1723</v>
      </c>
      <c r="C28" s="269">
        <v>2255</v>
      </c>
      <c r="D28" s="260">
        <v>108</v>
      </c>
      <c r="E28" s="269">
        <v>466</v>
      </c>
      <c r="F28" s="269">
        <v>1681</v>
      </c>
      <c r="G28" s="269">
        <v>368</v>
      </c>
      <c r="H28" s="269">
        <v>254</v>
      </c>
      <c r="I28" s="269">
        <v>471</v>
      </c>
      <c r="J28" s="269">
        <v>617</v>
      </c>
      <c r="K28" s="269">
        <v>282</v>
      </c>
      <c r="L28" s="269">
        <v>136</v>
      </c>
      <c r="M28" s="269">
        <v>60</v>
      </c>
      <c r="N28" s="269">
        <v>67</v>
      </c>
    </row>
    <row r="29" spans="2:14" ht="12">
      <c r="B29" s="253" t="s">
        <v>1724</v>
      </c>
      <c r="C29" s="269">
        <v>3433</v>
      </c>
      <c r="D29" s="260">
        <v>412</v>
      </c>
      <c r="E29" s="269">
        <v>745</v>
      </c>
      <c r="F29" s="269">
        <v>2276</v>
      </c>
      <c r="G29" s="269">
        <v>522</v>
      </c>
      <c r="H29" s="269">
        <v>496</v>
      </c>
      <c r="I29" s="269">
        <v>898</v>
      </c>
      <c r="J29" s="269">
        <v>1093</v>
      </c>
      <c r="K29" s="269">
        <v>306</v>
      </c>
      <c r="L29" s="269">
        <v>89</v>
      </c>
      <c r="M29" s="269">
        <v>12</v>
      </c>
      <c r="N29" s="269">
        <v>17</v>
      </c>
    </row>
    <row r="30" spans="2:14" ht="12">
      <c r="B30" s="253" t="s">
        <v>1725</v>
      </c>
      <c r="C30" s="269">
        <v>3366</v>
      </c>
      <c r="D30" s="260">
        <v>438</v>
      </c>
      <c r="E30" s="269">
        <v>652</v>
      </c>
      <c r="F30" s="269">
        <v>2276</v>
      </c>
      <c r="G30" s="269">
        <v>497</v>
      </c>
      <c r="H30" s="269">
        <v>492</v>
      </c>
      <c r="I30" s="269">
        <v>918</v>
      </c>
      <c r="J30" s="269">
        <v>1119</v>
      </c>
      <c r="K30" s="269">
        <v>280</v>
      </c>
      <c r="L30" s="269">
        <v>47</v>
      </c>
      <c r="M30" s="269">
        <v>8</v>
      </c>
      <c r="N30" s="269">
        <v>5</v>
      </c>
    </row>
    <row r="31" spans="2:14" ht="12">
      <c r="B31" s="253" t="s">
        <v>1726</v>
      </c>
      <c r="C31" s="269">
        <v>3113</v>
      </c>
      <c r="D31" s="260">
        <v>159</v>
      </c>
      <c r="E31" s="269">
        <v>885</v>
      </c>
      <c r="F31" s="269">
        <v>2069</v>
      </c>
      <c r="G31" s="269">
        <v>268</v>
      </c>
      <c r="H31" s="269">
        <v>218</v>
      </c>
      <c r="I31" s="269">
        <v>591</v>
      </c>
      <c r="J31" s="269">
        <v>1082</v>
      </c>
      <c r="K31" s="269">
        <v>635</v>
      </c>
      <c r="L31" s="269">
        <v>211</v>
      </c>
      <c r="M31" s="269">
        <v>62</v>
      </c>
      <c r="N31" s="269">
        <v>43</v>
      </c>
    </row>
    <row r="32" spans="2:14" ht="12">
      <c r="B32" s="253" t="s">
        <v>1727</v>
      </c>
      <c r="C32" s="269">
        <v>2294</v>
      </c>
      <c r="D32" s="260">
        <v>243</v>
      </c>
      <c r="E32" s="269">
        <v>721</v>
      </c>
      <c r="F32" s="269">
        <v>1330</v>
      </c>
      <c r="G32" s="269">
        <v>379</v>
      </c>
      <c r="H32" s="269">
        <v>302</v>
      </c>
      <c r="I32" s="269">
        <v>474</v>
      </c>
      <c r="J32" s="269">
        <v>638</v>
      </c>
      <c r="K32" s="269">
        <v>288</v>
      </c>
      <c r="L32" s="269">
        <v>138</v>
      </c>
      <c r="M32" s="269">
        <v>42</v>
      </c>
      <c r="N32" s="269">
        <v>33</v>
      </c>
    </row>
    <row r="33" spans="2:14" ht="7.5" customHeight="1">
      <c r="B33" s="253"/>
      <c r="C33" s="269"/>
      <c r="D33" s="269"/>
      <c r="E33" s="269"/>
      <c r="F33" s="269"/>
      <c r="G33" s="269"/>
      <c r="H33" s="269"/>
      <c r="I33" s="269"/>
      <c r="J33" s="269"/>
      <c r="K33" s="269"/>
      <c r="L33" s="269"/>
      <c r="M33" s="269"/>
      <c r="N33" s="269"/>
    </row>
    <row r="34" spans="2:14" ht="12">
      <c r="B34" s="253" t="s">
        <v>1728</v>
      </c>
      <c r="C34" s="269">
        <v>959</v>
      </c>
      <c r="D34" s="260">
        <v>92</v>
      </c>
      <c r="E34" s="269">
        <v>118</v>
      </c>
      <c r="F34" s="269">
        <v>749</v>
      </c>
      <c r="G34" s="269">
        <v>177</v>
      </c>
      <c r="H34" s="269">
        <v>191</v>
      </c>
      <c r="I34" s="269">
        <v>341</v>
      </c>
      <c r="J34" s="269">
        <v>193</v>
      </c>
      <c r="K34" s="269">
        <v>38</v>
      </c>
      <c r="L34" s="269">
        <v>10</v>
      </c>
      <c r="M34" s="269">
        <v>5</v>
      </c>
      <c r="N34" s="269">
        <v>4</v>
      </c>
    </row>
    <row r="35" spans="2:14" ht="12">
      <c r="B35" s="253" t="s">
        <v>1729</v>
      </c>
      <c r="C35" s="269">
        <v>957</v>
      </c>
      <c r="D35" s="260">
        <v>88</v>
      </c>
      <c r="E35" s="269">
        <v>148</v>
      </c>
      <c r="F35" s="269">
        <v>721</v>
      </c>
      <c r="G35" s="269">
        <v>185</v>
      </c>
      <c r="H35" s="269">
        <v>133</v>
      </c>
      <c r="I35" s="269">
        <v>311</v>
      </c>
      <c r="J35" s="269">
        <v>232</v>
      </c>
      <c r="K35" s="269">
        <v>50</v>
      </c>
      <c r="L35" s="269">
        <v>19</v>
      </c>
      <c r="M35" s="269">
        <v>12</v>
      </c>
      <c r="N35" s="269">
        <v>15</v>
      </c>
    </row>
    <row r="36" spans="2:14" ht="12">
      <c r="B36" s="253" t="s">
        <v>1730</v>
      </c>
      <c r="C36" s="269">
        <v>1913</v>
      </c>
      <c r="D36" s="260">
        <v>102</v>
      </c>
      <c r="E36" s="269">
        <v>294</v>
      </c>
      <c r="F36" s="269">
        <v>1517</v>
      </c>
      <c r="G36" s="269">
        <v>358</v>
      </c>
      <c r="H36" s="269">
        <v>310</v>
      </c>
      <c r="I36" s="269">
        <v>541</v>
      </c>
      <c r="J36" s="269">
        <v>525</v>
      </c>
      <c r="K36" s="269">
        <v>115</v>
      </c>
      <c r="L36" s="269">
        <v>32</v>
      </c>
      <c r="M36" s="269">
        <v>19</v>
      </c>
      <c r="N36" s="269">
        <v>13</v>
      </c>
    </row>
    <row r="37" spans="2:14" ht="12">
      <c r="B37" s="253" t="s">
        <v>1731</v>
      </c>
      <c r="C37" s="269">
        <v>962</v>
      </c>
      <c r="D37" s="260">
        <v>54</v>
      </c>
      <c r="E37" s="269">
        <v>31</v>
      </c>
      <c r="F37" s="269">
        <v>877</v>
      </c>
      <c r="G37" s="269">
        <v>287</v>
      </c>
      <c r="H37" s="269">
        <v>231</v>
      </c>
      <c r="I37" s="269">
        <v>302</v>
      </c>
      <c r="J37" s="269">
        <v>116</v>
      </c>
      <c r="K37" s="269">
        <v>21</v>
      </c>
      <c r="L37" s="269">
        <v>2</v>
      </c>
      <c r="M37" s="269">
        <v>2</v>
      </c>
      <c r="N37" s="269">
        <v>1</v>
      </c>
    </row>
    <row r="38" spans="2:14" ht="12">
      <c r="B38" s="253" t="s">
        <v>1732</v>
      </c>
      <c r="C38" s="269">
        <v>1439</v>
      </c>
      <c r="D38" s="260">
        <v>220</v>
      </c>
      <c r="E38" s="269">
        <v>335</v>
      </c>
      <c r="F38" s="269">
        <v>884</v>
      </c>
      <c r="G38" s="269">
        <v>265</v>
      </c>
      <c r="H38" s="269">
        <v>223</v>
      </c>
      <c r="I38" s="269">
        <v>413</v>
      </c>
      <c r="J38" s="269">
        <v>344</v>
      </c>
      <c r="K38" s="269">
        <v>146</v>
      </c>
      <c r="L38" s="269">
        <v>40</v>
      </c>
      <c r="M38" s="269">
        <v>5</v>
      </c>
      <c r="N38" s="269">
        <v>3</v>
      </c>
    </row>
    <row r="39" spans="2:14" ht="12">
      <c r="B39" s="253" t="s">
        <v>1733</v>
      </c>
      <c r="C39" s="269">
        <v>968</v>
      </c>
      <c r="D39" s="260">
        <v>71</v>
      </c>
      <c r="E39" s="269">
        <v>224</v>
      </c>
      <c r="F39" s="269">
        <v>673</v>
      </c>
      <c r="G39" s="269">
        <v>183</v>
      </c>
      <c r="H39" s="269">
        <v>158</v>
      </c>
      <c r="I39" s="269">
        <v>279</v>
      </c>
      <c r="J39" s="269">
        <v>238</v>
      </c>
      <c r="K39" s="269">
        <v>81</v>
      </c>
      <c r="L39" s="269">
        <v>17</v>
      </c>
      <c r="M39" s="269">
        <v>10</v>
      </c>
      <c r="N39" s="269">
        <v>2</v>
      </c>
    </row>
    <row r="40" spans="2:14" ht="12">
      <c r="B40" s="253" t="s">
        <v>1734</v>
      </c>
      <c r="C40" s="269">
        <v>1197</v>
      </c>
      <c r="D40" s="260">
        <v>61</v>
      </c>
      <c r="E40" s="269">
        <v>336</v>
      </c>
      <c r="F40" s="269">
        <v>800</v>
      </c>
      <c r="G40" s="269">
        <v>161</v>
      </c>
      <c r="H40" s="269">
        <v>105</v>
      </c>
      <c r="I40" s="269">
        <v>235</v>
      </c>
      <c r="J40" s="269">
        <v>365</v>
      </c>
      <c r="K40" s="269">
        <v>208</v>
      </c>
      <c r="L40" s="269">
        <v>73</v>
      </c>
      <c r="M40" s="269">
        <v>25</v>
      </c>
      <c r="N40" s="269">
        <v>25</v>
      </c>
    </row>
    <row r="41" spans="2:14" ht="8.25" customHeight="1">
      <c r="B41" s="253"/>
      <c r="C41" s="269"/>
      <c r="D41" s="269"/>
      <c r="E41" s="269"/>
      <c r="F41" s="269"/>
      <c r="G41" s="269"/>
      <c r="H41" s="269"/>
      <c r="I41" s="269"/>
      <c r="J41" s="269"/>
      <c r="K41" s="269"/>
      <c r="L41" s="269"/>
      <c r="M41" s="269"/>
      <c r="N41" s="269"/>
    </row>
    <row r="42" spans="2:14" ht="12">
      <c r="B42" s="253" t="s">
        <v>1735</v>
      </c>
      <c r="C42" s="269">
        <v>913</v>
      </c>
      <c r="D42" s="260">
        <v>27</v>
      </c>
      <c r="E42" s="269">
        <v>166</v>
      </c>
      <c r="F42" s="269">
        <v>720</v>
      </c>
      <c r="G42" s="269">
        <v>65</v>
      </c>
      <c r="H42" s="269">
        <v>62</v>
      </c>
      <c r="I42" s="269">
        <v>176</v>
      </c>
      <c r="J42" s="269">
        <v>287</v>
      </c>
      <c r="K42" s="269">
        <v>156</v>
      </c>
      <c r="L42" s="269">
        <v>90</v>
      </c>
      <c r="M42" s="269">
        <v>42</v>
      </c>
      <c r="N42" s="269">
        <v>35</v>
      </c>
    </row>
    <row r="43" spans="2:14" ht="12">
      <c r="B43" s="253" t="s">
        <v>1736</v>
      </c>
      <c r="C43" s="269">
        <v>1363</v>
      </c>
      <c r="D43" s="260">
        <v>39</v>
      </c>
      <c r="E43" s="269">
        <v>210</v>
      </c>
      <c r="F43" s="269">
        <v>1114</v>
      </c>
      <c r="G43" s="269">
        <v>116</v>
      </c>
      <c r="H43" s="269">
        <v>102</v>
      </c>
      <c r="I43" s="269">
        <v>271</v>
      </c>
      <c r="J43" s="269">
        <v>453</v>
      </c>
      <c r="K43" s="269">
        <v>264</v>
      </c>
      <c r="L43" s="269">
        <v>100</v>
      </c>
      <c r="M43" s="269">
        <v>39</v>
      </c>
      <c r="N43" s="269">
        <v>18</v>
      </c>
    </row>
    <row r="44" spans="2:14" ht="12">
      <c r="B44" s="253" t="s">
        <v>1737</v>
      </c>
      <c r="C44" s="269">
        <v>906</v>
      </c>
      <c r="D44" s="260">
        <v>35</v>
      </c>
      <c r="E44" s="269">
        <v>198</v>
      </c>
      <c r="F44" s="269">
        <v>673</v>
      </c>
      <c r="G44" s="269">
        <v>82</v>
      </c>
      <c r="H44" s="269">
        <v>78</v>
      </c>
      <c r="I44" s="269">
        <v>194</v>
      </c>
      <c r="J44" s="269">
        <v>235</v>
      </c>
      <c r="K44" s="269">
        <v>184</v>
      </c>
      <c r="L44" s="269">
        <v>74</v>
      </c>
      <c r="M44" s="269">
        <v>38</v>
      </c>
      <c r="N44" s="269">
        <v>21</v>
      </c>
    </row>
    <row r="45" spans="2:14" ht="12">
      <c r="B45" s="253" t="s">
        <v>1738</v>
      </c>
      <c r="C45" s="269">
        <v>1197</v>
      </c>
      <c r="D45" s="260">
        <v>54</v>
      </c>
      <c r="E45" s="269">
        <v>171</v>
      </c>
      <c r="F45" s="269">
        <v>972</v>
      </c>
      <c r="G45" s="269">
        <v>175</v>
      </c>
      <c r="H45" s="269">
        <v>121</v>
      </c>
      <c r="I45" s="269">
        <v>239</v>
      </c>
      <c r="J45" s="269">
        <v>310</v>
      </c>
      <c r="K45" s="269">
        <v>147</v>
      </c>
      <c r="L45" s="269">
        <v>80</v>
      </c>
      <c r="M45" s="269">
        <v>54</v>
      </c>
      <c r="N45" s="269">
        <v>71</v>
      </c>
    </row>
    <row r="46" spans="2:14" ht="12">
      <c r="B46" s="253" t="s">
        <v>1739</v>
      </c>
      <c r="C46" s="269">
        <v>672</v>
      </c>
      <c r="D46" s="260">
        <v>17</v>
      </c>
      <c r="E46" s="269">
        <v>116</v>
      </c>
      <c r="F46" s="269">
        <v>539</v>
      </c>
      <c r="G46" s="269">
        <v>70</v>
      </c>
      <c r="H46" s="269">
        <v>51</v>
      </c>
      <c r="I46" s="269">
        <v>152</v>
      </c>
      <c r="J46" s="269">
        <v>221</v>
      </c>
      <c r="K46" s="269">
        <v>115</v>
      </c>
      <c r="L46" s="269">
        <v>32</v>
      </c>
      <c r="M46" s="269">
        <v>11</v>
      </c>
      <c r="N46" s="269">
        <v>20</v>
      </c>
    </row>
    <row r="47" spans="2:14" ht="12">
      <c r="B47" s="253" t="s">
        <v>1740</v>
      </c>
      <c r="C47" s="269">
        <v>873</v>
      </c>
      <c r="D47" s="260">
        <v>53</v>
      </c>
      <c r="E47" s="269">
        <v>234</v>
      </c>
      <c r="F47" s="269">
        <v>586</v>
      </c>
      <c r="G47" s="269">
        <v>55</v>
      </c>
      <c r="H47" s="269">
        <v>67</v>
      </c>
      <c r="I47" s="269">
        <v>131</v>
      </c>
      <c r="J47" s="269">
        <v>232</v>
      </c>
      <c r="K47" s="269">
        <v>181</v>
      </c>
      <c r="L47" s="269">
        <v>85</v>
      </c>
      <c r="M47" s="269">
        <v>70</v>
      </c>
      <c r="N47" s="269">
        <v>52</v>
      </c>
    </row>
    <row r="48" spans="2:14" ht="12">
      <c r="B48" s="253" t="s">
        <v>1741</v>
      </c>
      <c r="C48" s="269">
        <v>972</v>
      </c>
      <c r="D48" s="260">
        <v>23</v>
      </c>
      <c r="E48" s="269">
        <v>149</v>
      </c>
      <c r="F48" s="269">
        <v>800</v>
      </c>
      <c r="G48" s="269">
        <v>112</v>
      </c>
      <c r="H48" s="269">
        <v>103</v>
      </c>
      <c r="I48" s="269">
        <v>221</v>
      </c>
      <c r="J48" s="269">
        <v>282</v>
      </c>
      <c r="K48" s="269">
        <v>150</v>
      </c>
      <c r="L48" s="269">
        <v>66</v>
      </c>
      <c r="M48" s="269">
        <v>27</v>
      </c>
      <c r="N48" s="269">
        <v>11</v>
      </c>
    </row>
    <row r="49" spans="2:14" ht="8.25" customHeight="1">
      <c r="B49" s="253"/>
      <c r="C49" s="269"/>
      <c r="D49" s="269"/>
      <c r="E49" s="269"/>
      <c r="F49" s="269"/>
      <c r="G49" s="269"/>
      <c r="H49" s="269"/>
      <c r="I49" s="269"/>
      <c r="J49" s="269"/>
      <c r="K49" s="269"/>
      <c r="L49" s="269"/>
      <c r="M49" s="269"/>
      <c r="N49" s="269"/>
    </row>
    <row r="50" spans="2:14" ht="12">
      <c r="B50" s="253" t="s">
        <v>1742</v>
      </c>
      <c r="C50" s="269">
        <v>2440</v>
      </c>
      <c r="D50" s="260">
        <v>190</v>
      </c>
      <c r="E50" s="269">
        <v>807</v>
      </c>
      <c r="F50" s="269">
        <v>1443</v>
      </c>
      <c r="G50" s="269">
        <v>300</v>
      </c>
      <c r="H50" s="269">
        <v>254</v>
      </c>
      <c r="I50" s="269">
        <v>498</v>
      </c>
      <c r="J50" s="269">
        <v>687</v>
      </c>
      <c r="K50" s="269">
        <v>347</v>
      </c>
      <c r="L50" s="269">
        <v>204</v>
      </c>
      <c r="M50" s="269">
        <v>86</v>
      </c>
      <c r="N50" s="269">
        <v>64</v>
      </c>
    </row>
    <row r="51" spans="2:14" ht="12">
      <c r="B51" s="253" t="s">
        <v>1858</v>
      </c>
      <c r="C51" s="269">
        <v>2272</v>
      </c>
      <c r="D51" s="260">
        <v>132</v>
      </c>
      <c r="E51" s="269">
        <v>768</v>
      </c>
      <c r="F51" s="269">
        <v>1372</v>
      </c>
      <c r="G51" s="269">
        <v>247</v>
      </c>
      <c r="H51" s="269">
        <v>174</v>
      </c>
      <c r="I51" s="269">
        <v>344</v>
      </c>
      <c r="J51" s="269">
        <v>506</v>
      </c>
      <c r="K51" s="269">
        <v>436</v>
      </c>
      <c r="L51" s="269">
        <v>242</v>
      </c>
      <c r="M51" s="269">
        <v>165</v>
      </c>
      <c r="N51" s="269">
        <v>158</v>
      </c>
    </row>
    <row r="52" spans="2:14" ht="12">
      <c r="B52" s="253" t="s">
        <v>1744</v>
      </c>
      <c r="C52" s="269">
        <v>856</v>
      </c>
      <c r="D52" s="260">
        <v>59</v>
      </c>
      <c r="E52" s="269">
        <v>75</v>
      </c>
      <c r="F52" s="269">
        <v>722</v>
      </c>
      <c r="G52" s="269">
        <v>164</v>
      </c>
      <c r="H52" s="269">
        <v>89</v>
      </c>
      <c r="I52" s="269">
        <v>206</v>
      </c>
      <c r="J52" s="269">
        <v>245</v>
      </c>
      <c r="K52" s="269">
        <v>84</v>
      </c>
      <c r="L52" s="269">
        <v>28</v>
      </c>
      <c r="M52" s="269">
        <v>14</v>
      </c>
      <c r="N52" s="269">
        <v>26</v>
      </c>
    </row>
    <row r="53" spans="2:14" ht="12">
      <c r="B53" s="253" t="s">
        <v>1745</v>
      </c>
      <c r="C53" s="269">
        <v>2106</v>
      </c>
      <c r="D53" s="260">
        <v>119</v>
      </c>
      <c r="E53" s="269">
        <v>318</v>
      </c>
      <c r="F53" s="269">
        <v>1669</v>
      </c>
      <c r="G53" s="269">
        <v>580</v>
      </c>
      <c r="H53" s="269">
        <v>355</v>
      </c>
      <c r="I53" s="269">
        <v>495</v>
      </c>
      <c r="J53" s="269">
        <v>398</v>
      </c>
      <c r="K53" s="269">
        <v>176</v>
      </c>
      <c r="L53" s="269">
        <v>53</v>
      </c>
      <c r="M53" s="269">
        <v>20</v>
      </c>
      <c r="N53" s="269">
        <v>29</v>
      </c>
    </row>
    <row r="54" spans="2:14" ht="12">
      <c r="B54" s="253" t="s">
        <v>1746</v>
      </c>
      <c r="C54" s="269">
        <v>1309</v>
      </c>
      <c r="D54" s="260">
        <v>66</v>
      </c>
      <c r="E54" s="269">
        <v>281</v>
      </c>
      <c r="F54" s="269">
        <v>962</v>
      </c>
      <c r="G54" s="269">
        <v>166</v>
      </c>
      <c r="H54" s="269">
        <v>133</v>
      </c>
      <c r="I54" s="269">
        <v>261</v>
      </c>
      <c r="J54" s="269">
        <v>331</v>
      </c>
      <c r="K54" s="269">
        <v>226</v>
      </c>
      <c r="L54" s="269">
        <v>114</v>
      </c>
      <c r="M54" s="269">
        <v>47</v>
      </c>
      <c r="N54" s="269">
        <v>31</v>
      </c>
    </row>
    <row r="55" spans="2:14" ht="8.25" customHeight="1">
      <c r="B55" s="253"/>
      <c r="C55" s="269"/>
      <c r="D55" s="269"/>
      <c r="E55" s="269"/>
      <c r="F55" s="269"/>
      <c r="G55" s="269"/>
      <c r="H55" s="269"/>
      <c r="I55" s="269"/>
      <c r="J55" s="269"/>
      <c r="K55" s="269"/>
      <c r="L55" s="269"/>
      <c r="M55" s="269"/>
      <c r="N55" s="269"/>
    </row>
    <row r="56" spans="2:14" ht="12">
      <c r="B56" s="253" t="s">
        <v>1769</v>
      </c>
      <c r="C56" s="269">
        <v>828</v>
      </c>
      <c r="D56" s="260">
        <v>33</v>
      </c>
      <c r="E56" s="269">
        <v>221</v>
      </c>
      <c r="F56" s="269">
        <v>574</v>
      </c>
      <c r="G56" s="269">
        <v>93</v>
      </c>
      <c r="H56" s="269">
        <v>96</v>
      </c>
      <c r="I56" s="269">
        <v>155</v>
      </c>
      <c r="J56" s="269">
        <v>167</v>
      </c>
      <c r="K56" s="270">
        <v>102</v>
      </c>
      <c r="L56" s="269">
        <v>82</v>
      </c>
      <c r="M56" s="269">
        <v>64</v>
      </c>
      <c r="N56" s="269">
        <v>69</v>
      </c>
    </row>
    <row r="57" spans="2:14" ht="12">
      <c r="B57" s="253" t="s">
        <v>1747</v>
      </c>
      <c r="C57" s="269">
        <v>1611</v>
      </c>
      <c r="D57" s="260">
        <v>83</v>
      </c>
      <c r="E57" s="269">
        <v>700</v>
      </c>
      <c r="F57" s="269">
        <v>828</v>
      </c>
      <c r="G57" s="269">
        <v>97</v>
      </c>
      <c r="H57" s="269">
        <v>107</v>
      </c>
      <c r="I57" s="269">
        <v>204</v>
      </c>
      <c r="J57" s="269">
        <v>278</v>
      </c>
      <c r="K57" s="269">
        <v>350</v>
      </c>
      <c r="L57" s="269">
        <v>307</v>
      </c>
      <c r="M57" s="269">
        <v>160</v>
      </c>
      <c r="N57" s="269">
        <v>108</v>
      </c>
    </row>
    <row r="58" spans="2:14" ht="12">
      <c r="B58" s="253" t="s">
        <v>1748</v>
      </c>
      <c r="C58" s="269">
        <v>1303</v>
      </c>
      <c r="D58" s="260">
        <v>71</v>
      </c>
      <c r="E58" s="269">
        <v>580</v>
      </c>
      <c r="F58" s="269">
        <v>652</v>
      </c>
      <c r="G58" s="269">
        <v>88</v>
      </c>
      <c r="H58" s="269">
        <v>76</v>
      </c>
      <c r="I58" s="269">
        <v>105</v>
      </c>
      <c r="J58" s="269">
        <v>227</v>
      </c>
      <c r="K58" s="269">
        <v>227</v>
      </c>
      <c r="L58" s="269">
        <v>228</v>
      </c>
      <c r="M58" s="269">
        <v>184</v>
      </c>
      <c r="N58" s="269">
        <v>168</v>
      </c>
    </row>
    <row r="59" spans="2:14" ht="12">
      <c r="B59" s="253" t="s">
        <v>1749</v>
      </c>
      <c r="C59" s="269">
        <v>1226</v>
      </c>
      <c r="D59" s="260">
        <v>65</v>
      </c>
      <c r="E59" s="269">
        <v>408</v>
      </c>
      <c r="F59" s="269">
        <v>753</v>
      </c>
      <c r="G59" s="269">
        <v>77</v>
      </c>
      <c r="H59" s="269">
        <v>77</v>
      </c>
      <c r="I59" s="269">
        <v>140</v>
      </c>
      <c r="J59" s="269">
        <v>213</v>
      </c>
      <c r="K59" s="269">
        <v>219</v>
      </c>
      <c r="L59" s="269">
        <v>210</v>
      </c>
      <c r="M59" s="269">
        <v>129</v>
      </c>
      <c r="N59" s="269">
        <v>161</v>
      </c>
    </row>
    <row r="60" spans="2:14" ht="12">
      <c r="B60" s="253" t="s">
        <v>1750</v>
      </c>
      <c r="C60" s="269">
        <v>1018</v>
      </c>
      <c r="D60" s="260">
        <v>45</v>
      </c>
      <c r="E60" s="269">
        <v>313</v>
      </c>
      <c r="F60" s="269">
        <v>660</v>
      </c>
      <c r="G60" s="269">
        <v>104</v>
      </c>
      <c r="H60" s="269">
        <v>77</v>
      </c>
      <c r="I60" s="269">
        <v>133</v>
      </c>
      <c r="J60" s="269">
        <v>237</v>
      </c>
      <c r="K60" s="269">
        <v>215</v>
      </c>
      <c r="L60" s="269">
        <v>133</v>
      </c>
      <c r="M60" s="269">
        <v>63</v>
      </c>
      <c r="N60" s="269">
        <v>56</v>
      </c>
    </row>
    <row r="61" spans="2:14" ht="12">
      <c r="B61" s="253" t="s">
        <v>1751</v>
      </c>
      <c r="C61" s="269">
        <v>799</v>
      </c>
      <c r="D61" s="260">
        <v>41</v>
      </c>
      <c r="E61" s="269">
        <v>348</v>
      </c>
      <c r="F61" s="269">
        <v>410</v>
      </c>
      <c r="G61" s="269">
        <v>58</v>
      </c>
      <c r="H61" s="269">
        <v>36</v>
      </c>
      <c r="I61" s="269">
        <v>72</v>
      </c>
      <c r="J61" s="269">
        <v>97</v>
      </c>
      <c r="K61" s="269">
        <v>143</v>
      </c>
      <c r="L61" s="269">
        <v>164</v>
      </c>
      <c r="M61" s="269">
        <v>127</v>
      </c>
      <c r="N61" s="269">
        <v>102</v>
      </c>
    </row>
    <row r="62" spans="2:14" ht="12">
      <c r="B62" s="253" t="s">
        <v>1752</v>
      </c>
      <c r="C62" s="269">
        <v>791</v>
      </c>
      <c r="D62" s="260">
        <v>20</v>
      </c>
      <c r="E62" s="269">
        <v>49</v>
      </c>
      <c r="F62" s="269">
        <v>722</v>
      </c>
      <c r="G62" s="269">
        <v>81</v>
      </c>
      <c r="H62" s="269">
        <v>62</v>
      </c>
      <c r="I62" s="269">
        <v>177</v>
      </c>
      <c r="J62" s="269">
        <v>264</v>
      </c>
      <c r="K62" s="269">
        <v>127</v>
      </c>
      <c r="L62" s="269">
        <v>46</v>
      </c>
      <c r="M62" s="269">
        <v>22</v>
      </c>
      <c r="N62" s="269">
        <v>12</v>
      </c>
    </row>
    <row r="63" spans="2:14" ht="12">
      <c r="B63" s="253" t="s">
        <v>1753</v>
      </c>
      <c r="C63" s="269">
        <v>912</v>
      </c>
      <c r="D63" s="260">
        <v>34</v>
      </c>
      <c r="E63" s="269">
        <v>81</v>
      </c>
      <c r="F63" s="269">
        <v>797</v>
      </c>
      <c r="G63" s="269">
        <v>240</v>
      </c>
      <c r="H63" s="269">
        <v>142</v>
      </c>
      <c r="I63" s="269">
        <v>238</v>
      </c>
      <c r="J63" s="269">
        <v>211</v>
      </c>
      <c r="K63" s="269">
        <v>54</v>
      </c>
      <c r="L63" s="269">
        <v>17</v>
      </c>
      <c r="M63" s="269">
        <v>6</v>
      </c>
      <c r="N63" s="269">
        <v>4</v>
      </c>
    </row>
    <row r="64" spans="2:14" ht="12">
      <c r="B64" s="253" t="s">
        <v>1754</v>
      </c>
      <c r="C64" s="269">
        <v>2156</v>
      </c>
      <c r="D64" s="260">
        <v>181</v>
      </c>
      <c r="E64" s="269">
        <v>507</v>
      </c>
      <c r="F64" s="269">
        <v>1468</v>
      </c>
      <c r="G64" s="269">
        <v>391</v>
      </c>
      <c r="H64" s="269">
        <v>223</v>
      </c>
      <c r="I64" s="269">
        <v>347</v>
      </c>
      <c r="J64" s="269">
        <v>452</v>
      </c>
      <c r="K64" s="269">
        <v>324</v>
      </c>
      <c r="L64" s="269">
        <v>209</v>
      </c>
      <c r="M64" s="269">
        <v>125</v>
      </c>
      <c r="N64" s="269">
        <v>85</v>
      </c>
    </row>
    <row r="65" spans="2:14" ht="12">
      <c r="B65" s="253" t="s">
        <v>1755</v>
      </c>
      <c r="C65" s="269">
        <v>794</v>
      </c>
      <c r="D65" s="260">
        <v>27</v>
      </c>
      <c r="E65" s="269">
        <v>158</v>
      </c>
      <c r="F65" s="269">
        <v>609</v>
      </c>
      <c r="G65" s="269">
        <v>100</v>
      </c>
      <c r="H65" s="269">
        <v>76</v>
      </c>
      <c r="I65" s="269">
        <v>160</v>
      </c>
      <c r="J65" s="269">
        <v>196</v>
      </c>
      <c r="K65" s="269">
        <v>137</v>
      </c>
      <c r="L65" s="269">
        <v>71</v>
      </c>
      <c r="M65" s="269">
        <v>29</v>
      </c>
      <c r="N65" s="269">
        <v>25</v>
      </c>
    </row>
    <row r="66" spans="2:14" ht="12">
      <c r="B66" s="253" t="s">
        <v>1756</v>
      </c>
      <c r="C66" s="269">
        <v>630</v>
      </c>
      <c r="D66" s="260">
        <v>22</v>
      </c>
      <c r="E66" s="269">
        <v>106</v>
      </c>
      <c r="F66" s="269">
        <v>502</v>
      </c>
      <c r="G66" s="269">
        <v>99</v>
      </c>
      <c r="H66" s="269">
        <v>62</v>
      </c>
      <c r="I66" s="269">
        <v>117</v>
      </c>
      <c r="J66" s="269">
        <v>156</v>
      </c>
      <c r="K66" s="269">
        <v>99</v>
      </c>
      <c r="L66" s="269">
        <v>57</v>
      </c>
      <c r="M66" s="269">
        <v>22</v>
      </c>
      <c r="N66" s="269">
        <v>18</v>
      </c>
    </row>
    <row r="67" spans="2:14" ht="12.75" thickBot="1">
      <c r="B67" s="271" t="s">
        <v>1757</v>
      </c>
      <c r="C67" s="272">
        <v>953</v>
      </c>
      <c r="D67" s="273">
        <v>60</v>
      </c>
      <c r="E67" s="272">
        <v>166</v>
      </c>
      <c r="F67" s="272">
        <v>727</v>
      </c>
      <c r="G67" s="272">
        <v>117</v>
      </c>
      <c r="H67" s="272">
        <v>119</v>
      </c>
      <c r="I67" s="272">
        <v>211</v>
      </c>
      <c r="J67" s="272">
        <v>252</v>
      </c>
      <c r="K67" s="272">
        <v>132</v>
      </c>
      <c r="L67" s="272">
        <v>63</v>
      </c>
      <c r="M67" s="272">
        <v>36</v>
      </c>
      <c r="N67" s="272">
        <v>23</v>
      </c>
    </row>
    <row r="68" spans="2:14" ht="12">
      <c r="B68" s="274" t="s">
        <v>1859</v>
      </c>
      <c r="C68" s="274"/>
      <c r="D68" s="274"/>
      <c r="E68" s="274"/>
      <c r="F68" s="274"/>
      <c r="G68" s="274"/>
      <c r="H68" s="274"/>
      <c r="I68" s="274"/>
      <c r="J68" s="274"/>
      <c r="K68" s="274"/>
      <c r="L68" s="274"/>
      <c r="M68" s="274"/>
      <c r="N68" s="274"/>
    </row>
    <row r="69" spans="2:14" ht="12">
      <c r="B69" s="274" t="s">
        <v>1860</v>
      </c>
      <c r="C69" s="274"/>
      <c r="D69" s="274"/>
      <c r="E69" s="274"/>
      <c r="F69" s="274"/>
      <c r="G69" s="274"/>
      <c r="H69" s="274"/>
      <c r="I69" s="274"/>
      <c r="J69" s="274"/>
      <c r="K69" s="274"/>
      <c r="L69" s="274"/>
      <c r="M69" s="274"/>
      <c r="N69" s="274"/>
    </row>
    <row r="70" spans="2:14" ht="12">
      <c r="B70" s="274" t="s">
        <v>1861</v>
      </c>
      <c r="C70" s="274"/>
      <c r="D70" s="274"/>
      <c r="E70" s="274"/>
      <c r="F70" s="274"/>
      <c r="G70" s="274"/>
      <c r="H70" s="274"/>
      <c r="I70" s="274"/>
      <c r="J70" s="274"/>
      <c r="K70" s="274"/>
      <c r="L70" s="274"/>
      <c r="M70" s="274"/>
      <c r="N70" s="274"/>
    </row>
    <row r="71" spans="2:14" ht="12">
      <c r="B71" s="274"/>
      <c r="C71" s="274"/>
      <c r="D71" s="274"/>
      <c r="E71" s="274"/>
      <c r="F71" s="274"/>
      <c r="G71" s="274"/>
      <c r="H71" s="274"/>
      <c r="I71" s="274"/>
      <c r="J71" s="274"/>
      <c r="K71" s="274"/>
      <c r="L71" s="274"/>
      <c r="M71" s="274"/>
      <c r="N71" s="274"/>
    </row>
    <row r="72" spans="2:14" ht="12">
      <c r="B72" s="274"/>
      <c r="C72" s="274"/>
      <c r="D72" s="274"/>
      <c r="E72" s="274"/>
      <c r="F72" s="274"/>
      <c r="G72" s="274"/>
      <c r="H72" s="274"/>
      <c r="I72" s="274"/>
      <c r="J72" s="274"/>
      <c r="K72" s="274"/>
      <c r="L72" s="274"/>
      <c r="M72" s="274"/>
      <c r="N72" s="274"/>
    </row>
    <row r="73" spans="2:14" ht="12">
      <c r="B73" s="274"/>
      <c r="C73" s="274"/>
      <c r="D73" s="274"/>
      <c r="E73" s="274"/>
      <c r="F73" s="274"/>
      <c r="G73" s="274"/>
      <c r="H73" s="274"/>
      <c r="I73" s="274"/>
      <c r="J73" s="274"/>
      <c r="K73" s="274"/>
      <c r="L73" s="274"/>
      <c r="M73" s="274"/>
      <c r="N73" s="274"/>
    </row>
    <row r="74" spans="2:14" ht="12">
      <c r="B74" s="274"/>
      <c r="C74" s="274"/>
      <c r="D74" s="274"/>
      <c r="E74" s="274"/>
      <c r="F74" s="274"/>
      <c r="G74" s="274"/>
      <c r="H74" s="274"/>
      <c r="I74" s="274"/>
      <c r="J74" s="274"/>
      <c r="K74" s="274"/>
      <c r="L74" s="274"/>
      <c r="M74" s="274"/>
      <c r="N74" s="274"/>
    </row>
    <row r="75" spans="2:14" ht="12">
      <c r="B75" s="274"/>
      <c r="C75" s="274"/>
      <c r="D75" s="274"/>
      <c r="E75" s="274"/>
      <c r="F75" s="274"/>
      <c r="G75" s="274"/>
      <c r="H75" s="274"/>
      <c r="I75" s="274"/>
      <c r="J75" s="274"/>
      <c r="K75" s="274"/>
      <c r="L75" s="274"/>
      <c r="M75" s="274"/>
      <c r="N75" s="274"/>
    </row>
    <row r="76" spans="2:14" ht="12">
      <c r="B76" s="274"/>
      <c r="C76" s="274"/>
      <c r="D76" s="274"/>
      <c r="E76" s="274"/>
      <c r="F76" s="274"/>
      <c r="G76" s="274"/>
      <c r="H76" s="274"/>
      <c r="I76" s="274"/>
      <c r="J76" s="274"/>
      <c r="K76" s="274"/>
      <c r="L76" s="274"/>
      <c r="M76" s="274"/>
      <c r="N76" s="274"/>
    </row>
    <row r="77" spans="2:14" ht="12">
      <c r="B77" s="274"/>
      <c r="C77" s="274"/>
      <c r="D77" s="274"/>
      <c r="E77" s="274"/>
      <c r="F77" s="274"/>
      <c r="G77" s="274"/>
      <c r="H77" s="274"/>
      <c r="I77" s="274"/>
      <c r="J77" s="274"/>
      <c r="K77" s="274"/>
      <c r="L77" s="274"/>
      <c r="M77" s="274"/>
      <c r="N77" s="274"/>
    </row>
    <row r="78" spans="2:14" ht="12">
      <c r="B78" s="274"/>
      <c r="C78" s="274"/>
      <c r="D78" s="274"/>
      <c r="E78" s="274"/>
      <c r="F78" s="274"/>
      <c r="G78" s="274"/>
      <c r="H78" s="274"/>
      <c r="I78" s="274"/>
      <c r="J78" s="274"/>
      <c r="K78" s="274"/>
      <c r="L78" s="274"/>
      <c r="M78" s="274"/>
      <c r="N78" s="274"/>
    </row>
    <row r="79" spans="2:14" ht="12">
      <c r="B79" s="274"/>
      <c r="C79" s="274"/>
      <c r="D79" s="274"/>
      <c r="E79" s="274"/>
      <c r="F79" s="274"/>
      <c r="G79" s="274"/>
      <c r="H79" s="274"/>
      <c r="I79" s="274"/>
      <c r="J79" s="274"/>
      <c r="K79" s="274"/>
      <c r="L79" s="274"/>
      <c r="M79" s="274"/>
      <c r="N79" s="274"/>
    </row>
    <row r="80" spans="2:14" ht="12">
      <c r="B80" s="274"/>
      <c r="C80" s="274"/>
      <c r="D80" s="274"/>
      <c r="E80" s="274"/>
      <c r="F80" s="274"/>
      <c r="G80" s="274"/>
      <c r="H80" s="274"/>
      <c r="I80" s="274"/>
      <c r="J80" s="274"/>
      <c r="K80" s="274"/>
      <c r="L80" s="274"/>
      <c r="M80" s="274"/>
      <c r="N80" s="274"/>
    </row>
    <row r="81" spans="2:14" ht="12">
      <c r="B81" s="274"/>
      <c r="C81" s="274"/>
      <c r="D81" s="274"/>
      <c r="E81" s="274"/>
      <c r="F81" s="274"/>
      <c r="G81" s="274"/>
      <c r="H81" s="274"/>
      <c r="I81" s="274"/>
      <c r="J81" s="274"/>
      <c r="K81" s="274"/>
      <c r="L81" s="274"/>
      <c r="M81" s="274"/>
      <c r="N81" s="274"/>
    </row>
    <row r="82" spans="2:14" ht="12">
      <c r="B82" s="274"/>
      <c r="C82" s="274"/>
      <c r="D82" s="274"/>
      <c r="E82" s="274"/>
      <c r="F82" s="274"/>
      <c r="G82" s="274"/>
      <c r="H82" s="274"/>
      <c r="I82" s="274"/>
      <c r="J82" s="274"/>
      <c r="K82" s="274"/>
      <c r="L82" s="274"/>
      <c r="M82" s="274"/>
      <c r="N82" s="274"/>
    </row>
    <row r="83" spans="2:14" ht="12">
      <c r="B83" s="274"/>
      <c r="C83" s="274"/>
      <c r="D83" s="274"/>
      <c r="E83" s="274"/>
      <c r="F83" s="274"/>
      <c r="G83" s="274"/>
      <c r="H83" s="274"/>
      <c r="I83" s="274"/>
      <c r="J83" s="274"/>
      <c r="K83" s="274"/>
      <c r="L83" s="274"/>
      <c r="M83" s="274"/>
      <c r="N83" s="274"/>
    </row>
    <row r="84" spans="2:14" ht="12">
      <c r="B84" s="274"/>
      <c r="C84" s="274"/>
      <c r="D84" s="274"/>
      <c r="E84" s="274"/>
      <c r="F84" s="274"/>
      <c r="G84" s="274"/>
      <c r="H84" s="274"/>
      <c r="I84" s="274"/>
      <c r="J84" s="274"/>
      <c r="K84" s="274"/>
      <c r="L84" s="274"/>
      <c r="M84" s="274"/>
      <c r="N84" s="274"/>
    </row>
    <row r="85" spans="2:14" ht="12">
      <c r="B85" s="274"/>
      <c r="C85" s="274"/>
      <c r="D85" s="274"/>
      <c r="E85" s="274"/>
      <c r="F85" s="274"/>
      <c r="G85" s="274"/>
      <c r="H85" s="274"/>
      <c r="I85" s="274"/>
      <c r="J85" s="274"/>
      <c r="K85" s="274"/>
      <c r="L85" s="274"/>
      <c r="M85" s="274"/>
      <c r="N85" s="274"/>
    </row>
    <row r="86" spans="2:14" ht="12">
      <c r="B86" s="274"/>
      <c r="C86" s="274"/>
      <c r="D86" s="274"/>
      <c r="E86" s="274"/>
      <c r="F86" s="274"/>
      <c r="G86" s="274"/>
      <c r="H86" s="274"/>
      <c r="I86" s="274"/>
      <c r="J86" s="274"/>
      <c r="K86" s="274"/>
      <c r="L86" s="274"/>
      <c r="M86" s="274"/>
      <c r="N86" s="274"/>
    </row>
    <row r="87" spans="2:14" ht="12">
      <c r="B87" s="274"/>
      <c r="C87" s="274"/>
      <c r="D87" s="274"/>
      <c r="E87" s="274"/>
      <c r="F87" s="274"/>
      <c r="G87" s="274"/>
      <c r="H87" s="274"/>
      <c r="I87" s="274"/>
      <c r="J87" s="274"/>
      <c r="K87" s="274"/>
      <c r="L87" s="274"/>
      <c r="M87" s="274"/>
      <c r="N87" s="274"/>
    </row>
    <row r="88" spans="2:14" ht="12">
      <c r="B88" s="274"/>
      <c r="C88" s="274"/>
      <c r="D88" s="274"/>
      <c r="E88" s="274"/>
      <c r="F88" s="274"/>
      <c r="G88" s="274"/>
      <c r="H88" s="274"/>
      <c r="I88" s="274"/>
      <c r="J88" s="274"/>
      <c r="K88" s="274"/>
      <c r="L88" s="274"/>
      <c r="M88" s="274"/>
      <c r="N88" s="274"/>
    </row>
    <row r="89" spans="2:14" ht="12">
      <c r="B89" s="274"/>
      <c r="C89" s="274"/>
      <c r="D89" s="274"/>
      <c r="E89" s="274"/>
      <c r="F89" s="274"/>
      <c r="G89" s="274"/>
      <c r="H89" s="274"/>
      <c r="I89" s="274"/>
      <c r="J89" s="274"/>
      <c r="K89" s="274"/>
      <c r="L89" s="274"/>
      <c r="M89" s="274"/>
      <c r="N89" s="274"/>
    </row>
    <row r="90" spans="2:14" ht="12">
      <c r="B90" s="274"/>
      <c r="C90" s="274"/>
      <c r="D90" s="274"/>
      <c r="E90" s="274"/>
      <c r="F90" s="274"/>
      <c r="G90" s="274"/>
      <c r="H90" s="274"/>
      <c r="I90" s="274"/>
      <c r="J90" s="274"/>
      <c r="K90" s="274"/>
      <c r="L90" s="274"/>
      <c r="M90" s="274"/>
      <c r="N90" s="274"/>
    </row>
    <row r="91" spans="2:14" ht="12">
      <c r="B91" s="274"/>
      <c r="C91" s="274"/>
      <c r="D91" s="274"/>
      <c r="E91" s="274"/>
      <c r="F91" s="274"/>
      <c r="G91" s="274"/>
      <c r="H91" s="274"/>
      <c r="I91" s="274"/>
      <c r="J91" s="274"/>
      <c r="K91" s="274"/>
      <c r="L91" s="274"/>
      <c r="M91" s="274"/>
      <c r="N91" s="274"/>
    </row>
    <row r="92" spans="2:14" ht="12">
      <c r="B92" s="274"/>
      <c r="C92" s="274"/>
      <c r="D92" s="274"/>
      <c r="E92" s="274"/>
      <c r="F92" s="274"/>
      <c r="G92" s="274"/>
      <c r="H92" s="274"/>
      <c r="I92" s="274"/>
      <c r="J92" s="274"/>
      <c r="K92" s="274"/>
      <c r="L92" s="274"/>
      <c r="M92" s="274"/>
      <c r="N92" s="274"/>
    </row>
    <row r="93" spans="2:14" ht="12">
      <c r="B93" s="274"/>
      <c r="C93" s="274"/>
      <c r="D93" s="274"/>
      <c r="E93" s="274"/>
      <c r="F93" s="274"/>
      <c r="G93" s="274"/>
      <c r="H93" s="274"/>
      <c r="I93" s="274"/>
      <c r="J93" s="274"/>
      <c r="K93" s="274"/>
      <c r="L93" s="274"/>
      <c r="M93" s="274"/>
      <c r="N93" s="274"/>
    </row>
    <row r="94" spans="2:14" ht="12">
      <c r="B94" s="274"/>
      <c r="C94" s="274"/>
      <c r="D94" s="274"/>
      <c r="E94" s="274"/>
      <c r="F94" s="274"/>
      <c r="G94" s="274"/>
      <c r="H94" s="274"/>
      <c r="I94" s="274"/>
      <c r="J94" s="274"/>
      <c r="K94" s="274"/>
      <c r="L94" s="274"/>
      <c r="M94" s="274"/>
      <c r="N94" s="274"/>
    </row>
    <row r="95" spans="2:14" ht="12">
      <c r="B95" s="274"/>
      <c r="C95" s="274"/>
      <c r="D95" s="274"/>
      <c r="E95" s="274"/>
      <c r="F95" s="274"/>
      <c r="G95" s="274"/>
      <c r="H95" s="274"/>
      <c r="I95" s="274"/>
      <c r="J95" s="274"/>
      <c r="K95" s="274"/>
      <c r="L95" s="274"/>
      <c r="M95" s="274"/>
      <c r="N95" s="274"/>
    </row>
    <row r="96" spans="2:14" ht="12">
      <c r="B96" s="274"/>
      <c r="C96" s="274"/>
      <c r="D96" s="274"/>
      <c r="E96" s="274"/>
      <c r="F96" s="274"/>
      <c r="G96" s="274"/>
      <c r="H96" s="274"/>
      <c r="I96" s="274"/>
      <c r="J96" s="274"/>
      <c r="K96" s="274"/>
      <c r="L96" s="274"/>
      <c r="M96" s="274"/>
      <c r="N96" s="274"/>
    </row>
    <row r="97" spans="2:14" ht="12">
      <c r="B97" s="274"/>
      <c r="C97" s="274"/>
      <c r="D97" s="274"/>
      <c r="E97" s="274"/>
      <c r="F97" s="274"/>
      <c r="G97" s="274"/>
      <c r="H97" s="274"/>
      <c r="I97" s="274"/>
      <c r="J97" s="274"/>
      <c r="K97" s="274"/>
      <c r="L97" s="274"/>
      <c r="M97" s="274"/>
      <c r="N97" s="274"/>
    </row>
    <row r="98" spans="2:14" ht="12">
      <c r="B98" s="274"/>
      <c r="C98" s="274"/>
      <c r="D98" s="274"/>
      <c r="E98" s="274"/>
      <c r="F98" s="274"/>
      <c r="G98" s="274"/>
      <c r="H98" s="274"/>
      <c r="I98" s="274"/>
      <c r="J98" s="274"/>
      <c r="K98" s="274"/>
      <c r="L98" s="274"/>
      <c r="M98" s="274"/>
      <c r="N98" s="274"/>
    </row>
    <row r="99" spans="2:14" ht="12">
      <c r="B99" s="274"/>
      <c r="C99" s="274"/>
      <c r="D99" s="274"/>
      <c r="E99" s="274"/>
      <c r="F99" s="274"/>
      <c r="G99" s="274"/>
      <c r="H99" s="274"/>
      <c r="I99" s="274"/>
      <c r="J99" s="274"/>
      <c r="K99" s="274"/>
      <c r="L99" s="274"/>
      <c r="M99" s="274"/>
      <c r="N99" s="274"/>
    </row>
    <row r="100" spans="2:14" ht="12">
      <c r="B100" s="274"/>
      <c r="C100" s="274"/>
      <c r="D100" s="274"/>
      <c r="E100" s="274"/>
      <c r="F100" s="274"/>
      <c r="G100" s="274"/>
      <c r="H100" s="274"/>
      <c r="I100" s="274"/>
      <c r="J100" s="274"/>
      <c r="K100" s="274"/>
      <c r="L100" s="274"/>
      <c r="M100" s="274"/>
      <c r="N100" s="274"/>
    </row>
    <row r="101" spans="2:14" ht="12">
      <c r="B101" s="274"/>
      <c r="C101" s="274"/>
      <c r="D101" s="274"/>
      <c r="E101" s="274"/>
      <c r="F101" s="274"/>
      <c r="G101" s="274"/>
      <c r="H101" s="274"/>
      <c r="I101" s="274"/>
      <c r="J101" s="274"/>
      <c r="K101" s="274"/>
      <c r="L101" s="274"/>
      <c r="M101" s="274"/>
      <c r="N101" s="274"/>
    </row>
    <row r="102" spans="2:14" ht="12">
      <c r="B102" s="274"/>
      <c r="C102" s="274"/>
      <c r="D102" s="274"/>
      <c r="E102" s="274"/>
      <c r="F102" s="274"/>
      <c r="G102" s="274"/>
      <c r="H102" s="274"/>
      <c r="I102" s="274"/>
      <c r="J102" s="274"/>
      <c r="K102" s="274"/>
      <c r="L102" s="274"/>
      <c r="M102" s="274"/>
      <c r="N102" s="274"/>
    </row>
    <row r="103" spans="2:14" ht="12">
      <c r="B103" s="274"/>
      <c r="C103" s="274"/>
      <c r="D103" s="274"/>
      <c r="E103" s="274"/>
      <c r="F103" s="274"/>
      <c r="G103" s="274"/>
      <c r="H103" s="274"/>
      <c r="I103" s="274"/>
      <c r="J103" s="274"/>
      <c r="K103" s="274"/>
      <c r="L103" s="274"/>
      <c r="M103" s="274"/>
      <c r="N103" s="274"/>
    </row>
    <row r="104" spans="2:14" ht="12">
      <c r="B104" s="274"/>
      <c r="C104" s="274"/>
      <c r="D104" s="274"/>
      <c r="E104" s="274"/>
      <c r="F104" s="274"/>
      <c r="G104" s="274"/>
      <c r="H104" s="274"/>
      <c r="I104" s="274"/>
      <c r="J104" s="274"/>
      <c r="K104" s="274"/>
      <c r="L104" s="274"/>
      <c r="M104" s="274"/>
      <c r="N104" s="274"/>
    </row>
    <row r="105" spans="2:14" ht="12">
      <c r="B105" s="274"/>
      <c r="C105" s="274"/>
      <c r="D105" s="274"/>
      <c r="E105" s="274"/>
      <c r="F105" s="274"/>
      <c r="G105" s="274"/>
      <c r="H105" s="274"/>
      <c r="I105" s="274"/>
      <c r="J105" s="274"/>
      <c r="K105" s="274"/>
      <c r="L105" s="274"/>
      <c r="M105" s="274"/>
      <c r="N105" s="274"/>
    </row>
    <row r="106" spans="2:14" ht="12">
      <c r="B106" s="274"/>
      <c r="C106" s="274"/>
      <c r="D106" s="274"/>
      <c r="E106" s="274"/>
      <c r="F106" s="274"/>
      <c r="G106" s="274"/>
      <c r="H106" s="274"/>
      <c r="I106" s="274"/>
      <c r="J106" s="274"/>
      <c r="K106" s="274"/>
      <c r="L106" s="274"/>
      <c r="M106" s="274"/>
      <c r="N106" s="274"/>
    </row>
    <row r="107" spans="2:14" ht="12">
      <c r="B107" s="274"/>
      <c r="C107" s="274"/>
      <c r="D107" s="274"/>
      <c r="E107" s="274"/>
      <c r="F107" s="274"/>
      <c r="G107" s="274"/>
      <c r="H107" s="274"/>
      <c r="I107" s="274"/>
      <c r="J107" s="274"/>
      <c r="K107" s="274"/>
      <c r="L107" s="274"/>
      <c r="M107" s="274"/>
      <c r="N107" s="274"/>
    </row>
    <row r="108" spans="2:14" ht="12">
      <c r="B108" s="274"/>
      <c r="C108" s="274"/>
      <c r="D108" s="274"/>
      <c r="E108" s="274"/>
      <c r="F108" s="274"/>
      <c r="G108" s="274"/>
      <c r="H108" s="274"/>
      <c r="I108" s="274"/>
      <c r="J108" s="274"/>
      <c r="K108" s="274"/>
      <c r="L108" s="274"/>
      <c r="M108" s="274"/>
      <c r="N108" s="274"/>
    </row>
    <row r="109" spans="2:14" ht="12">
      <c r="B109" s="274"/>
      <c r="C109" s="274"/>
      <c r="D109" s="274"/>
      <c r="E109" s="274"/>
      <c r="F109" s="274"/>
      <c r="G109" s="274"/>
      <c r="H109" s="274"/>
      <c r="I109" s="274"/>
      <c r="J109" s="274"/>
      <c r="K109" s="274"/>
      <c r="L109" s="274"/>
      <c r="M109" s="274"/>
      <c r="N109" s="274"/>
    </row>
    <row r="110" spans="2:14" ht="12">
      <c r="B110" s="274"/>
      <c r="C110" s="274"/>
      <c r="D110" s="274"/>
      <c r="E110" s="274"/>
      <c r="F110" s="274"/>
      <c r="G110" s="274"/>
      <c r="H110" s="274"/>
      <c r="I110" s="274"/>
      <c r="J110" s="274"/>
      <c r="K110" s="274"/>
      <c r="L110" s="274"/>
      <c r="M110" s="274"/>
      <c r="N110" s="274"/>
    </row>
    <row r="111" spans="2:14" ht="12">
      <c r="B111" s="274"/>
      <c r="C111" s="274"/>
      <c r="D111" s="274"/>
      <c r="E111" s="274"/>
      <c r="F111" s="274"/>
      <c r="G111" s="274"/>
      <c r="H111" s="274"/>
      <c r="I111" s="274"/>
      <c r="J111" s="274"/>
      <c r="K111" s="274"/>
      <c r="L111" s="274"/>
      <c r="M111" s="274"/>
      <c r="N111" s="274"/>
    </row>
    <row r="112" spans="2:14" ht="12">
      <c r="B112" s="274"/>
      <c r="C112" s="274"/>
      <c r="D112" s="274"/>
      <c r="E112" s="274"/>
      <c r="F112" s="274"/>
      <c r="G112" s="274"/>
      <c r="H112" s="274"/>
      <c r="I112" s="274"/>
      <c r="J112" s="274"/>
      <c r="K112" s="274"/>
      <c r="L112" s="274"/>
      <c r="M112" s="274"/>
      <c r="N112" s="274"/>
    </row>
    <row r="113" spans="2:14" ht="12">
      <c r="B113" s="274"/>
      <c r="C113" s="274"/>
      <c r="D113" s="274"/>
      <c r="E113" s="274"/>
      <c r="F113" s="274"/>
      <c r="G113" s="274"/>
      <c r="H113" s="274"/>
      <c r="I113" s="274"/>
      <c r="J113" s="274"/>
      <c r="K113" s="274"/>
      <c r="L113" s="274"/>
      <c r="M113" s="274"/>
      <c r="N113" s="274"/>
    </row>
    <row r="114" spans="2:14" ht="12">
      <c r="B114" s="274"/>
      <c r="C114" s="274"/>
      <c r="D114" s="274"/>
      <c r="E114" s="274"/>
      <c r="F114" s="274"/>
      <c r="G114" s="274"/>
      <c r="H114" s="274"/>
      <c r="I114" s="274"/>
      <c r="J114" s="274"/>
      <c r="K114" s="274"/>
      <c r="L114" s="274"/>
      <c r="M114" s="274"/>
      <c r="N114" s="274"/>
    </row>
    <row r="115" spans="2:14" ht="12">
      <c r="B115" s="274"/>
      <c r="C115" s="274"/>
      <c r="D115" s="274"/>
      <c r="E115" s="274"/>
      <c r="F115" s="274"/>
      <c r="G115" s="274"/>
      <c r="H115" s="274"/>
      <c r="I115" s="274"/>
      <c r="J115" s="274"/>
      <c r="K115" s="274"/>
      <c r="L115" s="274"/>
      <c r="M115" s="274"/>
      <c r="N115" s="274"/>
    </row>
    <row r="116" spans="2:14" ht="12">
      <c r="B116" s="274"/>
      <c r="C116" s="274"/>
      <c r="D116" s="274"/>
      <c r="E116" s="274"/>
      <c r="F116" s="274"/>
      <c r="G116" s="274"/>
      <c r="H116" s="274"/>
      <c r="I116" s="274"/>
      <c r="J116" s="274"/>
      <c r="K116" s="274"/>
      <c r="L116" s="274"/>
      <c r="M116" s="274"/>
      <c r="N116" s="274"/>
    </row>
    <row r="117" spans="2:14" ht="12">
      <c r="B117" s="274"/>
      <c r="C117" s="274"/>
      <c r="D117" s="274"/>
      <c r="E117" s="274"/>
      <c r="F117" s="274"/>
      <c r="G117" s="274"/>
      <c r="H117" s="274"/>
      <c r="I117" s="274"/>
      <c r="J117" s="274"/>
      <c r="K117" s="274"/>
      <c r="L117" s="274"/>
      <c r="M117" s="274"/>
      <c r="N117" s="274"/>
    </row>
    <row r="118" spans="2:14" ht="12">
      <c r="B118" s="274"/>
      <c r="C118" s="274"/>
      <c r="D118" s="274"/>
      <c r="E118" s="274"/>
      <c r="F118" s="274"/>
      <c r="G118" s="274"/>
      <c r="H118" s="274"/>
      <c r="I118" s="274"/>
      <c r="J118" s="274"/>
      <c r="K118" s="274"/>
      <c r="L118" s="274"/>
      <c r="M118" s="274"/>
      <c r="N118" s="274"/>
    </row>
    <row r="119" spans="2:14" ht="12">
      <c r="B119" s="274"/>
      <c r="C119" s="274"/>
      <c r="D119" s="274"/>
      <c r="E119" s="274"/>
      <c r="F119" s="274"/>
      <c r="G119" s="274"/>
      <c r="H119" s="274"/>
      <c r="I119" s="274"/>
      <c r="J119" s="274"/>
      <c r="K119" s="274"/>
      <c r="L119" s="274"/>
      <c r="M119" s="274"/>
      <c r="N119" s="274"/>
    </row>
  </sheetData>
  <mergeCells count="2">
    <mergeCell ref="E4:F4"/>
    <mergeCell ref="H4:N4"/>
  </mergeCells>
  <printOptions/>
  <pageMargins left="0.75" right="0.75" top="1" bottom="1" header="0.512" footer="0.512"/>
  <pageSetup orientation="portrait" paperSize="8" r:id="rId1"/>
</worksheet>
</file>

<file path=xl/worksheets/sheet8.xml><?xml version="1.0" encoding="utf-8"?>
<worksheet xmlns="http://schemas.openxmlformats.org/spreadsheetml/2006/main" xmlns:r="http://schemas.openxmlformats.org/officeDocument/2006/relationships">
  <dimension ref="B2:X83"/>
  <sheetViews>
    <sheetView workbookViewId="0" topLeftCell="A1">
      <selection activeCell="A1" sqref="A1"/>
    </sheetView>
  </sheetViews>
  <sheetFormatPr defaultColWidth="9.00390625" defaultRowHeight="13.5"/>
  <cols>
    <col min="1" max="1" width="2.625" style="275" customWidth="1"/>
    <col min="2" max="2" width="11.75390625" style="275" customWidth="1"/>
    <col min="3" max="3" width="9.625" style="277" customWidth="1"/>
    <col min="4" max="4" width="11.625" style="275" bestFit="1" customWidth="1"/>
    <col min="5" max="5" width="9.625" style="275" customWidth="1"/>
    <col min="6" max="6" width="10.75390625" style="275" bestFit="1" customWidth="1"/>
    <col min="7" max="7" width="9.625" style="275" customWidth="1"/>
    <col min="8" max="8" width="10.75390625" style="275" bestFit="1" customWidth="1"/>
    <col min="9" max="9" width="9.625" style="275" customWidth="1"/>
    <col min="10" max="10" width="10.75390625" style="275" bestFit="1" customWidth="1"/>
    <col min="11" max="17" width="9.625" style="275" customWidth="1"/>
    <col min="18" max="18" width="10.75390625" style="275" bestFit="1" customWidth="1"/>
    <col min="19" max="22" width="9.625" style="275" customWidth="1"/>
    <col min="23" max="24" width="10.00390625" style="275" customWidth="1"/>
    <col min="25" max="16384" width="9.00390625" style="275" customWidth="1"/>
  </cols>
  <sheetData>
    <row r="2" ht="14.25">
      <c r="B2" s="276" t="s">
        <v>1898</v>
      </c>
    </row>
    <row r="3" ht="12.75" thickBot="1">
      <c r="X3" s="277" t="s">
        <v>1863</v>
      </c>
    </row>
    <row r="4" spans="2:24" ht="14.25" customHeight="1" thickTop="1">
      <c r="B4" s="278"/>
      <c r="C4" s="1321" t="s">
        <v>1864</v>
      </c>
      <c r="D4" s="1322"/>
      <c r="E4" s="1323" t="s">
        <v>1865</v>
      </c>
      <c r="F4" s="1313"/>
      <c r="G4" s="1313"/>
      <c r="H4" s="1314"/>
      <c r="I4" s="1323" t="s">
        <v>1866</v>
      </c>
      <c r="J4" s="1313"/>
      <c r="K4" s="1313"/>
      <c r="L4" s="1313"/>
      <c r="M4" s="1313"/>
      <c r="N4" s="1313"/>
      <c r="O4" s="1313"/>
      <c r="P4" s="1314"/>
      <c r="Q4" s="1315" t="s">
        <v>1867</v>
      </c>
      <c r="R4" s="1316"/>
      <c r="S4" s="1316"/>
      <c r="T4" s="1316"/>
      <c r="U4" s="1316"/>
      <c r="V4" s="1316"/>
      <c r="W4" s="1316"/>
      <c r="X4" s="1305"/>
    </row>
    <row r="5" spans="2:24" ht="12">
      <c r="B5" s="279" t="s">
        <v>1868</v>
      </c>
      <c r="C5" s="1331" t="s">
        <v>1869</v>
      </c>
      <c r="D5" s="1331" t="s">
        <v>1870</v>
      </c>
      <c r="E5" s="1326" t="s">
        <v>1871</v>
      </c>
      <c r="F5" s="1327"/>
      <c r="G5" s="1326" t="s">
        <v>1872</v>
      </c>
      <c r="H5" s="1327"/>
      <c r="I5" s="1318" t="s">
        <v>1873</v>
      </c>
      <c r="J5" s="1319"/>
      <c r="K5" s="1326" t="s">
        <v>1874</v>
      </c>
      <c r="L5" s="1327"/>
      <c r="M5" s="1326" t="s">
        <v>1875</v>
      </c>
      <c r="N5" s="1327"/>
      <c r="O5" s="1326" t="s">
        <v>1876</v>
      </c>
      <c r="P5" s="1327"/>
      <c r="Q5" s="1326" t="s">
        <v>1877</v>
      </c>
      <c r="R5" s="1327"/>
      <c r="S5" s="1326" t="s">
        <v>1878</v>
      </c>
      <c r="T5" s="1327"/>
      <c r="U5" s="1326" t="s">
        <v>1879</v>
      </c>
      <c r="V5" s="1327"/>
      <c r="W5" s="1328" t="s">
        <v>1880</v>
      </c>
      <c r="X5" s="1317"/>
    </row>
    <row r="6" spans="2:24" ht="14.25" customHeight="1">
      <c r="B6" s="280" t="s">
        <v>1689</v>
      </c>
      <c r="C6" s="1320"/>
      <c r="D6" s="1320"/>
      <c r="E6" s="1331" t="s">
        <v>1839</v>
      </c>
      <c r="F6" s="1331" t="s">
        <v>1881</v>
      </c>
      <c r="G6" s="1331" t="s">
        <v>1839</v>
      </c>
      <c r="H6" s="1331" t="s">
        <v>1881</v>
      </c>
      <c r="I6" s="1331" t="s">
        <v>1839</v>
      </c>
      <c r="J6" s="1331" t="s">
        <v>1882</v>
      </c>
      <c r="K6" s="1331" t="s">
        <v>1839</v>
      </c>
      <c r="L6" s="1331" t="s">
        <v>1882</v>
      </c>
      <c r="M6" s="1331" t="s">
        <v>1839</v>
      </c>
      <c r="N6" s="1331" t="s">
        <v>1882</v>
      </c>
      <c r="O6" s="1331" t="s">
        <v>1839</v>
      </c>
      <c r="P6" s="1331" t="s">
        <v>1882</v>
      </c>
      <c r="Q6" s="1331" t="s">
        <v>1839</v>
      </c>
      <c r="R6" s="1331" t="s">
        <v>1882</v>
      </c>
      <c r="S6" s="1331" t="s">
        <v>1839</v>
      </c>
      <c r="T6" s="1331" t="s">
        <v>1882</v>
      </c>
      <c r="U6" s="1331" t="s">
        <v>1839</v>
      </c>
      <c r="V6" s="1331" t="s">
        <v>1882</v>
      </c>
      <c r="W6" s="1324" t="s">
        <v>1883</v>
      </c>
      <c r="X6" s="1325"/>
    </row>
    <row r="7" spans="2:24" ht="14.25" customHeight="1">
      <c r="B7" s="281"/>
      <c r="C7" s="1332"/>
      <c r="D7" s="1332"/>
      <c r="E7" s="1332"/>
      <c r="F7" s="1332"/>
      <c r="G7" s="1332"/>
      <c r="H7" s="1332"/>
      <c r="I7" s="1332"/>
      <c r="J7" s="1332"/>
      <c r="K7" s="1332"/>
      <c r="L7" s="1332"/>
      <c r="M7" s="1332"/>
      <c r="N7" s="1332"/>
      <c r="O7" s="1332"/>
      <c r="P7" s="1332"/>
      <c r="Q7" s="1332"/>
      <c r="R7" s="1332"/>
      <c r="S7" s="1332"/>
      <c r="T7" s="1332"/>
      <c r="U7" s="1332"/>
      <c r="V7" s="1332"/>
      <c r="W7" s="282" t="s">
        <v>1839</v>
      </c>
      <c r="X7" s="282" t="s">
        <v>1882</v>
      </c>
    </row>
    <row r="8" spans="2:24" s="283" customFormat="1" ht="15" customHeight="1">
      <c r="B8" s="284" t="s">
        <v>1884</v>
      </c>
      <c r="C8" s="285">
        <v>83999</v>
      </c>
      <c r="D8" s="285">
        <v>12126549</v>
      </c>
      <c r="E8" s="285">
        <v>76805</v>
      </c>
      <c r="F8" s="285">
        <v>9881415</v>
      </c>
      <c r="G8" s="285">
        <v>75139</v>
      </c>
      <c r="H8" s="285">
        <v>8340833</v>
      </c>
      <c r="I8" s="285">
        <v>27929</v>
      </c>
      <c r="J8" s="285">
        <v>1105170</v>
      </c>
      <c r="K8" s="285">
        <v>25727</v>
      </c>
      <c r="L8" s="285">
        <v>975836</v>
      </c>
      <c r="M8" s="285">
        <v>1922</v>
      </c>
      <c r="N8" s="285">
        <v>99372</v>
      </c>
      <c r="O8" s="285">
        <v>874</v>
      </c>
      <c r="P8" s="285">
        <v>29962</v>
      </c>
      <c r="Q8" s="285">
        <v>70542</v>
      </c>
      <c r="R8" s="285">
        <v>1139964</v>
      </c>
      <c r="S8" s="285">
        <v>69681</v>
      </c>
      <c r="T8" s="285">
        <v>970891</v>
      </c>
      <c r="U8" s="285">
        <v>924</v>
      </c>
      <c r="V8" s="285">
        <v>77462</v>
      </c>
      <c r="W8" s="285">
        <v>5649</v>
      </c>
      <c r="X8" s="285">
        <v>91611</v>
      </c>
    </row>
    <row r="9" spans="2:24" s="286" customFormat="1" ht="15" customHeight="1">
      <c r="B9" s="287" t="s">
        <v>1885</v>
      </c>
      <c r="C9" s="289">
        <f aca="true" t="shared" si="0" ref="C9:K9">SUM(C32:C81)</f>
        <v>79821</v>
      </c>
      <c r="D9" s="289">
        <f t="shared" si="0"/>
        <v>11869678</v>
      </c>
      <c r="E9" s="289">
        <f t="shared" si="0"/>
        <v>72810</v>
      </c>
      <c r="F9" s="289">
        <f t="shared" si="0"/>
        <v>9735913</v>
      </c>
      <c r="G9" s="289">
        <f t="shared" si="0"/>
        <v>71226</v>
      </c>
      <c r="H9" s="289">
        <f t="shared" si="0"/>
        <v>8277839</v>
      </c>
      <c r="I9" s="289">
        <f t="shared" si="0"/>
        <v>26687</v>
      </c>
      <c r="J9" s="289">
        <f t="shared" si="0"/>
        <v>1088166</v>
      </c>
      <c r="K9" s="289">
        <f t="shared" si="0"/>
        <v>25208</v>
      </c>
      <c r="L9" s="289">
        <v>993270</v>
      </c>
      <c r="M9" s="289">
        <f aca="true" t="shared" si="1" ref="M9:S9">SUM(M32:M81)</f>
        <v>1259</v>
      </c>
      <c r="N9" s="289">
        <f t="shared" si="1"/>
        <v>69631</v>
      </c>
      <c r="O9" s="289">
        <f t="shared" si="1"/>
        <v>699</v>
      </c>
      <c r="P9" s="289">
        <f t="shared" si="1"/>
        <v>25265</v>
      </c>
      <c r="Q9" s="289">
        <f t="shared" si="1"/>
        <v>64964</v>
      </c>
      <c r="R9" s="289">
        <f t="shared" si="1"/>
        <v>1045599</v>
      </c>
      <c r="S9" s="289">
        <f t="shared" si="1"/>
        <v>63960</v>
      </c>
      <c r="T9" s="289">
        <v>831457</v>
      </c>
      <c r="U9" s="289">
        <f>SUM(U32:U81)</f>
        <v>1743</v>
      </c>
      <c r="V9" s="289">
        <v>130708</v>
      </c>
      <c r="W9" s="289">
        <f>SUM(W32:W81)</f>
        <v>5355</v>
      </c>
      <c r="X9" s="289">
        <f>SUM(X32:X81)</f>
        <v>83434</v>
      </c>
    </row>
    <row r="10" spans="2:24" s="290" customFormat="1" ht="8.25" customHeight="1">
      <c r="B10" s="291"/>
      <c r="C10" s="289"/>
      <c r="D10" s="289"/>
      <c r="E10" s="289"/>
      <c r="F10" s="289"/>
      <c r="G10" s="289"/>
      <c r="H10" s="289"/>
      <c r="I10" s="289"/>
      <c r="J10" s="289"/>
      <c r="K10" s="289"/>
      <c r="L10" s="289"/>
      <c r="M10" s="289"/>
      <c r="N10" s="289"/>
      <c r="O10" s="289"/>
      <c r="P10" s="289"/>
      <c r="Q10" s="289"/>
      <c r="R10" s="289"/>
      <c r="S10" s="289"/>
      <c r="T10" s="289"/>
      <c r="U10" s="289"/>
      <c r="V10" s="289"/>
      <c r="W10" s="289"/>
      <c r="X10" s="289"/>
    </row>
    <row r="11" spans="2:24" s="292" customFormat="1" ht="15" customHeight="1">
      <c r="B11" s="293" t="s">
        <v>1886</v>
      </c>
      <c r="C11" s="294">
        <f aca="true" t="shared" si="2" ref="C11:P11">SUM(C12:C20)</f>
        <v>68109</v>
      </c>
      <c r="D11" s="294">
        <f t="shared" si="2"/>
        <v>11654333</v>
      </c>
      <c r="E11" s="294">
        <f t="shared" si="2"/>
        <v>64884</v>
      </c>
      <c r="F11" s="294">
        <f t="shared" si="2"/>
        <v>9608828</v>
      </c>
      <c r="G11" s="294">
        <f t="shared" si="2"/>
        <v>63853</v>
      </c>
      <c r="H11" s="294">
        <f t="shared" si="2"/>
        <v>8164392</v>
      </c>
      <c r="I11" s="294">
        <f t="shared" si="2"/>
        <v>24407</v>
      </c>
      <c r="J11" s="294">
        <f t="shared" si="2"/>
        <v>1063939</v>
      </c>
      <c r="K11" s="294">
        <f t="shared" si="2"/>
        <v>22970</v>
      </c>
      <c r="L11" s="294">
        <f t="shared" si="2"/>
        <v>969507</v>
      </c>
      <c r="M11" s="294">
        <f t="shared" si="2"/>
        <v>1232</v>
      </c>
      <c r="N11" s="294">
        <f t="shared" si="2"/>
        <v>69408</v>
      </c>
      <c r="O11" s="294">
        <f t="shared" si="2"/>
        <v>669</v>
      </c>
      <c r="P11" s="294">
        <f t="shared" si="2"/>
        <v>25024</v>
      </c>
      <c r="Q11" s="294">
        <v>56369</v>
      </c>
      <c r="R11" s="294">
        <f aca="true" t="shared" si="3" ref="R11:X11">SUM(R12:R20)</f>
        <v>981566</v>
      </c>
      <c r="S11" s="294">
        <f t="shared" si="3"/>
        <v>55444</v>
      </c>
      <c r="T11" s="294">
        <f t="shared" si="3"/>
        <v>770544</v>
      </c>
      <c r="U11" s="294">
        <f t="shared" si="3"/>
        <v>1733</v>
      </c>
      <c r="V11" s="294">
        <f t="shared" si="3"/>
        <v>130621</v>
      </c>
      <c r="W11" s="294">
        <f t="shared" si="3"/>
        <v>4928</v>
      </c>
      <c r="X11" s="294">
        <f t="shared" si="3"/>
        <v>80401</v>
      </c>
    </row>
    <row r="12" spans="2:24" ht="15" customHeight="1">
      <c r="B12" s="295" t="s">
        <v>1887</v>
      </c>
      <c r="C12" s="296">
        <v>627</v>
      </c>
      <c r="D12" s="296">
        <v>11245</v>
      </c>
      <c r="E12" s="296">
        <v>127</v>
      </c>
      <c r="F12" s="296">
        <v>1654</v>
      </c>
      <c r="G12" s="296">
        <v>92</v>
      </c>
      <c r="H12" s="296">
        <v>1218</v>
      </c>
      <c r="I12" s="296">
        <v>422</v>
      </c>
      <c r="J12" s="296">
        <v>6989</v>
      </c>
      <c r="K12" s="296">
        <v>415</v>
      </c>
      <c r="L12" s="296">
        <v>6881</v>
      </c>
      <c r="M12" s="296">
        <v>1</v>
      </c>
      <c r="N12" s="296">
        <v>20</v>
      </c>
      <c r="O12" s="296">
        <v>7</v>
      </c>
      <c r="P12" s="296">
        <v>88</v>
      </c>
      <c r="Q12" s="296">
        <v>381</v>
      </c>
      <c r="R12" s="296">
        <v>2602</v>
      </c>
      <c r="S12" s="296">
        <v>377</v>
      </c>
      <c r="T12" s="296">
        <v>2447</v>
      </c>
      <c r="U12" s="296">
        <v>11</v>
      </c>
      <c r="V12" s="296">
        <v>98</v>
      </c>
      <c r="W12" s="296">
        <v>8</v>
      </c>
      <c r="X12" s="296">
        <v>57</v>
      </c>
    </row>
    <row r="13" spans="2:24" ht="15" customHeight="1">
      <c r="B13" s="297" t="s">
        <v>1888</v>
      </c>
      <c r="C13" s="298">
        <v>8767</v>
      </c>
      <c r="D13" s="298">
        <v>337938</v>
      </c>
      <c r="E13" s="298">
        <v>7793</v>
      </c>
      <c r="F13" s="298">
        <v>239248</v>
      </c>
      <c r="G13" s="298">
        <v>7464</v>
      </c>
      <c r="H13" s="298">
        <v>208861</v>
      </c>
      <c r="I13" s="298">
        <v>2431</v>
      </c>
      <c r="J13" s="298">
        <v>45080</v>
      </c>
      <c r="K13" s="298">
        <v>2376</v>
      </c>
      <c r="L13" s="298">
        <v>43901</v>
      </c>
      <c r="M13" s="298">
        <v>43</v>
      </c>
      <c r="N13" s="298">
        <v>795</v>
      </c>
      <c r="O13" s="298">
        <v>24</v>
      </c>
      <c r="P13" s="298">
        <v>384</v>
      </c>
      <c r="Q13" s="298">
        <v>6647</v>
      </c>
      <c r="R13" s="298">
        <v>53610</v>
      </c>
      <c r="S13" s="298">
        <v>6552</v>
      </c>
      <c r="T13" s="298">
        <v>48042</v>
      </c>
      <c r="U13" s="298">
        <v>35</v>
      </c>
      <c r="V13" s="298">
        <v>539</v>
      </c>
      <c r="W13" s="298">
        <v>531</v>
      </c>
      <c r="X13" s="298">
        <v>5029</v>
      </c>
    </row>
    <row r="14" spans="2:24" ht="15" customHeight="1">
      <c r="B14" s="297" t="s">
        <v>1889</v>
      </c>
      <c r="C14" s="298">
        <v>17532</v>
      </c>
      <c r="D14" s="298">
        <v>1261623</v>
      </c>
      <c r="E14" s="298">
        <v>16583</v>
      </c>
      <c r="F14" s="298">
        <v>937558</v>
      </c>
      <c r="G14" s="298">
        <v>16196</v>
      </c>
      <c r="H14" s="298">
        <v>804418</v>
      </c>
      <c r="I14" s="298">
        <v>6304</v>
      </c>
      <c r="J14" s="298">
        <v>173320</v>
      </c>
      <c r="K14" s="298">
        <v>6044</v>
      </c>
      <c r="L14" s="298">
        <v>164458</v>
      </c>
      <c r="M14" s="298">
        <v>233</v>
      </c>
      <c r="N14" s="298">
        <v>6485</v>
      </c>
      <c r="O14" s="298">
        <v>90</v>
      </c>
      <c r="P14" s="298">
        <v>2377</v>
      </c>
      <c r="Q14" s="298">
        <v>14175</v>
      </c>
      <c r="R14" s="298">
        <v>150745</v>
      </c>
      <c r="S14" s="298">
        <v>13960</v>
      </c>
      <c r="T14" s="298">
        <v>130363</v>
      </c>
      <c r="U14" s="298">
        <v>171</v>
      </c>
      <c r="V14" s="298">
        <v>4134</v>
      </c>
      <c r="W14" s="298">
        <v>1337</v>
      </c>
      <c r="X14" s="298">
        <v>16248</v>
      </c>
    </row>
    <row r="15" spans="2:24" ht="15" customHeight="1">
      <c r="B15" s="297" t="s">
        <v>1890</v>
      </c>
      <c r="C15" s="298">
        <v>12071</v>
      </c>
      <c r="D15" s="298">
        <v>1478663</v>
      </c>
      <c r="E15" s="298">
        <v>11713</v>
      </c>
      <c r="F15" s="298">
        <v>1121130</v>
      </c>
      <c r="G15" s="298">
        <v>11587</v>
      </c>
      <c r="H15" s="298">
        <v>954624</v>
      </c>
      <c r="I15" s="298">
        <v>5178</v>
      </c>
      <c r="J15" s="298">
        <v>215552</v>
      </c>
      <c r="K15" s="298">
        <v>4892</v>
      </c>
      <c r="L15" s="298">
        <v>201098</v>
      </c>
      <c r="M15" s="298">
        <v>248</v>
      </c>
      <c r="N15" s="298">
        <v>9711</v>
      </c>
      <c r="O15" s="298">
        <v>134</v>
      </c>
      <c r="P15" s="298">
        <v>4743</v>
      </c>
      <c r="Q15" s="298">
        <v>9943</v>
      </c>
      <c r="R15" s="298">
        <v>141981</v>
      </c>
      <c r="S15" s="298">
        <v>9773</v>
      </c>
      <c r="T15" s="298">
        <v>116757</v>
      </c>
      <c r="U15" s="298">
        <v>252</v>
      </c>
      <c r="V15" s="298">
        <v>9089</v>
      </c>
      <c r="W15" s="298">
        <v>1005</v>
      </c>
      <c r="X15" s="298">
        <v>16135</v>
      </c>
    </row>
    <row r="16" spans="2:24" ht="15" customHeight="1">
      <c r="B16" s="297" t="s">
        <v>1891</v>
      </c>
      <c r="C16" s="298">
        <v>8266</v>
      </c>
      <c r="D16" s="298">
        <v>1422970</v>
      </c>
      <c r="E16" s="298">
        <v>8046</v>
      </c>
      <c r="F16" s="298">
        <v>1103741</v>
      </c>
      <c r="G16" s="298">
        <v>7977</v>
      </c>
      <c r="H16" s="298">
        <v>939566</v>
      </c>
      <c r="I16" s="298">
        <v>3394</v>
      </c>
      <c r="J16" s="298">
        <v>194921</v>
      </c>
      <c r="K16" s="298">
        <v>3164</v>
      </c>
      <c r="L16" s="298">
        <v>181255</v>
      </c>
      <c r="M16" s="298">
        <v>198</v>
      </c>
      <c r="N16" s="298">
        <v>9646</v>
      </c>
      <c r="O16" s="298">
        <v>112</v>
      </c>
      <c r="P16" s="298">
        <v>4020</v>
      </c>
      <c r="Q16" s="298">
        <v>6913</v>
      </c>
      <c r="R16" s="298">
        <v>124308</v>
      </c>
      <c r="S16" s="298">
        <v>6797</v>
      </c>
      <c r="T16" s="298">
        <v>101733</v>
      </c>
      <c r="U16" s="298">
        <v>262</v>
      </c>
      <c r="V16" s="298">
        <v>11459</v>
      </c>
      <c r="W16" s="298">
        <v>631</v>
      </c>
      <c r="X16" s="298">
        <v>11116</v>
      </c>
    </row>
    <row r="17" spans="2:24" ht="15" customHeight="1">
      <c r="B17" s="297" t="s">
        <v>1892</v>
      </c>
      <c r="C17" s="298">
        <v>5851</v>
      </c>
      <c r="D17" s="298">
        <v>1298348</v>
      </c>
      <c r="E17" s="298">
        <v>5735</v>
      </c>
      <c r="F17" s="298">
        <v>1048694</v>
      </c>
      <c r="G17" s="298">
        <v>5707</v>
      </c>
      <c r="H17" s="298">
        <v>893315</v>
      </c>
      <c r="I17" s="298">
        <v>2170</v>
      </c>
      <c r="J17" s="298">
        <v>146561</v>
      </c>
      <c r="K17" s="298">
        <v>1972</v>
      </c>
      <c r="L17" s="298">
        <v>132434</v>
      </c>
      <c r="M17" s="298">
        <v>169</v>
      </c>
      <c r="N17" s="298">
        <v>10045</v>
      </c>
      <c r="O17" s="298">
        <v>100</v>
      </c>
      <c r="P17" s="298">
        <v>4082</v>
      </c>
      <c r="Q17" s="298">
        <v>5011</v>
      </c>
      <c r="R17" s="298">
        <v>103093</v>
      </c>
      <c r="S17" s="298">
        <v>4935</v>
      </c>
      <c r="T17" s="298">
        <v>86483</v>
      </c>
      <c r="U17" s="298">
        <v>199</v>
      </c>
      <c r="V17" s="298">
        <v>9497</v>
      </c>
      <c r="W17" s="298">
        <v>397</v>
      </c>
      <c r="X17" s="298">
        <v>7113</v>
      </c>
    </row>
    <row r="18" spans="2:24" ht="15" customHeight="1">
      <c r="B18" s="297" t="s">
        <v>1893</v>
      </c>
      <c r="C18" s="298">
        <v>4251</v>
      </c>
      <c r="D18" s="298">
        <v>1156574</v>
      </c>
      <c r="E18" s="298">
        <v>4194</v>
      </c>
      <c r="F18" s="298">
        <v>975342</v>
      </c>
      <c r="G18" s="298">
        <v>4182</v>
      </c>
      <c r="H18" s="298">
        <v>831289</v>
      </c>
      <c r="I18" s="298">
        <v>1367</v>
      </c>
      <c r="J18" s="298">
        <v>93438</v>
      </c>
      <c r="K18" s="298">
        <v>1238</v>
      </c>
      <c r="L18" s="298">
        <v>83328</v>
      </c>
      <c r="M18" s="298">
        <v>119</v>
      </c>
      <c r="N18" s="298">
        <v>8145</v>
      </c>
      <c r="O18" s="298">
        <v>48</v>
      </c>
      <c r="P18" s="298">
        <v>1965</v>
      </c>
      <c r="Q18" s="298">
        <v>3713</v>
      </c>
      <c r="R18" s="298">
        <v>87794</v>
      </c>
      <c r="S18" s="298">
        <v>3637</v>
      </c>
      <c r="T18" s="298">
        <v>68542</v>
      </c>
      <c r="U18" s="298">
        <v>187</v>
      </c>
      <c r="V18" s="298">
        <v>12420</v>
      </c>
      <c r="W18" s="298">
        <v>318</v>
      </c>
      <c r="X18" s="298">
        <v>6832</v>
      </c>
    </row>
    <row r="19" spans="2:24" ht="15" customHeight="1">
      <c r="B19" s="297" t="s">
        <v>1894</v>
      </c>
      <c r="C19" s="298">
        <v>8294</v>
      </c>
      <c r="D19" s="298">
        <v>3134726</v>
      </c>
      <c r="E19" s="298">
        <v>8259</v>
      </c>
      <c r="F19" s="298">
        <v>2790460</v>
      </c>
      <c r="G19" s="298">
        <v>8226</v>
      </c>
      <c r="H19" s="298">
        <v>2364141</v>
      </c>
      <c r="I19" s="298">
        <v>2413</v>
      </c>
      <c r="J19" s="298">
        <v>145438</v>
      </c>
      <c r="K19" s="298">
        <v>2193</v>
      </c>
      <c r="L19" s="298">
        <v>122677</v>
      </c>
      <c r="M19" s="298">
        <v>174</v>
      </c>
      <c r="N19" s="298">
        <v>17422</v>
      </c>
      <c r="O19" s="298">
        <v>123</v>
      </c>
      <c r="P19" s="298">
        <v>5339</v>
      </c>
      <c r="Q19" s="298">
        <v>7374</v>
      </c>
      <c r="R19" s="298">
        <v>198828</v>
      </c>
      <c r="S19" s="298">
        <v>7251</v>
      </c>
      <c r="T19" s="298">
        <v>153062</v>
      </c>
      <c r="U19" s="298">
        <v>394</v>
      </c>
      <c r="V19" s="298">
        <v>34229</v>
      </c>
      <c r="W19" s="298">
        <v>522</v>
      </c>
      <c r="X19" s="298">
        <v>11537</v>
      </c>
    </row>
    <row r="20" spans="2:24" ht="15" customHeight="1">
      <c r="B20" s="297" t="s">
        <v>1895</v>
      </c>
      <c r="C20" s="298">
        <v>2450</v>
      </c>
      <c r="D20" s="298">
        <v>1552246</v>
      </c>
      <c r="E20" s="298">
        <v>2434</v>
      </c>
      <c r="F20" s="298">
        <v>1391001</v>
      </c>
      <c r="G20" s="298">
        <v>2422</v>
      </c>
      <c r="H20" s="298">
        <v>1166960</v>
      </c>
      <c r="I20" s="298">
        <v>728</v>
      </c>
      <c r="J20" s="298">
        <v>42640</v>
      </c>
      <c r="K20" s="298">
        <v>676</v>
      </c>
      <c r="L20" s="298">
        <v>33475</v>
      </c>
      <c r="M20" s="298">
        <v>47</v>
      </c>
      <c r="N20" s="298">
        <v>7139</v>
      </c>
      <c r="O20" s="298">
        <v>31</v>
      </c>
      <c r="P20" s="298">
        <v>2026</v>
      </c>
      <c r="Q20" s="298">
        <v>2213</v>
      </c>
      <c r="R20" s="298">
        <v>118605</v>
      </c>
      <c r="S20" s="298">
        <v>2162</v>
      </c>
      <c r="T20" s="298">
        <v>63115</v>
      </c>
      <c r="U20" s="298">
        <v>222</v>
      </c>
      <c r="V20" s="298">
        <v>49156</v>
      </c>
      <c r="W20" s="298">
        <v>179</v>
      </c>
      <c r="X20" s="298">
        <v>6334</v>
      </c>
    </row>
    <row r="21" spans="2:24" ht="8.25" customHeight="1">
      <c r="B21" s="297"/>
      <c r="C21" s="298"/>
      <c r="D21" s="298"/>
      <c r="E21" s="298"/>
      <c r="F21" s="298"/>
      <c r="G21" s="298"/>
      <c r="H21" s="298"/>
      <c r="I21" s="298"/>
      <c r="J21" s="298"/>
      <c r="K21" s="298"/>
      <c r="L21" s="298"/>
      <c r="M21" s="298"/>
      <c r="N21" s="298"/>
      <c r="O21" s="298"/>
      <c r="P21" s="298"/>
      <c r="Q21" s="298"/>
      <c r="R21" s="298"/>
      <c r="S21" s="298"/>
      <c r="T21" s="298"/>
      <c r="U21" s="298"/>
      <c r="V21" s="298"/>
      <c r="W21" s="298"/>
      <c r="X21" s="298"/>
    </row>
    <row r="22" spans="2:24" s="292" customFormat="1" ht="15" customHeight="1">
      <c r="B22" s="299" t="s">
        <v>1896</v>
      </c>
      <c r="C22" s="294">
        <v>11712</v>
      </c>
      <c r="D22" s="294">
        <v>215345</v>
      </c>
      <c r="E22" s="294">
        <v>7926</v>
      </c>
      <c r="F22" s="294">
        <v>127085</v>
      </c>
      <c r="G22" s="294">
        <v>7373</v>
      </c>
      <c r="H22" s="294">
        <v>113447</v>
      </c>
      <c r="I22" s="294">
        <v>2280</v>
      </c>
      <c r="J22" s="294">
        <v>24227</v>
      </c>
      <c r="K22" s="294">
        <v>2238</v>
      </c>
      <c r="L22" s="294">
        <v>23763</v>
      </c>
      <c r="M22" s="294">
        <v>27</v>
      </c>
      <c r="N22" s="294">
        <v>223</v>
      </c>
      <c r="O22" s="294">
        <v>30</v>
      </c>
      <c r="P22" s="294">
        <v>241</v>
      </c>
      <c r="Q22" s="294">
        <v>8595</v>
      </c>
      <c r="R22" s="294">
        <v>64033</v>
      </c>
      <c r="S22" s="294">
        <v>8516</v>
      </c>
      <c r="T22" s="294">
        <v>60913</v>
      </c>
      <c r="U22" s="294">
        <v>10</v>
      </c>
      <c r="V22" s="294">
        <v>87</v>
      </c>
      <c r="W22" s="294">
        <v>427</v>
      </c>
      <c r="X22" s="294">
        <v>3033</v>
      </c>
    </row>
    <row r="23" spans="2:24" s="290" customFormat="1" ht="8.25" customHeight="1">
      <c r="B23" s="291"/>
      <c r="C23" s="289"/>
      <c r="D23" s="289"/>
      <c r="E23" s="289"/>
      <c r="F23" s="289"/>
      <c r="G23" s="289"/>
      <c r="H23" s="289"/>
      <c r="I23" s="289"/>
      <c r="J23" s="289"/>
      <c r="K23" s="289"/>
      <c r="L23" s="289"/>
      <c r="M23" s="289"/>
      <c r="N23" s="289"/>
      <c r="O23" s="289"/>
      <c r="P23" s="289"/>
      <c r="Q23" s="289"/>
      <c r="R23" s="289"/>
      <c r="S23" s="289"/>
      <c r="T23" s="289"/>
      <c r="U23" s="289"/>
      <c r="V23" s="289"/>
      <c r="W23" s="289"/>
      <c r="X23" s="289"/>
    </row>
    <row r="24" spans="2:24" s="300" customFormat="1" ht="15" customHeight="1">
      <c r="B24" s="301" t="s">
        <v>1711</v>
      </c>
      <c r="C24" s="294">
        <f>+C32+C38+C39+C40+C43+C44+C45+C48+C49+C50+C51+C52+C53+C54</f>
        <v>34517</v>
      </c>
      <c r="D24" s="294">
        <v>5798525</v>
      </c>
      <c r="E24" s="294">
        <f aca="true" t="shared" si="4" ref="E24:S24">+E32+E38+E39+E40+E43+E44+E45+E48+E49+E50+E51+E52+E53+E54</f>
        <v>30482</v>
      </c>
      <c r="F24" s="294">
        <f t="shared" si="4"/>
        <v>2351194</v>
      </c>
      <c r="G24" s="294">
        <f t="shared" si="4"/>
        <v>29593</v>
      </c>
      <c r="H24" s="294">
        <f t="shared" si="4"/>
        <v>1994758</v>
      </c>
      <c r="I24" s="294">
        <f t="shared" si="4"/>
        <v>17643</v>
      </c>
      <c r="J24" s="294">
        <f t="shared" si="4"/>
        <v>763032</v>
      </c>
      <c r="K24" s="294">
        <f t="shared" si="4"/>
        <v>16986</v>
      </c>
      <c r="L24" s="294">
        <f t="shared" si="4"/>
        <v>721705</v>
      </c>
      <c r="M24" s="294">
        <f t="shared" si="4"/>
        <v>622</v>
      </c>
      <c r="N24" s="294">
        <f t="shared" si="4"/>
        <v>30180</v>
      </c>
      <c r="O24" s="294">
        <f t="shared" si="4"/>
        <v>354</v>
      </c>
      <c r="P24" s="294">
        <f t="shared" si="4"/>
        <v>11147</v>
      </c>
      <c r="Q24" s="294">
        <f t="shared" si="4"/>
        <v>27268</v>
      </c>
      <c r="R24" s="294">
        <f t="shared" si="4"/>
        <v>451364</v>
      </c>
      <c r="S24" s="294">
        <f t="shared" si="4"/>
        <v>26831</v>
      </c>
      <c r="T24" s="294">
        <v>364584</v>
      </c>
      <c r="U24" s="294">
        <f>+U32+U38+U39+U40+U43+U44+U45+U48+U49+U50+U51+U52+U53+U54</f>
        <v>618</v>
      </c>
      <c r="V24" s="294">
        <v>43825</v>
      </c>
      <c r="W24" s="294">
        <f>+W32+W38+W39+W40+W43+W44+W45+W48+W49+W50+W51+W52+W53+W54</f>
        <v>2776</v>
      </c>
      <c r="X24" s="294">
        <f>+X32+X38+X39+X40+X43+X44+X45+X48+X49+X50+X51+X52+X53+X54</f>
        <v>42955</v>
      </c>
    </row>
    <row r="25" spans="2:24" s="300" customFormat="1" ht="8.25" customHeight="1">
      <c r="B25" s="301"/>
      <c r="C25" s="294"/>
      <c r="D25" s="294"/>
      <c r="E25" s="294"/>
      <c r="F25" s="294"/>
      <c r="G25" s="294"/>
      <c r="H25" s="294"/>
      <c r="I25" s="294"/>
      <c r="J25" s="294"/>
      <c r="K25" s="294"/>
      <c r="L25" s="294"/>
      <c r="M25" s="294"/>
      <c r="N25" s="294"/>
      <c r="O25" s="294"/>
      <c r="P25" s="294"/>
      <c r="Q25" s="294"/>
      <c r="R25" s="294"/>
      <c r="S25" s="294"/>
      <c r="T25" s="294"/>
      <c r="U25" s="294"/>
      <c r="V25" s="294"/>
      <c r="W25" s="294"/>
      <c r="X25" s="294"/>
    </row>
    <row r="26" spans="2:24" s="300" customFormat="1" ht="15" customHeight="1">
      <c r="B26" s="301" t="s">
        <v>1712</v>
      </c>
      <c r="C26" s="294">
        <f aca="true" t="shared" si="5" ref="C26:X26">+C37+C56+C57+C58+C59+C60+C61+C62</f>
        <v>9167</v>
      </c>
      <c r="D26" s="294">
        <f t="shared" si="5"/>
        <v>1670859</v>
      </c>
      <c r="E26" s="294">
        <f t="shared" si="5"/>
        <v>8848</v>
      </c>
      <c r="F26" s="294">
        <f t="shared" si="5"/>
        <v>1534504</v>
      </c>
      <c r="G26" s="294">
        <f t="shared" si="5"/>
        <v>8722</v>
      </c>
      <c r="H26" s="294">
        <f t="shared" si="5"/>
        <v>1294391</v>
      </c>
      <c r="I26" s="294">
        <f t="shared" si="5"/>
        <v>470</v>
      </c>
      <c r="J26" s="294">
        <f t="shared" si="5"/>
        <v>18017</v>
      </c>
      <c r="K26" s="294">
        <f t="shared" si="5"/>
        <v>321</v>
      </c>
      <c r="L26" s="294">
        <f t="shared" si="5"/>
        <v>6207</v>
      </c>
      <c r="M26" s="294">
        <f t="shared" si="5"/>
        <v>114</v>
      </c>
      <c r="N26" s="294">
        <f t="shared" si="5"/>
        <v>10139</v>
      </c>
      <c r="O26" s="294">
        <f t="shared" si="5"/>
        <v>43</v>
      </c>
      <c r="P26" s="294">
        <f t="shared" si="5"/>
        <v>1671</v>
      </c>
      <c r="Q26" s="294">
        <f t="shared" si="5"/>
        <v>7839</v>
      </c>
      <c r="R26" s="294">
        <f t="shared" si="5"/>
        <v>118338</v>
      </c>
      <c r="S26" s="294">
        <f t="shared" si="5"/>
        <v>7725</v>
      </c>
      <c r="T26" s="294">
        <f t="shared" si="5"/>
        <v>80112</v>
      </c>
      <c r="U26" s="294">
        <f t="shared" si="5"/>
        <v>336</v>
      </c>
      <c r="V26" s="294">
        <f t="shared" si="5"/>
        <v>29958</v>
      </c>
      <c r="W26" s="294">
        <f t="shared" si="5"/>
        <v>560</v>
      </c>
      <c r="X26" s="294">
        <f t="shared" si="5"/>
        <v>8268</v>
      </c>
    </row>
    <row r="27" spans="2:24" s="300" customFormat="1" ht="9" customHeight="1">
      <c r="B27" s="301"/>
      <c r="C27" s="294"/>
      <c r="D27" s="294"/>
      <c r="E27" s="294"/>
      <c r="F27" s="294"/>
      <c r="G27" s="294"/>
      <c r="H27" s="294"/>
      <c r="I27" s="294"/>
      <c r="J27" s="294"/>
      <c r="K27" s="294"/>
      <c r="L27" s="294"/>
      <c r="M27" s="294"/>
      <c r="N27" s="294"/>
      <c r="O27" s="294"/>
      <c r="P27" s="294"/>
      <c r="Q27" s="294"/>
      <c r="R27" s="294"/>
      <c r="S27" s="294"/>
      <c r="T27" s="294"/>
      <c r="U27" s="294"/>
      <c r="V27" s="294"/>
      <c r="W27" s="294"/>
      <c r="X27" s="294"/>
    </row>
    <row r="28" spans="2:24" s="300" customFormat="1" ht="15" customHeight="1">
      <c r="B28" s="301" t="s">
        <v>1713</v>
      </c>
      <c r="C28" s="294">
        <f aca="true" t="shared" si="6" ref="C28:K28">+C33+C42+C46+C64+C65+C66+C67+C68</f>
        <v>16423</v>
      </c>
      <c r="D28" s="294">
        <f t="shared" si="6"/>
        <v>2457778</v>
      </c>
      <c r="E28" s="294">
        <f t="shared" si="6"/>
        <v>15014</v>
      </c>
      <c r="F28" s="294">
        <f t="shared" si="6"/>
        <v>2074343</v>
      </c>
      <c r="G28" s="294">
        <f t="shared" si="6"/>
        <v>14759</v>
      </c>
      <c r="H28" s="294">
        <f t="shared" si="6"/>
        <v>1769683</v>
      </c>
      <c r="I28" s="294">
        <f t="shared" si="6"/>
        <v>4277</v>
      </c>
      <c r="J28" s="294">
        <f t="shared" si="6"/>
        <v>178756</v>
      </c>
      <c r="K28" s="294">
        <f t="shared" si="6"/>
        <v>3685</v>
      </c>
      <c r="L28" s="294">
        <v>146707</v>
      </c>
      <c r="M28" s="294">
        <f aca="true" t="shared" si="7" ref="M28:X28">+M33+M42+M46+M64+M65+M66+M67+M68</f>
        <v>464</v>
      </c>
      <c r="N28" s="294">
        <f t="shared" si="7"/>
        <v>22287</v>
      </c>
      <c r="O28" s="294">
        <f t="shared" si="7"/>
        <v>205</v>
      </c>
      <c r="P28" s="294">
        <f t="shared" si="7"/>
        <v>9762</v>
      </c>
      <c r="Q28" s="294">
        <f t="shared" si="7"/>
        <v>14487</v>
      </c>
      <c r="R28" s="294">
        <f t="shared" si="7"/>
        <v>204679</v>
      </c>
      <c r="S28" s="294">
        <f t="shared" si="7"/>
        <v>14314</v>
      </c>
      <c r="T28" s="294">
        <f t="shared" si="7"/>
        <v>154660</v>
      </c>
      <c r="U28" s="294">
        <f t="shared" si="7"/>
        <v>599</v>
      </c>
      <c r="V28" s="294">
        <f t="shared" si="7"/>
        <v>35634</v>
      </c>
      <c r="W28" s="294">
        <f t="shared" si="7"/>
        <v>1020</v>
      </c>
      <c r="X28" s="294">
        <f t="shared" si="7"/>
        <v>14385</v>
      </c>
    </row>
    <row r="29" spans="2:24" s="300" customFormat="1" ht="8.25" customHeight="1">
      <c r="B29" s="301"/>
      <c r="C29" s="294"/>
      <c r="D29" s="294"/>
      <c r="E29" s="294"/>
      <c r="F29" s="294"/>
      <c r="G29" s="294"/>
      <c r="H29" s="294"/>
      <c r="I29" s="294"/>
      <c r="J29" s="294"/>
      <c r="K29" s="294"/>
      <c r="L29" s="294"/>
      <c r="M29" s="294"/>
      <c r="N29" s="294"/>
      <c r="O29" s="294"/>
      <c r="P29" s="294"/>
      <c r="Q29" s="294"/>
      <c r="R29" s="294"/>
      <c r="S29" s="294"/>
      <c r="T29" s="294"/>
      <c r="U29" s="294"/>
      <c r="V29" s="294"/>
      <c r="W29" s="294"/>
      <c r="X29" s="294"/>
    </row>
    <row r="30" spans="2:24" s="300" customFormat="1" ht="15" customHeight="1">
      <c r="B30" s="301" t="s">
        <v>1714</v>
      </c>
      <c r="C30" s="294">
        <f aca="true" t="shared" si="8" ref="C30:N30">+C34+C35+C70+C71+C72+C73+C74+C75+C76+C77+C78+C79+C80+C81</f>
        <v>19714</v>
      </c>
      <c r="D30" s="294">
        <f t="shared" si="8"/>
        <v>4175451</v>
      </c>
      <c r="E30" s="294">
        <f t="shared" si="8"/>
        <v>18466</v>
      </c>
      <c r="F30" s="294">
        <f t="shared" si="8"/>
        <v>3775872</v>
      </c>
      <c r="G30" s="294">
        <f t="shared" si="8"/>
        <v>18152</v>
      </c>
      <c r="H30" s="294">
        <f t="shared" si="8"/>
        <v>3219007</v>
      </c>
      <c r="I30" s="294">
        <f t="shared" si="8"/>
        <v>4297</v>
      </c>
      <c r="J30" s="294">
        <f t="shared" si="8"/>
        <v>128361</v>
      </c>
      <c r="K30" s="294">
        <f t="shared" si="8"/>
        <v>4216</v>
      </c>
      <c r="L30" s="294">
        <f t="shared" si="8"/>
        <v>118651</v>
      </c>
      <c r="M30" s="294">
        <f t="shared" si="8"/>
        <v>59</v>
      </c>
      <c r="N30" s="294">
        <f t="shared" si="8"/>
        <v>7025</v>
      </c>
      <c r="O30" s="294">
        <f>+O34+O35+O70+O71+O72+O73+O74+O75+O76+O77+O78+O79+P80+O81</f>
        <v>97</v>
      </c>
      <c r="P30" s="294">
        <v>2685</v>
      </c>
      <c r="Q30" s="294">
        <f>+Q34+Q35+Q70+Q71+Q72+Q73+Q74+Q75+Q76+Q77+Q78+Q79+Q80+Q81</f>
        <v>15370</v>
      </c>
      <c r="R30" s="294">
        <f>+R34+R35+R70+R71+R72+R73+R74+R75+R76+R77+R78+R79+R80+R81</f>
        <v>271218</v>
      </c>
      <c r="S30" s="294">
        <f>+S34+S35+S70+S71+S72+S73+S74+S75+S76+S77+S78+S79+S80+S81</f>
        <v>15090</v>
      </c>
      <c r="T30" s="294">
        <v>232101</v>
      </c>
      <c r="U30" s="294">
        <f>+U34+U35+U70+U71+U72+U73+U74+U75+U76+U77+U78+U79+U80+U81</f>
        <v>190</v>
      </c>
      <c r="V30" s="294">
        <f>+V34+V35+V70+V71+V72+V73+V74+V75+V76+V77+V78+V79+V80+V81</f>
        <v>21291</v>
      </c>
      <c r="W30" s="294">
        <f>+W34+W35+W70+W71+W72+W73+W74+W75+W76+W77+W78+W79+W80+W81</f>
        <v>999</v>
      </c>
      <c r="X30" s="294">
        <f>+X34+X35+X70+X71+X72+X73+X74+X75+X76+X77+X78+X79+X80+X81</f>
        <v>17826</v>
      </c>
    </row>
    <row r="31" spans="2:24" ht="8.25" customHeight="1">
      <c r="B31" s="284"/>
      <c r="C31" s="298"/>
      <c r="D31" s="298"/>
      <c r="E31" s="298"/>
      <c r="F31" s="298"/>
      <c r="G31" s="298"/>
      <c r="H31" s="298"/>
      <c r="I31" s="298"/>
      <c r="J31" s="298"/>
      <c r="K31" s="298"/>
      <c r="L31" s="298"/>
      <c r="M31" s="296"/>
      <c r="N31" s="296"/>
      <c r="O31" s="296"/>
      <c r="P31" s="298"/>
      <c r="Q31" s="298"/>
      <c r="R31" s="298"/>
      <c r="S31" s="298"/>
      <c r="T31" s="298"/>
      <c r="U31" s="298"/>
      <c r="V31" s="298"/>
      <c r="W31" s="298"/>
      <c r="X31" s="298"/>
    </row>
    <row r="32" spans="2:24" ht="12">
      <c r="B32" s="284" t="s">
        <v>1715</v>
      </c>
      <c r="C32" s="302">
        <v>6823</v>
      </c>
      <c r="D32" s="302">
        <v>593628</v>
      </c>
      <c r="E32" s="302">
        <v>6204</v>
      </c>
      <c r="F32" s="302">
        <v>437280</v>
      </c>
      <c r="G32" s="302">
        <v>5935</v>
      </c>
      <c r="H32" s="302">
        <v>359359</v>
      </c>
      <c r="I32" s="302">
        <v>2496</v>
      </c>
      <c r="J32" s="302">
        <v>77464</v>
      </c>
      <c r="K32" s="302">
        <v>2388</v>
      </c>
      <c r="L32" s="302">
        <v>72765</v>
      </c>
      <c r="M32" s="303">
        <v>79</v>
      </c>
      <c r="N32" s="303">
        <v>2677</v>
      </c>
      <c r="O32" s="303">
        <v>79</v>
      </c>
      <c r="P32" s="302">
        <v>2022</v>
      </c>
      <c r="Q32" s="302">
        <v>5614</v>
      </c>
      <c r="R32" s="302">
        <v>78884</v>
      </c>
      <c r="S32" s="302">
        <v>5530</v>
      </c>
      <c r="T32" s="302">
        <v>61878</v>
      </c>
      <c r="U32" s="302">
        <v>132</v>
      </c>
      <c r="V32" s="302">
        <v>9077</v>
      </c>
      <c r="W32" s="302">
        <v>671</v>
      </c>
      <c r="X32" s="302">
        <v>7929</v>
      </c>
    </row>
    <row r="33" spans="2:24" ht="12">
      <c r="B33" s="284" t="s">
        <v>1716</v>
      </c>
      <c r="C33" s="302">
        <v>2891</v>
      </c>
      <c r="D33" s="302">
        <v>452258</v>
      </c>
      <c r="E33" s="302">
        <v>2480</v>
      </c>
      <c r="F33" s="302">
        <v>400256</v>
      </c>
      <c r="G33" s="302">
        <v>2449</v>
      </c>
      <c r="H33" s="302">
        <v>332491</v>
      </c>
      <c r="I33" s="302">
        <v>307</v>
      </c>
      <c r="J33" s="302">
        <v>12413</v>
      </c>
      <c r="K33" s="302">
        <v>290</v>
      </c>
      <c r="L33" s="302">
        <v>11594</v>
      </c>
      <c r="M33" s="303">
        <v>6</v>
      </c>
      <c r="N33" s="303">
        <v>190</v>
      </c>
      <c r="O33" s="303">
        <v>15</v>
      </c>
      <c r="P33" s="302">
        <v>629</v>
      </c>
      <c r="Q33" s="302">
        <v>2650</v>
      </c>
      <c r="R33" s="302">
        <v>39589</v>
      </c>
      <c r="S33" s="302">
        <v>2621</v>
      </c>
      <c r="T33" s="302">
        <v>34109</v>
      </c>
      <c r="U33" s="302">
        <v>61</v>
      </c>
      <c r="V33" s="302">
        <v>2597</v>
      </c>
      <c r="W33" s="302">
        <v>209</v>
      </c>
      <c r="X33" s="302">
        <v>2883</v>
      </c>
    </row>
    <row r="34" spans="2:24" ht="12">
      <c r="B34" s="284" t="s">
        <v>1717</v>
      </c>
      <c r="C34" s="302">
        <v>2849</v>
      </c>
      <c r="D34" s="302">
        <v>684019</v>
      </c>
      <c r="E34" s="302">
        <v>2700</v>
      </c>
      <c r="F34" s="302">
        <v>627218</v>
      </c>
      <c r="G34" s="302">
        <v>2666</v>
      </c>
      <c r="H34" s="302">
        <v>532139</v>
      </c>
      <c r="I34" s="302">
        <v>555</v>
      </c>
      <c r="J34" s="302">
        <v>10259</v>
      </c>
      <c r="K34" s="302">
        <v>545</v>
      </c>
      <c r="L34" s="302">
        <v>9789</v>
      </c>
      <c r="M34" s="303">
        <v>0</v>
      </c>
      <c r="N34" s="303">
        <v>0</v>
      </c>
      <c r="O34" s="303">
        <v>40</v>
      </c>
      <c r="P34" s="302">
        <v>470</v>
      </c>
      <c r="Q34" s="302">
        <v>2221</v>
      </c>
      <c r="R34" s="302">
        <v>46542</v>
      </c>
      <c r="S34" s="302">
        <v>2180</v>
      </c>
      <c r="T34" s="302">
        <v>44709</v>
      </c>
      <c r="U34" s="302">
        <v>12</v>
      </c>
      <c r="V34" s="302">
        <v>479</v>
      </c>
      <c r="W34" s="302">
        <v>126</v>
      </c>
      <c r="X34" s="302">
        <v>1354</v>
      </c>
    </row>
    <row r="35" spans="2:24" ht="12">
      <c r="B35" s="284" t="s">
        <v>1718</v>
      </c>
      <c r="C35" s="302">
        <v>3844</v>
      </c>
      <c r="D35" s="302">
        <v>841226</v>
      </c>
      <c r="E35" s="302">
        <v>3496</v>
      </c>
      <c r="F35" s="302">
        <v>730924</v>
      </c>
      <c r="G35" s="302">
        <v>3473</v>
      </c>
      <c r="H35" s="302">
        <v>623127</v>
      </c>
      <c r="I35" s="302">
        <v>564</v>
      </c>
      <c r="J35" s="302">
        <v>23892</v>
      </c>
      <c r="K35" s="302">
        <v>563</v>
      </c>
      <c r="L35" s="302">
        <v>23622</v>
      </c>
      <c r="M35" s="303">
        <v>0</v>
      </c>
      <c r="N35" s="303">
        <v>0</v>
      </c>
      <c r="O35" s="303">
        <v>2</v>
      </c>
      <c r="P35" s="302">
        <v>270</v>
      </c>
      <c r="Q35" s="302">
        <v>3060</v>
      </c>
      <c r="R35" s="302">
        <v>86410</v>
      </c>
      <c r="S35" s="302">
        <v>2993</v>
      </c>
      <c r="T35" s="302">
        <v>81897</v>
      </c>
      <c r="U35" s="302">
        <v>14</v>
      </c>
      <c r="V35" s="302">
        <v>296</v>
      </c>
      <c r="W35" s="302">
        <v>187</v>
      </c>
      <c r="X35" s="302">
        <v>4217</v>
      </c>
    </row>
    <row r="36" spans="2:24" ht="12">
      <c r="B36" s="284"/>
      <c r="C36" s="302"/>
      <c r="D36" s="302"/>
      <c r="E36" s="302"/>
      <c r="F36" s="302"/>
      <c r="G36" s="302"/>
      <c r="H36" s="302"/>
      <c r="I36" s="302"/>
      <c r="J36" s="302"/>
      <c r="K36" s="302"/>
      <c r="L36" s="302"/>
      <c r="M36" s="303"/>
      <c r="N36" s="303"/>
      <c r="O36" s="303"/>
      <c r="P36" s="302"/>
      <c r="Q36" s="302"/>
      <c r="R36" s="302"/>
      <c r="S36" s="302"/>
      <c r="T36" s="302"/>
      <c r="U36" s="302"/>
      <c r="V36" s="302"/>
      <c r="W36" s="302"/>
      <c r="X36" s="302"/>
    </row>
    <row r="37" spans="2:24" ht="12">
      <c r="B37" s="284" t="s">
        <v>1719</v>
      </c>
      <c r="C37" s="302">
        <v>2271</v>
      </c>
      <c r="D37" s="302">
        <v>503896</v>
      </c>
      <c r="E37" s="302">
        <v>2198</v>
      </c>
      <c r="F37" s="302">
        <v>474966</v>
      </c>
      <c r="G37" s="302">
        <v>2183</v>
      </c>
      <c r="H37" s="302">
        <v>398696</v>
      </c>
      <c r="I37" s="302">
        <v>56</v>
      </c>
      <c r="J37" s="302">
        <v>3744</v>
      </c>
      <c r="K37" s="302">
        <v>25</v>
      </c>
      <c r="L37" s="302">
        <v>1152</v>
      </c>
      <c r="M37" s="303">
        <v>18</v>
      </c>
      <c r="N37" s="303">
        <v>1892</v>
      </c>
      <c r="O37" s="303">
        <v>14</v>
      </c>
      <c r="P37" s="302">
        <v>700</v>
      </c>
      <c r="Q37" s="302">
        <v>1822</v>
      </c>
      <c r="R37" s="302">
        <v>25186</v>
      </c>
      <c r="S37" s="302">
        <v>1778</v>
      </c>
      <c r="T37" s="302">
        <v>18410</v>
      </c>
      <c r="U37" s="302">
        <v>75</v>
      </c>
      <c r="V37" s="302">
        <v>4653</v>
      </c>
      <c r="W37" s="302">
        <v>167</v>
      </c>
      <c r="X37" s="302">
        <v>2123</v>
      </c>
    </row>
    <row r="38" spans="2:24" ht="12">
      <c r="B38" s="284" t="s">
        <v>1720</v>
      </c>
      <c r="C38" s="302">
        <v>2985</v>
      </c>
      <c r="D38" s="302">
        <v>287427</v>
      </c>
      <c r="E38" s="302">
        <v>2531</v>
      </c>
      <c r="F38" s="302">
        <v>180024</v>
      </c>
      <c r="G38" s="302">
        <v>2484</v>
      </c>
      <c r="H38" s="302">
        <v>158773</v>
      </c>
      <c r="I38" s="302">
        <v>2493</v>
      </c>
      <c r="J38" s="302">
        <v>88681</v>
      </c>
      <c r="K38" s="302">
        <v>2489</v>
      </c>
      <c r="L38" s="302">
        <v>87811</v>
      </c>
      <c r="M38" s="303">
        <v>0</v>
      </c>
      <c r="N38" s="303">
        <v>0</v>
      </c>
      <c r="O38" s="303">
        <v>29</v>
      </c>
      <c r="P38" s="302">
        <v>870</v>
      </c>
      <c r="Q38" s="302">
        <v>2116</v>
      </c>
      <c r="R38" s="302">
        <v>18722</v>
      </c>
      <c r="S38" s="302">
        <v>2083</v>
      </c>
      <c r="T38" s="302">
        <v>16463</v>
      </c>
      <c r="U38" s="302">
        <v>26</v>
      </c>
      <c r="V38" s="302">
        <v>1059</v>
      </c>
      <c r="W38" s="302">
        <v>104</v>
      </c>
      <c r="X38" s="302">
        <v>1164</v>
      </c>
    </row>
    <row r="39" spans="2:24" ht="12">
      <c r="B39" s="284" t="s">
        <v>1721</v>
      </c>
      <c r="C39" s="302">
        <v>2546</v>
      </c>
      <c r="D39" s="302">
        <v>238561</v>
      </c>
      <c r="E39" s="302">
        <v>2326</v>
      </c>
      <c r="F39" s="302">
        <v>140366</v>
      </c>
      <c r="G39" s="302">
        <v>2276</v>
      </c>
      <c r="H39" s="302">
        <v>122366</v>
      </c>
      <c r="I39" s="302">
        <v>1298</v>
      </c>
      <c r="J39" s="302">
        <v>60720</v>
      </c>
      <c r="K39" s="302">
        <v>1232</v>
      </c>
      <c r="L39" s="302">
        <v>55599</v>
      </c>
      <c r="M39" s="303">
        <v>67</v>
      </c>
      <c r="N39" s="303">
        <v>3546</v>
      </c>
      <c r="O39" s="303">
        <v>38</v>
      </c>
      <c r="P39" s="302">
        <v>1575</v>
      </c>
      <c r="Q39" s="302">
        <v>2262</v>
      </c>
      <c r="R39" s="302">
        <v>37475</v>
      </c>
      <c r="S39" s="302">
        <v>2208</v>
      </c>
      <c r="T39" s="302">
        <v>22820</v>
      </c>
      <c r="U39" s="302">
        <v>141</v>
      </c>
      <c r="V39" s="302">
        <v>8733</v>
      </c>
      <c r="W39" s="302">
        <v>304</v>
      </c>
      <c r="X39" s="302">
        <v>5922</v>
      </c>
    </row>
    <row r="40" spans="2:24" ht="12">
      <c r="B40" s="284" t="s">
        <v>1722</v>
      </c>
      <c r="C40" s="302">
        <v>3856</v>
      </c>
      <c r="D40" s="302">
        <v>417669</v>
      </c>
      <c r="E40" s="302">
        <v>3632</v>
      </c>
      <c r="F40" s="302">
        <v>294256</v>
      </c>
      <c r="G40" s="302">
        <v>3549</v>
      </c>
      <c r="H40" s="302">
        <v>244522</v>
      </c>
      <c r="I40" s="302">
        <v>1707</v>
      </c>
      <c r="J40" s="302">
        <v>48107</v>
      </c>
      <c r="K40" s="302">
        <v>1559</v>
      </c>
      <c r="L40" s="302">
        <v>38243</v>
      </c>
      <c r="M40" s="303">
        <v>210</v>
      </c>
      <c r="N40" s="303">
        <v>8664</v>
      </c>
      <c r="O40" s="303">
        <v>33</v>
      </c>
      <c r="P40" s="302">
        <v>1200</v>
      </c>
      <c r="Q40" s="302">
        <v>3476</v>
      </c>
      <c r="R40" s="302">
        <v>75306</v>
      </c>
      <c r="S40" s="302">
        <v>3433</v>
      </c>
      <c r="T40" s="302">
        <v>62890</v>
      </c>
      <c r="U40" s="302">
        <v>62</v>
      </c>
      <c r="V40" s="302">
        <v>3798</v>
      </c>
      <c r="W40" s="302">
        <v>528</v>
      </c>
      <c r="X40" s="302">
        <v>8618</v>
      </c>
    </row>
    <row r="41" spans="2:24" ht="12">
      <c r="B41" s="284"/>
      <c r="C41" s="302"/>
      <c r="D41" s="302"/>
      <c r="E41" s="302"/>
      <c r="F41" s="302"/>
      <c r="G41" s="302"/>
      <c r="H41" s="302"/>
      <c r="I41" s="302"/>
      <c r="J41" s="302"/>
      <c r="K41" s="302"/>
      <c r="L41" s="302"/>
      <c r="M41" s="303"/>
      <c r="N41" s="303"/>
      <c r="O41" s="303"/>
      <c r="P41" s="302"/>
      <c r="Q41" s="302"/>
      <c r="R41" s="302"/>
      <c r="S41" s="302"/>
      <c r="T41" s="302"/>
      <c r="U41" s="302"/>
      <c r="V41" s="302"/>
      <c r="W41" s="302"/>
      <c r="X41" s="302"/>
    </row>
    <row r="42" spans="2:24" ht="12">
      <c r="B42" s="284" t="s">
        <v>1723</v>
      </c>
      <c r="C42" s="302">
        <v>2255</v>
      </c>
      <c r="D42" s="302">
        <v>320785</v>
      </c>
      <c r="E42" s="302">
        <v>2136</v>
      </c>
      <c r="F42" s="302">
        <v>287195</v>
      </c>
      <c r="G42" s="302">
        <v>2119</v>
      </c>
      <c r="H42" s="302">
        <v>246426</v>
      </c>
      <c r="I42" s="302">
        <v>376</v>
      </c>
      <c r="J42" s="302">
        <v>14823</v>
      </c>
      <c r="K42" s="302">
        <v>243</v>
      </c>
      <c r="L42" s="302">
        <v>6892</v>
      </c>
      <c r="M42" s="303">
        <v>105</v>
      </c>
      <c r="N42" s="303">
        <v>5622</v>
      </c>
      <c r="O42" s="303">
        <v>43</v>
      </c>
      <c r="P42" s="302">
        <v>2309</v>
      </c>
      <c r="Q42" s="302">
        <v>1924</v>
      </c>
      <c r="R42" s="302">
        <v>18767</v>
      </c>
      <c r="S42" s="302">
        <v>1913</v>
      </c>
      <c r="T42" s="302">
        <v>16743</v>
      </c>
      <c r="U42" s="302">
        <v>24</v>
      </c>
      <c r="V42" s="302">
        <v>995</v>
      </c>
      <c r="W42" s="302">
        <v>75</v>
      </c>
      <c r="X42" s="302">
        <v>1029</v>
      </c>
    </row>
    <row r="43" spans="2:24" ht="12">
      <c r="B43" s="284" t="s">
        <v>1724</v>
      </c>
      <c r="C43" s="302">
        <v>3433</v>
      </c>
      <c r="D43" s="302">
        <v>363989</v>
      </c>
      <c r="E43" s="302">
        <v>2601</v>
      </c>
      <c r="F43" s="302">
        <v>188262</v>
      </c>
      <c r="G43" s="302">
        <v>2443</v>
      </c>
      <c r="H43" s="302">
        <v>158743</v>
      </c>
      <c r="I43" s="302">
        <v>2816</v>
      </c>
      <c r="J43" s="302">
        <v>149250</v>
      </c>
      <c r="K43" s="302">
        <v>2810</v>
      </c>
      <c r="L43" s="302">
        <v>148537</v>
      </c>
      <c r="M43" s="303">
        <v>13</v>
      </c>
      <c r="N43" s="303">
        <v>579</v>
      </c>
      <c r="O43" s="303">
        <v>14</v>
      </c>
      <c r="P43" s="302">
        <v>134</v>
      </c>
      <c r="Q43" s="302">
        <v>2058</v>
      </c>
      <c r="R43" s="302">
        <v>26477</v>
      </c>
      <c r="S43" s="302">
        <v>1989</v>
      </c>
      <c r="T43" s="302">
        <v>19302</v>
      </c>
      <c r="U43" s="302">
        <v>76</v>
      </c>
      <c r="V43" s="302">
        <v>5900</v>
      </c>
      <c r="W43" s="302">
        <v>75</v>
      </c>
      <c r="X43" s="302">
        <v>1275</v>
      </c>
    </row>
    <row r="44" spans="2:24" ht="12">
      <c r="B44" s="284" t="s">
        <v>1725</v>
      </c>
      <c r="C44" s="302">
        <v>3366</v>
      </c>
      <c r="D44" s="302">
        <v>338179</v>
      </c>
      <c r="E44" s="302">
        <v>2581</v>
      </c>
      <c r="F44" s="302">
        <v>151837</v>
      </c>
      <c r="G44" s="302">
        <v>2538</v>
      </c>
      <c r="H44" s="302">
        <v>132721</v>
      </c>
      <c r="I44" s="302">
        <v>2674</v>
      </c>
      <c r="J44" s="302">
        <v>149131</v>
      </c>
      <c r="K44" s="302">
        <v>2661</v>
      </c>
      <c r="L44" s="302">
        <v>148443</v>
      </c>
      <c r="M44" s="303">
        <v>6</v>
      </c>
      <c r="N44" s="303">
        <v>113</v>
      </c>
      <c r="O44" s="303">
        <v>23</v>
      </c>
      <c r="P44" s="302">
        <v>575</v>
      </c>
      <c r="Q44" s="302">
        <v>2151</v>
      </c>
      <c r="R44" s="302">
        <v>37211</v>
      </c>
      <c r="S44" s="302">
        <v>2101</v>
      </c>
      <c r="T44" s="302">
        <v>29830</v>
      </c>
      <c r="U44" s="302">
        <v>32</v>
      </c>
      <c r="V44" s="302">
        <v>2650</v>
      </c>
      <c r="W44" s="302">
        <v>254</v>
      </c>
      <c r="X44" s="302">
        <v>4731</v>
      </c>
    </row>
    <row r="45" spans="2:24" ht="12">
      <c r="B45" s="284" t="s">
        <v>1726</v>
      </c>
      <c r="C45" s="302">
        <v>3113</v>
      </c>
      <c r="D45" s="302">
        <v>492375</v>
      </c>
      <c r="E45" s="302">
        <v>2991</v>
      </c>
      <c r="F45" s="302">
        <v>396942</v>
      </c>
      <c r="G45" s="302">
        <v>2973</v>
      </c>
      <c r="H45" s="302">
        <v>340866</v>
      </c>
      <c r="I45" s="302">
        <v>237</v>
      </c>
      <c r="J45" s="302">
        <v>11871</v>
      </c>
      <c r="K45" s="302">
        <v>38</v>
      </c>
      <c r="L45" s="302">
        <v>791</v>
      </c>
      <c r="M45" s="303">
        <v>157</v>
      </c>
      <c r="N45" s="303">
        <v>9091</v>
      </c>
      <c r="O45" s="303">
        <v>44</v>
      </c>
      <c r="P45" s="302">
        <v>1989</v>
      </c>
      <c r="Q45" s="302">
        <v>2821</v>
      </c>
      <c r="R45" s="302">
        <v>83562</v>
      </c>
      <c r="S45" s="302">
        <v>2796</v>
      </c>
      <c r="T45" s="302">
        <v>73813</v>
      </c>
      <c r="U45" s="302">
        <v>29</v>
      </c>
      <c r="V45" s="302">
        <v>3687</v>
      </c>
      <c r="W45" s="302">
        <v>311</v>
      </c>
      <c r="X45" s="302">
        <v>6061</v>
      </c>
    </row>
    <row r="46" spans="2:24" ht="12">
      <c r="B46" s="284" t="s">
        <v>1727</v>
      </c>
      <c r="C46" s="302">
        <v>2294</v>
      </c>
      <c r="D46" s="302">
        <v>300564</v>
      </c>
      <c r="E46" s="302">
        <v>1960</v>
      </c>
      <c r="F46" s="302">
        <v>211905</v>
      </c>
      <c r="G46" s="302">
        <v>1906</v>
      </c>
      <c r="H46" s="302">
        <v>188855</v>
      </c>
      <c r="I46" s="302">
        <v>1442</v>
      </c>
      <c r="J46" s="302">
        <v>57212</v>
      </c>
      <c r="K46" s="302">
        <v>1395</v>
      </c>
      <c r="L46" s="302">
        <v>53708</v>
      </c>
      <c r="M46" s="303">
        <v>28</v>
      </c>
      <c r="N46" s="303">
        <v>1578</v>
      </c>
      <c r="O46" s="303">
        <v>32</v>
      </c>
      <c r="P46" s="302">
        <v>1811</v>
      </c>
      <c r="Q46" s="302">
        <v>1797</v>
      </c>
      <c r="R46" s="302">
        <v>31447</v>
      </c>
      <c r="S46" s="302">
        <v>1770</v>
      </c>
      <c r="T46" s="302">
        <v>24712</v>
      </c>
      <c r="U46" s="302">
        <v>70</v>
      </c>
      <c r="V46" s="302">
        <v>3966</v>
      </c>
      <c r="W46" s="302">
        <v>166</v>
      </c>
      <c r="X46" s="302">
        <v>2769</v>
      </c>
    </row>
    <row r="47" spans="2:24" ht="12">
      <c r="B47" s="284"/>
      <c r="C47" s="302"/>
      <c r="D47" s="302"/>
      <c r="E47" s="302"/>
      <c r="F47" s="302"/>
      <c r="G47" s="302"/>
      <c r="H47" s="302"/>
      <c r="I47" s="302"/>
      <c r="J47" s="302"/>
      <c r="K47" s="302"/>
      <c r="L47" s="302"/>
      <c r="M47" s="303"/>
      <c r="N47" s="303"/>
      <c r="O47" s="303"/>
      <c r="P47" s="302"/>
      <c r="Q47" s="302"/>
      <c r="R47" s="302"/>
      <c r="S47" s="302"/>
      <c r="T47" s="302"/>
      <c r="U47" s="302"/>
      <c r="V47" s="302"/>
      <c r="W47" s="302"/>
      <c r="X47" s="302"/>
    </row>
    <row r="48" spans="2:24" ht="12">
      <c r="B48" s="284" t="s">
        <v>1728</v>
      </c>
      <c r="C48" s="302">
        <v>959</v>
      </c>
      <c r="D48" s="302">
        <v>77606</v>
      </c>
      <c r="E48" s="302">
        <v>859</v>
      </c>
      <c r="F48" s="302">
        <v>52597</v>
      </c>
      <c r="G48" s="302">
        <v>830</v>
      </c>
      <c r="H48" s="302">
        <v>46247</v>
      </c>
      <c r="I48" s="302">
        <v>476</v>
      </c>
      <c r="J48" s="302">
        <v>15708</v>
      </c>
      <c r="K48" s="302">
        <v>435</v>
      </c>
      <c r="L48" s="302">
        <v>13708</v>
      </c>
      <c r="M48" s="303">
        <v>32</v>
      </c>
      <c r="N48" s="303">
        <v>1404</v>
      </c>
      <c r="O48" s="303">
        <v>27</v>
      </c>
      <c r="P48" s="302">
        <v>596</v>
      </c>
      <c r="Q48" s="302">
        <v>673</v>
      </c>
      <c r="R48" s="302">
        <v>9301</v>
      </c>
      <c r="S48" s="302">
        <v>648</v>
      </c>
      <c r="T48" s="302">
        <v>5670</v>
      </c>
      <c r="U48" s="302">
        <v>20</v>
      </c>
      <c r="V48" s="302">
        <v>2147</v>
      </c>
      <c r="W48" s="302">
        <v>104</v>
      </c>
      <c r="X48" s="302">
        <v>1484</v>
      </c>
    </row>
    <row r="49" spans="2:24" ht="12">
      <c r="B49" s="284" t="s">
        <v>1729</v>
      </c>
      <c r="C49" s="302">
        <v>957</v>
      </c>
      <c r="D49" s="302">
        <v>95487</v>
      </c>
      <c r="E49" s="302">
        <v>817</v>
      </c>
      <c r="F49" s="302">
        <v>62660</v>
      </c>
      <c r="G49" s="302">
        <v>774</v>
      </c>
      <c r="H49" s="302">
        <v>51070</v>
      </c>
      <c r="I49" s="302">
        <v>686</v>
      </c>
      <c r="J49" s="302">
        <v>26330</v>
      </c>
      <c r="K49" s="302">
        <v>680</v>
      </c>
      <c r="L49" s="302">
        <v>25723</v>
      </c>
      <c r="M49" s="303">
        <v>2</v>
      </c>
      <c r="N49" s="303">
        <v>55</v>
      </c>
      <c r="O49" s="303">
        <v>18</v>
      </c>
      <c r="P49" s="302">
        <v>552</v>
      </c>
      <c r="Q49" s="302">
        <v>725</v>
      </c>
      <c r="R49" s="302">
        <v>6497</v>
      </c>
      <c r="S49" s="302">
        <v>721</v>
      </c>
      <c r="T49" s="302">
        <v>5173</v>
      </c>
      <c r="U49" s="303">
        <v>15</v>
      </c>
      <c r="V49" s="302">
        <v>750</v>
      </c>
      <c r="W49" s="302">
        <v>56</v>
      </c>
      <c r="X49" s="302">
        <v>574</v>
      </c>
    </row>
    <row r="50" spans="2:24" ht="12">
      <c r="B50" s="284" t="s">
        <v>1730</v>
      </c>
      <c r="C50" s="302">
        <v>1913</v>
      </c>
      <c r="D50" s="302">
        <v>185939</v>
      </c>
      <c r="E50" s="302">
        <v>1745</v>
      </c>
      <c r="F50" s="302">
        <v>146826</v>
      </c>
      <c r="G50" s="302">
        <v>1709</v>
      </c>
      <c r="H50" s="302">
        <v>124762</v>
      </c>
      <c r="I50" s="302">
        <v>1209</v>
      </c>
      <c r="J50" s="302">
        <v>27414</v>
      </c>
      <c r="K50" s="302">
        <v>1202</v>
      </c>
      <c r="L50" s="302">
        <v>27028</v>
      </c>
      <c r="M50" s="303">
        <v>2</v>
      </c>
      <c r="N50" s="303">
        <v>107</v>
      </c>
      <c r="O50" s="303">
        <v>8</v>
      </c>
      <c r="P50" s="302">
        <v>279</v>
      </c>
      <c r="Q50" s="302">
        <v>1363</v>
      </c>
      <c r="R50" s="302">
        <v>11699</v>
      </c>
      <c r="S50" s="302">
        <v>1348</v>
      </c>
      <c r="T50" s="302">
        <v>9629</v>
      </c>
      <c r="U50" s="302">
        <v>14</v>
      </c>
      <c r="V50" s="302">
        <v>1125</v>
      </c>
      <c r="W50" s="302">
        <v>82</v>
      </c>
      <c r="X50" s="302">
        <v>945</v>
      </c>
    </row>
    <row r="51" spans="2:24" ht="12">
      <c r="B51" s="284" t="s">
        <v>1731</v>
      </c>
      <c r="C51" s="302">
        <v>962</v>
      </c>
      <c r="D51" s="302">
        <v>58011</v>
      </c>
      <c r="E51" s="302">
        <v>936</v>
      </c>
      <c r="F51" s="302">
        <v>46442</v>
      </c>
      <c r="G51" s="302">
        <v>881</v>
      </c>
      <c r="H51" s="302">
        <v>37841</v>
      </c>
      <c r="I51" s="302">
        <v>121</v>
      </c>
      <c r="J51" s="302">
        <v>4356</v>
      </c>
      <c r="K51" s="302">
        <v>119</v>
      </c>
      <c r="L51" s="302">
        <v>4306</v>
      </c>
      <c r="M51" s="303">
        <v>0</v>
      </c>
      <c r="N51" s="303">
        <v>0</v>
      </c>
      <c r="O51" s="303">
        <v>2</v>
      </c>
      <c r="P51" s="302">
        <v>50</v>
      </c>
      <c r="Q51" s="302">
        <v>867</v>
      </c>
      <c r="R51" s="302">
        <v>7213</v>
      </c>
      <c r="S51" s="302">
        <v>856</v>
      </c>
      <c r="T51" s="302">
        <v>6630</v>
      </c>
      <c r="U51" s="302">
        <v>8</v>
      </c>
      <c r="V51" s="302">
        <v>100</v>
      </c>
      <c r="W51" s="302">
        <v>49</v>
      </c>
      <c r="X51" s="302">
        <v>483</v>
      </c>
    </row>
    <row r="52" spans="2:24" ht="12">
      <c r="B52" s="284" t="s">
        <v>1732</v>
      </c>
      <c r="C52" s="302">
        <v>1439</v>
      </c>
      <c r="D52" s="302">
        <v>143834</v>
      </c>
      <c r="E52" s="302">
        <v>1229</v>
      </c>
      <c r="F52" s="302">
        <v>61505</v>
      </c>
      <c r="G52" s="302">
        <v>1203</v>
      </c>
      <c r="H52" s="302">
        <v>55416</v>
      </c>
      <c r="I52" s="302">
        <v>833</v>
      </c>
      <c r="J52" s="302">
        <v>67154</v>
      </c>
      <c r="K52" s="302">
        <v>803</v>
      </c>
      <c r="L52" s="302">
        <v>64797</v>
      </c>
      <c r="M52" s="303">
        <v>26</v>
      </c>
      <c r="N52" s="303">
        <v>1297</v>
      </c>
      <c r="O52" s="303">
        <v>32</v>
      </c>
      <c r="P52" s="302">
        <v>1060</v>
      </c>
      <c r="Q52" s="302">
        <v>1165</v>
      </c>
      <c r="R52" s="302">
        <v>15175</v>
      </c>
      <c r="S52" s="302">
        <v>1148</v>
      </c>
      <c r="T52" s="302">
        <v>10863</v>
      </c>
      <c r="U52" s="302">
        <v>34</v>
      </c>
      <c r="V52" s="302">
        <v>2695</v>
      </c>
      <c r="W52" s="302">
        <v>111</v>
      </c>
      <c r="X52" s="302">
        <v>1617</v>
      </c>
    </row>
    <row r="53" spans="2:24" ht="12">
      <c r="B53" s="284" t="s">
        <v>1733</v>
      </c>
      <c r="C53" s="302">
        <v>968</v>
      </c>
      <c r="D53" s="302">
        <v>93775</v>
      </c>
      <c r="E53" s="302">
        <v>907</v>
      </c>
      <c r="F53" s="302">
        <v>51475</v>
      </c>
      <c r="G53" s="302">
        <v>884</v>
      </c>
      <c r="H53" s="302">
        <v>43845</v>
      </c>
      <c r="I53" s="302">
        <v>521</v>
      </c>
      <c r="J53" s="302">
        <v>33312</v>
      </c>
      <c r="K53" s="302">
        <v>515</v>
      </c>
      <c r="L53" s="302">
        <v>32767</v>
      </c>
      <c r="M53" s="303">
        <v>6</v>
      </c>
      <c r="N53" s="303">
        <v>320</v>
      </c>
      <c r="O53" s="303">
        <v>6</v>
      </c>
      <c r="P53" s="303">
        <v>225</v>
      </c>
      <c r="Q53" s="302">
        <v>864</v>
      </c>
      <c r="R53" s="302">
        <v>8988</v>
      </c>
      <c r="S53" s="302">
        <v>861</v>
      </c>
      <c r="T53" s="302">
        <v>7676</v>
      </c>
      <c r="U53" s="302">
        <v>13</v>
      </c>
      <c r="V53" s="302">
        <v>713</v>
      </c>
      <c r="W53" s="302">
        <v>47</v>
      </c>
      <c r="X53" s="302">
        <v>599</v>
      </c>
    </row>
    <row r="54" spans="2:24" ht="12">
      <c r="B54" s="284" t="s">
        <v>1734</v>
      </c>
      <c r="C54" s="302">
        <v>1197</v>
      </c>
      <c r="D54" s="302">
        <v>179110</v>
      </c>
      <c r="E54" s="302">
        <v>1123</v>
      </c>
      <c r="F54" s="302">
        <v>140722</v>
      </c>
      <c r="G54" s="302">
        <v>1114</v>
      </c>
      <c r="H54" s="302">
        <v>118227</v>
      </c>
      <c r="I54" s="302">
        <v>76</v>
      </c>
      <c r="J54" s="302">
        <v>3534</v>
      </c>
      <c r="K54" s="302">
        <v>55</v>
      </c>
      <c r="L54" s="302">
        <v>1187</v>
      </c>
      <c r="M54" s="303">
        <v>22</v>
      </c>
      <c r="N54" s="303">
        <v>2327</v>
      </c>
      <c r="O54" s="303">
        <v>1</v>
      </c>
      <c r="P54" s="303">
        <v>20</v>
      </c>
      <c r="Q54" s="302">
        <v>1113</v>
      </c>
      <c r="R54" s="302">
        <v>34854</v>
      </c>
      <c r="S54" s="302">
        <v>1109</v>
      </c>
      <c r="T54" s="302">
        <v>31946</v>
      </c>
      <c r="U54" s="302">
        <v>16</v>
      </c>
      <c r="V54" s="302">
        <v>1355</v>
      </c>
      <c r="W54" s="302">
        <v>80</v>
      </c>
      <c r="X54" s="302">
        <v>1553</v>
      </c>
    </row>
    <row r="55" spans="2:24" ht="12">
      <c r="B55" s="284"/>
      <c r="C55" s="302"/>
      <c r="D55" s="302"/>
      <c r="E55" s="302"/>
      <c r="F55" s="302"/>
      <c r="G55" s="302"/>
      <c r="H55" s="302"/>
      <c r="I55" s="302"/>
      <c r="J55" s="302"/>
      <c r="K55" s="302"/>
      <c r="L55" s="302"/>
      <c r="M55" s="303"/>
      <c r="N55" s="303"/>
      <c r="O55" s="303"/>
      <c r="P55" s="303"/>
      <c r="Q55" s="302"/>
      <c r="R55" s="302"/>
      <c r="S55" s="302"/>
      <c r="T55" s="302"/>
      <c r="U55" s="302"/>
      <c r="V55" s="302"/>
      <c r="W55" s="302"/>
      <c r="X55" s="302"/>
    </row>
    <row r="56" spans="2:24" ht="12">
      <c r="B56" s="284" t="s">
        <v>1735</v>
      </c>
      <c r="C56" s="302">
        <v>913</v>
      </c>
      <c r="D56" s="302">
        <v>166650</v>
      </c>
      <c r="E56" s="302">
        <v>884</v>
      </c>
      <c r="F56" s="302">
        <v>154328</v>
      </c>
      <c r="G56" s="302">
        <v>859</v>
      </c>
      <c r="H56" s="302">
        <v>129159</v>
      </c>
      <c r="I56" s="302">
        <v>24</v>
      </c>
      <c r="J56" s="302">
        <v>1330</v>
      </c>
      <c r="K56" s="302">
        <v>9</v>
      </c>
      <c r="L56" s="302">
        <v>96</v>
      </c>
      <c r="M56" s="303">
        <v>14</v>
      </c>
      <c r="N56" s="303">
        <v>1109</v>
      </c>
      <c r="O56" s="303">
        <v>2</v>
      </c>
      <c r="P56" s="303">
        <v>125</v>
      </c>
      <c r="Q56" s="302">
        <v>822</v>
      </c>
      <c r="R56" s="302">
        <v>10992</v>
      </c>
      <c r="S56" s="302">
        <v>807</v>
      </c>
      <c r="T56" s="302">
        <v>8186</v>
      </c>
      <c r="U56" s="302">
        <v>46</v>
      </c>
      <c r="V56" s="302">
        <v>2059</v>
      </c>
      <c r="W56" s="302">
        <v>65</v>
      </c>
      <c r="X56" s="302">
        <v>747</v>
      </c>
    </row>
    <row r="57" spans="2:24" ht="12">
      <c r="B57" s="284" t="s">
        <v>1736</v>
      </c>
      <c r="C57" s="302">
        <v>1363</v>
      </c>
      <c r="D57" s="302">
        <v>219472</v>
      </c>
      <c r="E57" s="302">
        <v>1350</v>
      </c>
      <c r="F57" s="302">
        <v>203561</v>
      </c>
      <c r="G57" s="302">
        <v>1337</v>
      </c>
      <c r="H57" s="302">
        <v>169638</v>
      </c>
      <c r="I57" s="302">
        <v>35</v>
      </c>
      <c r="J57" s="302">
        <v>2751</v>
      </c>
      <c r="K57" s="302">
        <v>8</v>
      </c>
      <c r="L57" s="302">
        <v>142</v>
      </c>
      <c r="M57" s="303">
        <v>26</v>
      </c>
      <c r="N57" s="303">
        <v>2593</v>
      </c>
      <c r="O57" s="303">
        <v>2</v>
      </c>
      <c r="P57" s="303">
        <v>16</v>
      </c>
      <c r="Q57" s="302">
        <v>1180</v>
      </c>
      <c r="R57" s="302">
        <v>13160</v>
      </c>
      <c r="S57" s="302">
        <v>1173</v>
      </c>
      <c r="T57" s="302">
        <v>8115</v>
      </c>
      <c r="U57" s="302">
        <v>71</v>
      </c>
      <c r="V57" s="302">
        <v>4665</v>
      </c>
      <c r="W57" s="302">
        <v>20</v>
      </c>
      <c r="X57" s="302">
        <v>380</v>
      </c>
    </row>
    <row r="58" spans="2:24" ht="12">
      <c r="B58" s="284" t="s">
        <v>1737</v>
      </c>
      <c r="C58" s="302">
        <v>906</v>
      </c>
      <c r="D58" s="302">
        <v>152155</v>
      </c>
      <c r="E58" s="302">
        <v>895</v>
      </c>
      <c r="F58" s="302">
        <v>141882</v>
      </c>
      <c r="G58" s="302">
        <v>894</v>
      </c>
      <c r="H58" s="302">
        <v>121173</v>
      </c>
      <c r="I58" s="302">
        <v>56</v>
      </c>
      <c r="J58" s="302">
        <v>1564</v>
      </c>
      <c r="K58" s="302">
        <v>36</v>
      </c>
      <c r="L58" s="302">
        <v>829</v>
      </c>
      <c r="M58" s="303">
        <v>0</v>
      </c>
      <c r="N58" s="303">
        <v>0</v>
      </c>
      <c r="O58" s="303">
        <v>22</v>
      </c>
      <c r="P58" s="303">
        <v>735</v>
      </c>
      <c r="Q58" s="302">
        <v>711</v>
      </c>
      <c r="R58" s="302">
        <v>8709</v>
      </c>
      <c r="S58" s="302">
        <v>707</v>
      </c>
      <c r="T58" s="302">
        <v>7028</v>
      </c>
      <c r="U58" s="302">
        <v>19</v>
      </c>
      <c r="V58" s="302">
        <v>1062</v>
      </c>
      <c r="W58" s="302">
        <v>48</v>
      </c>
      <c r="X58" s="302">
        <v>619</v>
      </c>
    </row>
    <row r="59" spans="2:24" ht="12">
      <c r="B59" s="284" t="s">
        <v>1738</v>
      </c>
      <c r="C59" s="302">
        <v>1197</v>
      </c>
      <c r="D59" s="302">
        <v>199259</v>
      </c>
      <c r="E59" s="302">
        <v>1100</v>
      </c>
      <c r="F59" s="302">
        <v>185220</v>
      </c>
      <c r="G59" s="302">
        <v>1086</v>
      </c>
      <c r="H59" s="302">
        <v>156904</v>
      </c>
      <c r="I59" s="302">
        <v>39</v>
      </c>
      <c r="J59" s="302">
        <v>1345</v>
      </c>
      <c r="K59" s="302">
        <v>31</v>
      </c>
      <c r="L59" s="302">
        <v>670</v>
      </c>
      <c r="M59" s="303">
        <v>7</v>
      </c>
      <c r="N59" s="303">
        <v>595</v>
      </c>
      <c r="O59" s="303">
        <v>1</v>
      </c>
      <c r="P59" s="303">
        <v>80</v>
      </c>
      <c r="Q59" s="302">
        <v>975</v>
      </c>
      <c r="R59" s="302">
        <v>12694</v>
      </c>
      <c r="S59" s="302">
        <v>959</v>
      </c>
      <c r="T59" s="302">
        <v>9161</v>
      </c>
      <c r="U59" s="302">
        <v>30</v>
      </c>
      <c r="V59" s="302">
        <v>2752</v>
      </c>
      <c r="W59" s="302">
        <v>64</v>
      </c>
      <c r="X59" s="302">
        <v>781</v>
      </c>
    </row>
    <row r="60" spans="2:24" ht="12">
      <c r="B60" s="284" t="s">
        <v>1739</v>
      </c>
      <c r="C60" s="302">
        <v>672</v>
      </c>
      <c r="D60" s="302">
        <v>105831</v>
      </c>
      <c r="E60" s="302">
        <v>646</v>
      </c>
      <c r="F60" s="302">
        <v>80143</v>
      </c>
      <c r="G60" s="302">
        <v>642</v>
      </c>
      <c r="H60" s="302">
        <v>69111</v>
      </c>
      <c r="I60" s="302">
        <v>39</v>
      </c>
      <c r="J60" s="302">
        <v>1998</v>
      </c>
      <c r="K60" s="302">
        <v>22</v>
      </c>
      <c r="L60" s="302">
        <v>342</v>
      </c>
      <c r="M60" s="303">
        <v>17</v>
      </c>
      <c r="N60" s="303">
        <v>1656</v>
      </c>
      <c r="O60" s="303">
        <v>0</v>
      </c>
      <c r="P60" s="303">
        <v>0</v>
      </c>
      <c r="Q60" s="302">
        <v>625</v>
      </c>
      <c r="R60" s="302">
        <v>23690</v>
      </c>
      <c r="S60" s="302">
        <v>619</v>
      </c>
      <c r="T60" s="302">
        <v>9307</v>
      </c>
      <c r="U60" s="302">
        <v>54</v>
      </c>
      <c r="V60" s="302">
        <v>13267</v>
      </c>
      <c r="W60" s="302">
        <v>51</v>
      </c>
      <c r="X60" s="302">
        <v>1116</v>
      </c>
    </row>
    <row r="61" spans="2:24" ht="12">
      <c r="B61" s="284" t="s">
        <v>1740</v>
      </c>
      <c r="C61" s="302">
        <v>873</v>
      </c>
      <c r="D61" s="302">
        <v>183457</v>
      </c>
      <c r="E61" s="302">
        <v>849</v>
      </c>
      <c r="F61" s="302">
        <v>169127</v>
      </c>
      <c r="G61" s="302">
        <v>810</v>
      </c>
      <c r="H61" s="302">
        <v>144061</v>
      </c>
      <c r="I61" s="302">
        <v>149</v>
      </c>
      <c r="J61" s="302">
        <v>3675</v>
      </c>
      <c r="K61" s="302">
        <v>124</v>
      </c>
      <c r="L61" s="302">
        <v>1934</v>
      </c>
      <c r="M61" s="303">
        <v>25</v>
      </c>
      <c r="N61" s="303">
        <v>1741</v>
      </c>
      <c r="O61" s="303">
        <v>0</v>
      </c>
      <c r="P61" s="303">
        <v>0</v>
      </c>
      <c r="Q61" s="302">
        <v>795</v>
      </c>
      <c r="R61" s="302">
        <v>10655</v>
      </c>
      <c r="S61" s="302">
        <v>784</v>
      </c>
      <c r="T61" s="302">
        <v>9018</v>
      </c>
      <c r="U61" s="302">
        <v>13</v>
      </c>
      <c r="V61" s="302">
        <v>556</v>
      </c>
      <c r="W61" s="302">
        <v>47</v>
      </c>
      <c r="X61" s="302">
        <v>1081</v>
      </c>
    </row>
    <row r="62" spans="2:24" ht="12">
      <c r="B62" s="284" t="s">
        <v>1741</v>
      </c>
      <c r="C62" s="302">
        <v>972</v>
      </c>
      <c r="D62" s="302">
        <v>140139</v>
      </c>
      <c r="E62" s="302">
        <v>926</v>
      </c>
      <c r="F62" s="302">
        <v>125277</v>
      </c>
      <c r="G62" s="302">
        <v>911</v>
      </c>
      <c r="H62" s="302">
        <v>105649</v>
      </c>
      <c r="I62" s="302">
        <v>72</v>
      </c>
      <c r="J62" s="302">
        <v>1610</v>
      </c>
      <c r="K62" s="302">
        <v>66</v>
      </c>
      <c r="L62" s="302">
        <v>1042</v>
      </c>
      <c r="M62" s="303">
        <v>7</v>
      </c>
      <c r="N62" s="303">
        <v>553</v>
      </c>
      <c r="O62" s="303">
        <v>2</v>
      </c>
      <c r="P62" s="303">
        <v>15</v>
      </c>
      <c r="Q62" s="302">
        <v>909</v>
      </c>
      <c r="R62" s="302">
        <v>13252</v>
      </c>
      <c r="S62" s="302">
        <v>898</v>
      </c>
      <c r="T62" s="302">
        <v>10887</v>
      </c>
      <c r="U62" s="302">
        <v>28</v>
      </c>
      <c r="V62" s="302">
        <v>944</v>
      </c>
      <c r="W62" s="302">
        <v>98</v>
      </c>
      <c r="X62" s="302">
        <v>1421</v>
      </c>
    </row>
    <row r="63" spans="2:24" ht="12">
      <c r="B63" s="284"/>
      <c r="C63" s="302"/>
      <c r="D63" s="302"/>
      <c r="E63" s="302"/>
      <c r="F63" s="302"/>
      <c r="G63" s="302"/>
      <c r="H63" s="302"/>
      <c r="I63" s="302"/>
      <c r="J63" s="302"/>
      <c r="K63" s="302"/>
      <c r="L63" s="302"/>
      <c r="M63" s="303"/>
      <c r="N63" s="303"/>
      <c r="O63" s="303"/>
      <c r="P63" s="303"/>
      <c r="Q63" s="302"/>
      <c r="R63" s="302"/>
      <c r="S63" s="302"/>
      <c r="T63" s="302"/>
      <c r="U63" s="302"/>
      <c r="V63" s="302"/>
      <c r="W63" s="302"/>
      <c r="X63" s="302"/>
    </row>
    <row r="64" spans="2:24" ht="12">
      <c r="B64" s="284" t="s">
        <v>1742</v>
      </c>
      <c r="C64" s="302">
        <v>2440</v>
      </c>
      <c r="D64" s="302">
        <v>382844</v>
      </c>
      <c r="E64" s="302">
        <v>2199</v>
      </c>
      <c r="F64" s="302">
        <v>287795</v>
      </c>
      <c r="G64" s="302">
        <v>2172</v>
      </c>
      <c r="H64" s="302">
        <v>247659</v>
      </c>
      <c r="I64" s="302">
        <v>1274</v>
      </c>
      <c r="J64" s="302">
        <v>59023</v>
      </c>
      <c r="K64" s="302">
        <v>1257</v>
      </c>
      <c r="L64" s="302">
        <v>57963</v>
      </c>
      <c r="M64" s="303">
        <v>1</v>
      </c>
      <c r="N64" s="303">
        <v>50</v>
      </c>
      <c r="O64" s="303">
        <v>24</v>
      </c>
      <c r="P64" s="303">
        <v>1010</v>
      </c>
      <c r="Q64" s="302">
        <v>2113</v>
      </c>
      <c r="R64" s="302">
        <v>36026</v>
      </c>
      <c r="S64" s="302">
        <v>2075</v>
      </c>
      <c r="T64" s="302">
        <v>24433</v>
      </c>
      <c r="U64" s="302">
        <v>145</v>
      </c>
      <c r="V64" s="302">
        <v>9600</v>
      </c>
      <c r="W64" s="302">
        <v>138</v>
      </c>
      <c r="X64" s="302">
        <v>1993</v>
      </c>
    </row>
    <row r="65" spans="2:24" ht="12">
      <c r="B65" s="284" t="s">
        <v>1858</v>
      </c>
      <c r="C65" s="302">
        <v>2272</v>
      </c>
      <c r="D65" s="302">
        <v>478231</v>
      </c>
      <c r="E65" s="302">
        <v>2207</v>
      </c>
      <c r="F65" s="302">
        <v>449355</v>
      </c>
      <c r="G65" s="302">
        <v>2186</v>
      </c>
      <c r="H65" s="302">
        <v>376900</v>
      </c>
      <c r="I65" s="302">
        <v>229</v>
      </c>
      <c r="J65" s="302">
        <v>7044</v>
      </c>
      <c r="K65" s="302">
        <v>176</v>
      </c>
      <c r="L65" s="302">
        <v>4826</v>
      </c>
      <c r="M65" s="303">
        <v>26</v>
      </c>
      <c r="N65" s="303">
        <v>1149</v>
      </c>
      <c r="O65" s="303">
        <v>28</v>
      </c>
      <c r="P65" s="302">
        <v>1069</v>
      </c>
      <c r="Q65" s="302">
        <v>2128</v>
      </c>
      <c r="R65" s="302">
        <v>21832</v>
      </c>
      <c r="S65" s="302">
        <v>2111</v>
      </c>
      <c r="T65" s="302">
        <v>16715</v>
      </c>
      <c r="U65" s="302">
        <v>108</v>
      </c>
      <c r="V65" s="302">
        <v>4531</v>
      </c>
      <c r="W65" s="302">
        <v>68</v>
      </c>
      <c r="X65" s="302">
        <v>586</v>
      </c>
    </row>
    <row r="66" spans="2:24" ht="12">
      <c r="B66" s="284" t="s">
        <v>1744</v>
      </c>
      <c r="C66" s="302">
        <v>856</v>
      </c>
      <c r="D66" s="302">
        <v>111200</v>
      </c>
      <c r="E66" s="302">
        <v>786</v>
      </c>
      <c r="F66" s="302">
        <v>102174</v>
      </c>
      <c r="G66" s="302">
        <v>727</v>
      </c>
      <c r="H66" s="302">
        <v>81997</v>
      </c>
      <c r="I66" s="302">
        <v>2</v>
      </c>
      <c r="J66" s="302">
        <v>22</v>
      </c>
      <c r="K66" s="302">
        <v>2</v>
      </c>
      <c r="L66" s="302">
        <v>22</v>
      </c>
      <c r="M66" s="303">
        <v>0</v>
      </c>
      <c r="N66" s="303">
        <v>0</v>
      </c>
      <c r="O66" s="303">
        <v>0</v>
      </c>
      <c r="P66" s="303">
        <v>0</v>
      </c>
      <c r="Q66" s="302">
        <v>797</v>
      </c>
      <c r="R66" s="302">
        <v>9004</v>
      </c>
      <c r="S66" s="302">
        <v>787</v>
      </c>
      <c r="T66" s="302">
        <v>6884</v>
      </c>
      <c r="U66" s="302">
        <v>55</v>
      </c>
      <c r="V66" s="302">
        <v>1761</v>
      </c>
      <c r="W66" s="302">
        <v>34</v>
      </c>
      <c r="X66" s="302">
        <v>359</v>
      </c>
    </row>
    <row r="67" spans="2:24" ht="12">
      <c r="B67" s="284" t="s">
        <v>1745</v>
      </c>
      <c r="C67" s="302">
        <v>2106</v>
      </c>
      <c r="D67" s="302">
        <v>201324</v>
      </c>
      <c r="E67" s="302">
        <v>1964</v>
      </c>
      <c r="F67" s="302">
        <v>135925</v>
      </c>
      <c r="G67" s="302">
        <v>1937</v>
      </c>
      <c r="H67" s="302">
        <v>119334</v>
      </c>
      <c r="I67" s="302">
        <v>610</v>
      </c>
      <c r="J67" s="302">
        <v>27540</v>
      </c>
      <c r="K67" s="302">
        <v>286</v>
      </c>
      <c r="L67" s="302">
        <v>10929</v>
      </c>
      <c r="M67" s="303">
        <v>298</v>
      </c>
      <c r="N67" s="303">
        <v>13698</v>
      </c>
      <c r="O67" s="303">
        <v>62</v>
      </c>
      <c r="P67" s="302">
        <v>2913</v>
      </c>
      <c r="Q67" s="302">
        <v>1942</v>
      </c>
      <c r="R67" s="302">
        <v>37859</v>
      </c>
      <c r="S67" s="302">
        <v>1912</v>
      </c>
      <c r="T67" s="302">
        <v>23353</v>
      </c>
      <c r="U67" s="302">
        <v>96</v>
      </c>
      <c r="V67" s="302">
        <v>10295</v>
      </c>
      <c r="W67" s="302">
        <v>285</v>
      </c>
      <c r="X67" s="302">
        <v>4211</v>
      </c>
    </row>
    <row r="68" spans="2:24" ht="12">
      <c r="B68" s="284" t="s">
        <v>1746</v>
      </c>
      <c r="C68" s="302">
        <v>1309</v>
      </c>
      <c r="D68" s="302">
        <v>210572</v>
      </c>
      <c r="E68" s="302">
        <v>1282</v>
      </c>
      <c r="F68" s="302">
        <v>199738</v>
      </c>
      <c r="G68" s="302">
        <v>1263</v>
      </c>
      <c r="H68" s="302">
        <v>176021</v>
      </c>
      <c r="I68" s="302">
        <v>37</v>
      </c>
      <c r="J68" s="302">
        <v>679</v>
      </c>
      <c r="K68" s="302">
        <v>36</v>
      </c>
      <c r="L68" s="302">
        <v>658</v>
      </c>
      <c r="M68" s="303">
        <v>0</v>
      </c>
      <c r="N68" s="303">
        <v>0</v>
      </c>
      <c r="O68" s="303">
        <v>1</v>
      </c>
      <c r="P68" s="302">
        <v>21</v>
      </c>
      <c r="Q68" s="302">
        <v>1136</v>
      </c>
      <c r="R68" s="302">
        <v>10155</v>
      </c>
      <c r="S68" s="302">
        <v>1125</v>
      </c>
      <c r="T68" s="302">
        <v>7711</v>
      </c>
      <c r="U68" s="302">
        <v>40</v>
      </c>
      <c r="V68" s="302">
        <v>1889</v>
      </c>
      <c r="W68" s="302">
        <v>45</v>
      </c>
      <c r="X68" s="302">
        <v>555</v>
      </c>
    </row>
    <row r="69" spans="2:24" ht="12">
      <c r="B69" s="284"/>
      <c r="C69" s="302"/>
      <c r="D69" s="302"/>
      <c r="E69" s="302"/>
      <c r="F69" s="302"/>
      <c r="G69" s="302"/>
      <c r="H69" s="302"/>
      <c r="I69" s="302"/>
      <c r="J69" s="302"/>
      <c r="K69" s="302"/>
      <c r="L69" s="302"/>
      <c r="M69" s="303"/>
      <c r="N69" s="303"/>
      <c r="O69" s="303"/>
      <c r="P69" s="302"/>
      <c r="Q69" s="302"/>
      <c r="R69" s="302"/>
      <c r="S69" s="302"/>
      <c r="T69" s="302"/>
      <c r="U69" s="302"/>
      <c r="V69" s="302"/>
      <c r="W69" s="302"/>
      <c r="X69" s="302"/>
    </row>
    <row r="70" spans="2:24" ht="12">
      <c r="B70" s="284" t="s">
        <v>1769</v>
      </c>
      <c r="C70" s="302">
        <v>828</v>
      </c>
      <c r="D70" s="302">
        <v>167428</v>
      </c>
      <c r="E70" s="302">
        <v>817</v>
      </c>
      <c r="F70" s="302">
        <v>160962</v>
      </c>
      <c r="G70" s="302">
        <v>811</v>
      </c>
      <c r="H70" s="302">
        <v>138421</v>
      </c>
      <c r="I70" s="302">
        <v>67</v>
      </c>
      <c r="J70" s="302">
        <v>3217</v>
      </c>
      <c r="K70" s="302">
        <v>60</v>
      </c>
      <c r="L70" s="302">
        <v>2524</v>
      </c>
      <c r="M70" s="303">
        <v>9</v>
      </c>
      <c r="N70" s="303">
        <v>623</v>
      </c>
      <c r="O70" s="303">
        <v>1</v>
      </c>
      <c r="P70" s="303">
        <v>70</v>
      </c>
      <c r="Q70" s="302">
        <v>580</v>
      </c>
      <c r="R70" s="302">
        <v>3249</v>
      </c>
      <c r="S70" s="302">
        <v>573</v>
      </c>
      <c r="T70" s="302">
        <v>2354</v>
      </c>
      <c r="U70" s="302">
        <v>4</v>
      </c>
      <c r="V70" s="302">
        <v>630</v>
      </c>
      <c r="W70" s="302">
        <v>50</v>
      </c>
      <c r="X70" s="302">
        <v>265</v>
      </c>
    </row>
    <row r="71" spans="2:24" ht="12">
      <c r="B71" s="284" t="s">
        <v>1747</v>
      </c>
      <c r="C71" s="302">
        <v>1611</v>
      </c>
      <c r="D71" s="302">
        <v>393444</v>
      </c>
      <c r="E71" s="302">
        <v>1601</v>
      </c>
      <c r="F71" s="302">
        <v>385102</v>
      </c>
      <c r="G71" s="302">
        <v>1592</v>
      </c>
      <c r="H71" s="302">
        <v>330604</v>
      </c>
      <c r="I71" s="302">
        <v>17</v>
      </c>
      <c r="J71" s="302">
        <v>383</v>
      </c>
      <c r="K71" s="302">
        <v>17</v>
      </c>
      <c r="L71" s="302">
        <v>383</v>
      </c>
      <c r="M71" s="303">
        <v>0</v>
      </c>
      <c r="N71" s="303">
        <v>0</v>
      </c>
      <c r="O71" s="303">
        <v>0</v>
      </c>
      <c r="P71" s="303">
        <v>0</v>
      </c>
      <c r="Q71" s="302">
        <v>1241</v>
      </c>
      <c r="R71" s="302">
        <v>7959</v>
      </c>
      <c r="S71" s="302">
        <v>1210</v>
      </c>
      <c r="T71" s="302">
        <v>7289</v>
      </c>
      <c r="U71" s="302">
        <v>3</v>
      </c>
      <c r="V71" s="302">
        <v>60</v>
      </c>
      <c r="W71" s="302">
        <v>67</v>
      </c>
      <c r="X71" s="302">
        <v>610</v>
      </c>
    </row>
    <row r="72" spans="2:24" ht="12">
      <c r="B72" s="284" t="s">
        <v>1748</v>
      </c>
      <c r="C72" s="302">
        <v>1303</v>
      </c>
      <c r="D72" s="302">
        <v>370584</v>
      </c>
      <c r="E72" s="302">
        <v>1250</v>
      </c>
      <c r="F72" s="302">
        <v>346879</v>
      </c>
      <c r="G72" s="302">
        <v>1234</v>
      </c>
      <c r="H72" s="302">
        <v>299748</v>
      </c>
      <c r="I72" s="302">
        <v>295</v>
      </c>
      <c r="J72" s="302">
        <v>8736</v>
      </c>
      <c r="K72" s="302">
        <v>290</v>
      </c>
      <c r="L72" s="302">
        <v>7291</v>
      </c>
      <c r="M72" s="303">
        <v>3</v>
      </c>
      <c r="N72" s="303">
        <v>1350</v>
      </c>
      <c r="O72" s="303">
        <v>4</v>
      </c>
      <c r="P72" s="303">
        <v>95</v>
      </c>
      <c r="Q72" s="302">
        <v>1090</v>
      </c>
      <c r="R72" s="302">
        <v>14969</v>
      </c>
      <c r="S72" s="302">
        <v>1064</v>
      </c>
      <c r="T72" s="302">
        <v>10550</v>
      </c>
      <c r="U72" s="302">
        <v>21</v>
      </c>
      <c r="V72" s="302">
        <v>3393</v>
      </c>
      <c r="W72" s="302">
        <v>62</v>
      </c>
      <c r="X72" s="302">
        <v>1026</v>
      </c>
    </row>
    <row r="73" spans="2:24" ht="12">
      <c r="B73" s="284" t="s">
        <v>1749</v>
      </c>
      <c r="C73" s="302">
        <v>1226</v>
      </c>
      <c r="D73" s="302">
        <v>338171</v>
      </c>
      <c r="E73" s="302">
        <v>1168</v>
      </c>
      <c r="F73" s="302">
        <v>294330</v>
      </c>
      <c r="G73" s="302">
        <v>1164</v>
      </c>
      <c r="H73" s="302">
        <v>247940</v>
      </c>
      <c r="I73" s="302">
        <v>727</v>
      </c>
      <c r="J73" s="302">
        <v>21831</v>
      </c>
      <c r="K73" s="302">
        <v>724</v>
      </c>
      <c r="L73" s="302">
        <v>20274</v>
      </c>
      <c r="M73" s="303">
        <v>11</v>
      </c>
      <c r="N73" s="303">
        <v>1477</v>
      </c>
      <c r="O73" s="303">
        <v>4</v>
      </c>
      <c r="P73" s="303">
        <v>80</v>
      </c>
      <c r="Q73" s="302">
        <v>901</v>
      </c>
      <c r="R73" s="302">
        <v>22010</v>
      </c>
      <c r="S73" s="302">
        <v>883</v>
      </c>
      <c r="T73" s="302">
        <v>16948</v>
      </c>
      <c r="U73" s="302">
        <v>26</v>
      </c>
      <c r="V73" s="302">
        <v>2789</v>
      </c>
      <c r="W73" s="302">
        <v>73</v>
      </c>
      <c r="X73" s="302">
        <v>2273</v>
      </c>
    </row>
    <row r="74" spans="2:24" ht="12">
      <c r="B74" s="284" t="s">
        <v>1750</v>
      </c>
      <c r="C74" s="302">
        <v>1018</v>
      </c>
      <c r="D74" s="302">
        <v>211319</v>
      </c>
      <c r="E74" s="302">
        <v>897</v>
      </c>
      <c r="F74" s="302">
        <v>178073</v>
      </c>
      <c r="G74" s="302">
        <v>878</v>
      </c>
      <c r="H74" s="302">
        <v>158557</v>
      </c>
      <c r="I74" s="302">
        <v>722</v>
      </c>
      <c r="J74" s="302">
        <v>22165</v>
      </c>
      <c r="K74" s="302">
        <v>721</v>
      </c>
      <c r="L74" s="302">
        <v>22035</v>
      </c>
      <c r="M74" s="303">
        <v>0</v>
      </c>
      <c r="N74" s="303">
        <v>0</v>
      </c>
      <c r="O74" s="303">
        <v>1</v>
      </c>
      <c r="P74" s="303">
        <v>130</v>
      </c>
      <c r="Q74" s="302">
        <v>606</v>
      </c>
      <c r="R74" s="302">
        <v>11081</v>
      </c>
      <c r="S74" s="302">
        <v>603</v>
      </c>
      <c r="T74" s="302">
        <v>9875</v>
      </c>
      <c r="U74" s="302">
        <v>3</v>
      </c>
      <c r="V74" s="302">
        <v>177</v>
      </c>
      <c r="W74" s="302">
        <v>22</v>
      </c>
      <c r="X74" s="302">
        <v>1029</v>
      </c>
    </row>
    <row r="75" spans="2:24" ht="12">
      <c r="B75" s="284" t="s">
        <v>1751</v>
      </c>
      <c r="C75" s="302">
        <v>799</v>
      </c>
      <c r="D75" s="302">
        <v>234796</v>
      </c>
      <c r="E75" s="302">
        <v>763</v>
      </c>
      <c r="F75" s="302">
        <v>227436</v>
      </c>
      <c r="G75" s="302">
        <v>755</v>
      </c>
      <c r="H75" s="302">
        <v>190194</v>
      </c>
      <c r="I75" s="302">
        <v>178</v>
      </c>
      <c r="J75" s="302">
        <v>2440</v>
      </c>
      <c r="K75" s="302">
        <v>178</v>
      </c>
      <c r="L75" s="302">
        <v>2438</v>
      </c>
      <c r="M75" s="303">
        <v>0</v>
      </c>
      <c r="N75" s="303">
        <v>0</v>
      </c>
      <c r="O75" s="303">
        <v>1</v>
      </c>
      <c r="P75" s="303">
        <v>2</v>
      </c>
      <c r="Q75" s="302">
        <v>680</v>
      </c>
      <c r="R75" s="302">
        <v>4920</v>
      </c>
      <c r="S75" s="302">
        <v>672</v>
      </c>
      <c r="T75" s="302">
        <v>4445</v>
      </c>
      <c r="U75" s="302">
        <v>3</v>
      </c>
      <c r="V75" s="302">
        <v>102</v>
      </c>
      <c r="W75" s="302">
        <v>45</v>
      </c>
      <c r="X75" s="302">
        <v>373</v>
      </c>
    </row>
    <row r="76" spans="2:24" ht="12">
      <c r="B76" s="284" t="s">
        <v>1752</v>
      </c>
      <c r="C76" s="302">
        <v>791</v>
      </c>
      <c r="D76" s="302">
        <v>118012</v>
      </c>
      <c r="E76" s="302">
        <v>749</v>
      </c>
      <c r="F76" s="302">
        <v>100065</v>
      </c>
      <c r="G76" s="302">
        <v>735</v>
      </c>
      <c r="H76" s="302">
        <v>87010</v>
      </c>
      <c r="I76" s="302">
        <v>330</v>
      </c>
      <c r="J76" s="302">
        <v>9498</v>
      </c>
      <c r="K76" s="302">
        <v>323</v>
      </c>
      <c r="L76" s="302">
        <v>8957</v>
      </c>
      <c r="M76" s="303">
        <v>2</v>
      </c>
      <c r="N76" s="303">
        <v>230</v>
      </c>
      <c r="O76" s="303">
        <v>12</v>
      </c>
      <c r="P76" s="303">
        <v>311</v>
      </c>
      <c r="Q76" s="302">
        <v>675</v>
      </c>
      <c r="R76" s="302">
        <v>8449</v>
      </c>
      <c r="S76" s="302">
        <v>667</v>
      </c>
      <c r="T76" s="302">
        <v>4492</v>
      </c>
      <c r="U76" s="302">
        <v>13</v>
      </c>
      <c r="V76" s="302">
        <v>2632</v>
      </c>
      <c r="W76" s="302">
        <v>26</v>
      </c>
      <c r="X76" s="302">
        <v>1325</v>
      </c>
    </row>
    <row r="77" spans="2:24" ht="12">
      <c r="B77" s="284" t="s">
        <v>1753</v>
      </c>
      <c r="C77" s="302">
        <v>912</v>
      </c>
      <c r="D77" s="302">
        <v>80108</v>
      </c>
      <c r="E77" s="302">
        <v>891</v>
      </c>
      <c r="F77" s="302">
        <v>72777</v>
      </c>
      <c r="G77" s="302">
        <v>877</v>
      </c>
      <c r="H77" s="302">
        <v>63900</v>
      </c>
      <c r="I77" s="302">
        <v>96</v>
      </c>
      <c r="J77" s="302">
        <v>1647</v>
      </c>
      <c r="K77" s="302">
        <v>79</v>
      </c>
      <c r="L77" s="302">
        <v>1171</v>
      </c>
      <c r="M77" s="303">
        <v>3</v>
      </c>
      <c r="N77" s="303">
        <v>230</v>
      </c>
      <c r="O77" s="303">
        <v>19</v>
      </c>
      <c r="P77" s="303">
        <v>246</v>
      </c>
      <c r="Q77" s="302">
        <v>711</v>
      </c>
      <c r="R77" s="302">
        <v>5684</v>
      </c>
      <c r="S77" s="302">
        <v>699</v>
      </c>
      <c r="T77" s="302">
        <v>3867</v>
      </c>
      <c r="U77" s="302">
        <v>18</v>
      </c>
      <c r="V77" s="302">
        <v>1544</v>
      </c>
      <c r="W77" s="302">
        <v>52</v>
      </c>
      <c r="X77" s="302">
        <v>303</v>
      </c>
    </row>
    <row r="78" spans="2:24" ht="12">
      <c r="B78" s="284" t="s">
        <v>1754</v>
      </c>
      <c r="C78" s="302">
        <v>2156</v>
      </c>
      <c r="D78" s="302">
        <v>362741</v>
      </c>
      <c r="E78" s="302">
        <v>1857</v>
      </c>
      <c r="F78" s="302">
        <v>309830</v>
      </c>
      <c r="G78" s="302">
        <v>1726</v>
      </c>
      <c r="H78" s="302">
        <v>258957</v>
      </c>
      <c r="I78" s="302">
        <v>330</v>
      </c>
      <c r="J78" s="302">
        <v>11785</v>
      </c>
      <c r="K78" s="302">
        <v>311</v>
      </c>
      <c r="L78" s="302">
        <v>9332</v>
      </c>
      <c r="M78" s="303">
        <v>24</v>
      </c>
      <c r="N78" s="303">
        <v>2405</v>
      </c>
      <c r="O78" s="303">
        <v>7</v>
      </c>
      <c r="P78" s="303">
        <v>48</v>
      </c>
      <c r="Q78" s="302">
        <v>1860</v>
      </c>
      <c r="R78" s="302">
        <v>41126</v>
      </c>
      <c r="S78" s="302">
        <v>1830</v>
      </c>
      <c r="T78" s="302">
        <v>34969</v>
      </c>
      <c r="U78" s="302">
        <v>33</v>
      </c>
      <c r="V78" s="302">
        <v>3077</v>
      </c>
      <c r="W78" s="302">
        <v>189</v>
      </c>
      <c r="X78" s="302">
        <v>3080</v>
      </c>
    </row>
    <row r="79" spans="2:24" ht="12">
      <c r="B79" s="284" t="s">
        <v>1755</v>
      </c>
      <c r="C79" s="302">
        <v>794</v>
      </c>
      <c r="D79" s="302">
        <v>130598</v>
      </c>
      <c r="E79" s="302">
        <v>765</v>
      </c>
      <c r="F79" s="302">
        <v>116830</v>
      </c>
      <c r="G79" s="302">
        <v>757</v>
      </c>
      <c r="H79" s="302">
        <v>100348</v>
      </c>
      <c r="I79" s="302">
        <v>108</v>
      </c>
      <c r="J79" s="302">
        <v>3628</v>
      </c>
      <c r="K79" s="302">
        <v>101</v>
      </c>
      <c r="L79" s="302">
        <v>2578</v>
      </c>
      <c r="M79" s="303">
        <v>4</v>
      </c>
      <c r="N79" s="303">
        <v>130</v>
      </c>
      <c r="O79" s="303">
        <v>4</v>
      </c>
      <c r="P79" s="303">
        <v>920</v>
      </c>
      <c r="Q79" s="302">
        <v>579</v>
      </c>
      <c r="R79" s="302">
        <v>10140</v>
      </c>
      <c r="S79" s="302">
        <v>570</v>
      </c>
      <c r="T79" s="302">
        <v>3461</v>
      </c>
      <c r="U79" s="302">
        <v>16</v>
      </c>
      <c r="V79" s="302">
        <v>5267</v>
      </c>
      <c r="W79" s="302">
        <v>37</v>
      </c>
      <c r="X79" s="302">
        <v>1412</v>
      </c>
    </row>
    <row r="80" spans="2:24" ht="12">
      <c r="B80" s="284" t="s">
        <v>1756</v>
      </c>
      <c r="C80" s="302">
        <v>630</v>
      </c>
      <c r="D80" s="302">
        <v>102498</v>
      </c>
      <c r="E80" s="302">
        <v>572</v>
      </c>
      <c r="F80" s="302">
        <v>94106</v>
      </c>
      <c r="G80" s="302">
        <v>566</v>
      </c>
      <c r="H80" s="302">
        <v>79415</v>
      </c>
      <c r="I80" s="302">
        <v>201</v>
      </c>
      <c r="J80" s="302">
        <v>5489</v>
      </c>
      <c r="K80" s="302">
        <v>199</v>
      </c>
      <c r="L80" s="302">
        <v>4989</v>
      </c>
      <c r="M80" s="303">
        <v>2</v>
      </c>
      <c r="N80" s="303">
        <v>500</v>
      </c>
      <c r="O80" s="303">
        <v>0</v>
      </c>
      <c r="P80" s="303">
        <v>0</v>
      </c>
      <c r="Q80" s="302">
        <v>469</v>
      </c>
      <c r="R80" s="302">
        <v>2903</v>
      </c>
      <c r="S80" s="302">
        <v>465</v>
      </c>
      <c r="T80" s="302">
        <v>2401</v>
      </c>
      <c r="U80" s="302">
        <v>6</v>
      </c>
      <c r="V80" s="302">
        <v>252</v>
      </c>
      <c r="W80" s="302">
        <v>28</v>
      </c>
      <c r="X80" s="302">
        <v>250</v>
      </c>
    </row>
    <row r="81" spans="2:24" ht="12.75" thickBot="1">
      <c r="B81" s="304" t="s">
        <v>1757</v>
      </c>
      <c r="C81" s="305">
        <v>953</v>
      </c>
      <c r="D81" s="305">
        <v>140507</v>
      </c>
      <c r="E81" s="305">
        <v>940</v>
      </c>
      <c r="F81" s="305">
        <v>131340</v>
      </c>
      <c r="G81" s="305">
        <v>918</v>
      </c>
      <c r="H81" s="305">
        <v>108647</v>
      </c>
      <c r="I81" s="305">
        <v>107</v>
      </c>
      <c r="J81" s="305">
        <v>3391</v>
      </c>
      <c r="K81" s="305">
        <v>105</v>
      </c>
      <c r="L81" s="305">
        <v>3268</v>
      </c>
      <c r="M81" s="306">
        <v>1</v>
      </c>
      <c r="N81" s="306">
        <v>80</v>
      </c>
      <c r="O81" s="306">
        <v>2</v>
      </c>
      <c r="P81" s="306">
        <v>43</v>
      </c>
      <c r="Q81" s="305">
        <v>697</v>
      </c>
      <c r="R81" s="305">
        <v>5776</v>
      </c>
      <c r="S81" s="305">
        <v>681</v>
      </c>
      <c r="T81" s="305">
        <v>4874</v>
      </c>
      <c r="U81" s="305">
        <v>18</v>
      </c>
      <c r="V81" s="305">
        <v>593</v>
      </c>
      <c r="W81" s="305">
        <v>35</v>
      </c>
      <c r="X81" s="305">
        <v>309</v>
      </c>
    </row>
    <row r="82" ht="12">
      <c r="B82" s="275" t="s">
        <v>1897</v>
      </c>
    </row>
    <row r="83" ht="12">
      <c r="B83" s="275" t="s">
        <v>1861</v>
      </c>
    </row>
  </sheetData>
  <mergeCells count="35">
    <mergeCell ref="C4:D4"/>
    <mergeCell ref="E4:H4"/>
    <mergeCell ref="I4:P4"/>
    <mergeCell ref="Q4:X4"/>
    <mergeCell ref="C5:C7"/>
    <mergeCell ref="D5:D7"/>
    <mergeCell ref="E5:F5"/>
    <mergeCell ref="G5:H5"/>
    <mergeCell ref="E6:E7"/>
    <mergeCell ref="F6:F7"/>
    <mergeCell ref="G6:G7"/>
    <mergeCell ref="H6:H7"/>
    <mergeCell ref="I5:J5"/>
    <mergeCell ref="K5:L5"/>
    <mergeCell ref="M5:N5"/>
    <mergeCell ref="O5:P5"/>
    <mergeCell ref="Q5:R5"/>
    <mergeCell ref="S5:T5"/>
    <mergeCell ref="U5:V5"/>
    <mergeCell ref="W5:X5"/>
    <mergeCell ref="I6:I7"/>
    <mergeCell ref="J6:J7"/>
    <mergeCell ref="K6:K7"/>
    <mergeCell ref="L6:L7"/>
    <mergeCell ref="M6:M7"/>
    <mergeCell ref="N6:N7"/>
    <mergeCell ref="O6:O7"/>
    <mergeCell ref="P6:P7"/>
    <mergeCell ref="U6:U7"/>
    <mergeCell ref="V6:V7"/>
    <mergeCell ref="W6:X6"/>
    <mergeCell ref="Q6:Q7"/>
    <mergeCell ref="R6:R7"/>
    <mergeCell ref="S6:S7"/>
    <mergeCell ref="T6:T7"/>
  </mergeCells>
  <printOptions/>
  <pageMargins left="0.75" right="0.75" top="1" bottom="1" header="0.512" footer="0.512"/>
  <pageSetup orientation="portrait" paperSize="8" r:id="rId1"/>
</worksheet>
</file>

<file path=xl/worksheets/sheet9.xml><?xml version="1.0" encoding="utf-8"?>
<worksheet xmlns="http://schemas.openxmlformats.org/spreadsheetml/2006/main" xmlns:r="http://schemas.openxmlformats.org/officeDocument/2006/relationships">
  <dimension ref="B2:R119"/>
  <sheetViews>
    <sheetView workbookViewId="0" topLeftCell="A1">
      <selection activeCell="A1" sqref="A1"/>
    </sheetView>
  </sheetViews>
  <sheetFormatPr defaultColWidth="9.00390625" defaultRowHeight="15" customHeight="1"/>
  <cols>
    <col min="1" max="1" width="2.625" style="307" customWidth="1"/>
    <col min="2" max="7" width="10.625" style="307" customWidth="1"/>
    <col min="8" max="10" width="10.625" style="308" customWidth="1"/>
    <col min="11" max="12" width="9.625" style="307" customWidth="1"/>
    <col min="13" max="18" width="8.125" style="307" customWidth="1"/>
    <col min="19" max="16384" width="9.00390625" style="307" customWidth="1"/>
  </cols>
  <sheetData>
    <row r="1" ht="12" customHeight="1"/>
    <row r="2" ht="13.5" customHeight="1">
      <c r="B2" s="309" t="s">
        <v>1911</v>
      </c>
    </row>
    <row r="3" spans="3:13" ht="13.5" customHeight="1" thickBot="1">
      <c r="C3" s="310"/>
      <c r="D3" s="310"/>
      <c r="E3" s="310"/>
      <c r="H3" s="311"/>
      <c r="I3" s="311"/>
      <c r="J3" s="312" t="s">
        <v>1899</v>
      </c>
      <c r="M3" s="310"/>
    </row>
    <row r="4" spans="2:18" ht="13.5" customHeight="1" thickTop="1">
      <c r="B4" s="313" t="s">
        <v>1838</v>
      </c>
      <c r="C4" s="314" t="s">
        <v>1903</v>
      </c>
      <c r="D4" s="314"/>
      <c r="E4" s="314" t="s">
        <v>1900</v>
      </c>
      <c r="F4" s="314"/>
      <c r="G4" s="315"/>
      <c r="H4" s="316" t="s">
        <v>1901</v>
      </c>
      <c r="I4" s="317"/>
      <c r="J4" s="317"/>
      <c r="K4" s="310"/>
      <c r="L4" s="318"/>
      <c r="M4" s="318"/>
      <c r="N4" s="318"/>
      <c r="O4" s="318"/>
      <c r="P4" s="310"/>
      <c r="Q4" s="310"/>
      <c r="R4" s="310"/>
    </row>
    <row r="5" spans="2:18" ht="25.5" customHeight="1">
      <c r="B5" s="319" t="s">
        <v>1689</v>
      </c>
      <c r="C5" s="319" t="s">
        <v>1902</v>
      </c>
      <c r="D5" s="320" t="s">
        <v>1904</v>
      </c>
      <c r="E5" s="319" t="s">
        <v>1902</v>
      </c>
      <c r="F5" s="321" t="s">
        <v>1905</v>
      </c>
      <c r="G5" s="320" t="s">
        <v>1904</v>
      </c>
      <c r="H5" s="322" t="s">
        <v>1902</v>
      </c>
      <c r="I5" s="323" t="s">
        <v>1905</v>
      </c>
      <c r="J5" s="320" t="s">
        <v>1904</v>
      </c>
      <c r="K5" s="324"/>
      <c r="L5" s="324"/>
      <c r="M5" s="310"/>
      <c r="N5" s="325"/>
      <c r="O5" s="310"/>
      <c r="P5" s="325"/>
      <c r="Q5" s="310"/>
      <c r="R5" s="325"/>
    </row>
    <row r="6" spans="2:18" ht="13.5" customHeight="1">
      <c r="B6" s="326" t="s">
        <v>1906</v>
      </c>
      <c r="C6" s="327">
        <f>+E6</f>
        <v>86500</v>
      </c>
      <c r="D6" s="327">
        <f>+G6</f>
        <v>498200</v>
      </c>
      <c r="E6" s="327">
        <v>86500</v>
      </c>
      <c r="F6" s="327">
        <v>576</v>
      </c>
      <c r="G6" s="327">
        <v>498200</v>
      </c>
      <c r="H6" s="327">
        <v>10</v>
      </c>
      <c r="I6" s="327">
        <v>206</v>
      </c>
      <c r="J6" s="327">
        <v>21</v>
      </c>
      <c r="K6" s="324"/>
      <c r="L6" s="324"/>
      <c r="M6" s="310"/>
      <c r="N6" s="325"/>
      <c r="O6" s="310"/>
      <c r="P6" s="325"/>
      <c r="Q6" s="310"/>
      <c r="R6" s="325"/>
    </row>
    <row r="7" spans="2:18" s="328" customFormat="1" ht="13.5" customHeight="1">
      <c r="B7" s="329" t="s">
        <v>1907</v>
      </c>
      <c r="C7" s="330">
        <f>+E7</f>
        <v>88100</v>
      </c>
      <c r="D7" s="330">
        <f>+G7</f>
        <v>404400</v>
      </c>
      <c r="E7" s="330">
        <v>88100</v>
      </c>
      <c r="F7" s="330">
        <v>459</v>
      </c>
      <c r="G7" s="330">
        <v>404400</v>
      </c>
      <c r="H7" s="330">
        <v>10</v>
      </c>
      <c r="I7" s="330">
        <v>92</v>
      </c>
      <c r="J7" s="330">
        <v>9</v>
      </c>
      <c r="K7" s="331"/>
      <c r="L7" s="331"/>
      <c r="M7" s="332"/>
      <c r="N7" s="333"/>
      <c r="O7" s="332"/>
      <c r="P7" s="333"/>
      <c r="Q7" s="332"/>
      <c r="R7" s="333"/>
    </row>
    <row r="8" spans="2:18" s="328" customFormat="1" ht="13.5" customHeight="1">
      <c r="B8" s="329" t="s">
        <v>1908</v>
      </c>
      <c r="C8" s="330">
        <f>+E8</f>
        <v>90000</v>
      </c>
      <c r="D8" s="330">
        <f>+G8</f>
        <v>553500</v>
      </c>
      <c r="E8" s="330">
        <f>SUM(E10:E13)</f>
        <v>90000</v>
      </c>
      <c r="F8" s="330">
        <v>615</v>
      </c>
      <c r="G8" s="330">
        <f>SUM(G10:G13)</f>
        <v>553500</v>
      </c>
      <c r="H8" s="330">
        <f>SUM(H10:H13)</f>
        <v>10</v>
      </c>
      <c r="I8" s="330">
        <v>110</v>
      </c>
      <c r="J8" s="330">
        <f>SUM(J10:J13)</f>
        <v>11</v>
      </c>
      <c r="K8" s="334"/>
      <c r="L8" s="334"/>
      <c r="M8" s="332"/>
      <c r="N8" s="333"/>
      <c r="O8" s="332"/>
      <c r="P8" s="333"/>
      <c r="Q8" s="332"/>
      <c r="R8" s="333"/>
    </row>
    <row r="9" spans="2:18" ht="9" customHeight="1">
      <c r="B9" s="335"/>
      <c r="C9" s="336"/>
      <c r="D9" s="336"/>
      <c r="E9" s="336"/>
      <c r="F9" s="336"/>
      <c r="G9" s="336"/>
      <c r="H9" s="337"/>
      <c r="I9" s="337"/>
      <c r="J9" s="337"/>
      <c r="K9" s="338"/>
      <c r="L9" s="338"/>
      <c r="M9" s="339"/>
      <c r="N9" s="339"/>
      <c r="O9" s="338"/>
      <c r="P9" s="338"/>
      <c r="Q9" s="338"/>
      <c r="R9" s="338"/>
    </row>
    <row r="10" spans="2:18" s="340" customFormat="1" ht="13.5" customHeight="1">
      <c r="B10" s="341" t="s">
        <v>1711</v>
      </c>
      <c r="C10" s="342">
        <v>21600</v>
      </c>
      <c r="D10" s="342">
        <f>+G10</f>
        <v>136000</v>
      </c>
      <c r="E10" s="342">
        <v>21600</v>
      </c>
      <c r="F10" s="342">
        <v>630</v>
      </c>
      <c r="G10" s="342">
        <v>136000</v>
      </c>
      <c r="H10" s="342">
        <f>+H15+H21+H22+H23+H26+H27+H28+H31+H32+H33+H34+H35+H36+H37</f>
        <v>7</v>
      </c>
      <c r="I10" s="342">
        <v>129</v>
      </c>
      <c r="J10" s="342">
        <f>+J15+J21+J22+J23+J26+J27+J28+J31+J32+J33+J34+J35+J36+J37</f>
        <v>9</v>
      </c>
      <c r="K10" s="343"/>
      <c r="L10" s="343"/>
      <c r="M10" s="344"/>
      <c r="N10" s="344"/>
      <c r="O10" s="343"/>
      <c r="P10" s="343"/>
      <c r="Q10" s="343"/>
      <c r="R10" s="343"/>
    </row>
    <row r="11" spans="2:18" s="340" customFormat="1" ht="13.5" customHeight="1">
      <c r="B11" s="341" t="s">
        <v>1712</v>
      </c>
      <c r="C11" s="342">
        <v>14100</v>
      </c>
      <c r="D11" s="342">
        <f>+G11</f>
        <v>83500</v>
      </c>
      <c r="E11" s="342">
        <v>14100</v>
      </c>
      <c r="F11" s="342">
        <v>592</v>
      </c>
      <c r="G11" s="342">
        <v>83500</v>
      </c>
      <c r="H11" s="342">
        <f>+H20+H39+H40+H41+H42+H43+H44+H45</f>
        <v>1</v>
      </c>
      <c r="I11" s="342">
        <f>+I20+I39+I40+I41+I42+I43+I44+I45</f>
        <v>170</v>
      </c>
      <c r="J11" s="342">
        <f>+J20+J39+J40+J41+J42+J43+J44+J45</f>
        <v>2</v>
      </c>
      <c r="K11" s="343"/>
      <c r="L11" s="343"/>
      <c r="M11" s="344"/>
      <c r="N11" s="344"/>
      <c r="O11" s="343"/>
      <c r="P11" s="343"/>
      <c r="Q11" s="343"/>
      <c r="R11" s="343"/>
    </row>
    <row r="12" spans="2:18" s="340" customFormat="1" ht="13.5" customHeight="1">
      <c r="B12" s="341" t="s">
        <v>1713</v>
      </c>
      <c r="C12" s="342">
        <v>19500</v>
      </c>
      <c r="D12" s="342">
        <f>+G12</f>
        <v>120900</v>
      </c>
      <c r="E12" s="342">
        <v>19500</v>
      </c>
      <c r="F12" s="342">
        <v>620</v>
      </c>
      <c r="G12" s="342">
        <f>+G16+G25+G29+G47+G48+G49+G50+G51</f>
        <v>120900</v>
      </c>
      <c r="H12" s="342">
        <f>+H16+H25+H29+H47+H48+H49+H50+H51</f>
        <v>2</v>
      </c>
      <c r="I12" s="342">
        <f>+I16+I25+I29+I47+I48+I49+I50+I51</f>
        <v>5</v>
      </c>
      <c r="J12" s="345">
        <v>0</v>
      </c>
      <c r="K12" s="343"/>
      <c r="L12" s="343"/>
      <c r="M12" s="344"/>
      <c r="N12" s="344"/>
      <c r="O12" s="343"/>
      <c r="P12" s="343"/>
      <c r="Q12" s="343"/>
      <c r="R12" s="343"/>
    </row>
    <row r="13" spans="2:18" s="340" customFormat="1" ht="13.5" customHeight="1">
      <c r="B13" s="341" t="s">
        <v>1714</v>
      </c>
      <c r="C13" s="342">
        <v>34800</v>
      </c>
      <c r="D13" s="342">
        <f>+G13</f>
        <v>213100</v>
      </c>
      <c r="E13" s="342">
        <v>34800</v>
      </c>
      <c r="F13" s="342">
        <v>612</v>
      </c>
      <c r="G13" s="342">
        <v>213100</v>
      </c>
      <c r="H13" s="342">
        <f>+H17+H18+H53+H54+H55+H56+H57+H58+H59+H60+H61+H62+H63+H64</f>
        <v>0</v>
      </c>
      <c r="I13" s="342">
        <f>+I17+I18+I53+I54+I55+I56+I57+I58+I59+I60+I61+I62+I63+I64</f>
        <v>0</v>
      </c>
      <c r="J13" s="342">
        <f>+J17+J18+J53+J54+J55+J56+J57+J58+J59+J60+J61+J62+J63+J64</f>
        <v>0</v>
      </c>
      <c r="K13" s="343"/>
      <c r="L13" s="343"/>
      <c r="M13" s="344"/>
      <c r="N13" s="344"/>
      <c r="O13" s="343"/>
      <c r="P13" s="343"/>
      <c r="Q13" s="343"/>
      <c r="R13" s="343"/>
    </row>
    <row r="14" spans="2:18" ht="9" customHeight="1">
      <c r="B14" s="326"/>
      <c r="C14" s="327"/>
      <c r="D14" s="327"/>
      <c r="E14" s="327"/>
      <c r="F14" s="327"/>
      <c r="G14" s="327"/>
      <c r="H14" s="346"/>
      <c r="I14" s="346"/>
      <c r="J14" s="346"/>
      <c r="K14" s="338"/>
      <c r="L14" s="338"/>
      <c r="M14" s="339"/>
      <c r="N14" s="339"/>
      <c r="O14" s="338"/>
      <c r="P14" s="338"/>
      <c r="Q14" s="338"/>
      <c r="R14" s="338"/>
    </row>
    <row r="15" spans="2:18" ht="13.5" customHeight="1">
      <c r="B15" s="326" t="s">
        <v>1715</v>
      </c>
      <c r="C15" s="347">
        <f>+E15</f>
        <v>3670</v>
      </c>
      <c r="D15" s="347">
        <f>+G15</f>
        <v>24000</v>
      </c>
      <c r="E15" s="347">
        <v>3670</v>
      </c>
      <c r="F15" s="347">
        <v>653</v>
      </c>
      <c r="G15" s="347">
        <v>24000</v>
      </c>
      <c r="H15" s="348">
        <v>0</v>
      </c>
      <c r="I15" s="348">
        <v>0</v>
      </c>
      <c r="J15" s="348">
        <v>0</v>
      </c>
      <c r="K15" s="338"/>
      <c r="L15" s="338"/>
      <c r="M15" s="339"/>
      <c r="N15" s="339"/>
      <c r="O15" s="338"/>
      <c r="P15" s="338"/>
      <c r="Q15" s="338"/>
      <c r="R15" s="338"/>
    </row>
    <row r="16" spans="2:18" ht="13.5" customHeight="1">
      <c r="B16" s="326" t="s">
        <v>1716</v>
      </c>
      <c r="C16" s="347">
        <f>+E16</f>
        <v>3610</v>
      </c>
      <c r="D16" s="347">
        <f>+G16</f>
        <v>22100</v>
      </c>
      <c r="E16" s="347">
        <v>3610</v>
      </c>
      <c r="F16" s="347">
        <v>612</v>
      </c>
      <c r="G16" s="347">
        <v>22100</v>
      </c>
      <c r="H16" s="348">
        <v>2</v>
      </c>
      <c r="I16" s="348">
        <v>5</v>
      </c>
      <c r="J16" s="349">
        <v>0</v>
      </c>
      <c r="K16" s="338"/>
      <c r="L16" s="338"/>
      <c r="M16" s="339"/>
      <c r="N16" s="310"/>
      <c r="O16" s="338"/>
      <c r="P16" s="338"/>
      <c r="Q16" s="338"/>
      <c r="R16" s="338"/>
    </row>
    <row r="17" spans="2:18" ht="13.5" customHeight="1">
      <c r="B17" s="326" t="s">
        <v>1717</v>
      </c>
      <c r="C17" s="347">
        <f>+E17</f>
        <v>5620</v>
      </c>
      <c r="D17" s="347">
        <f>+G17</f>
        <v>35600</v>
      </c>
      <c r="E17" s="347">
        <v>5620</v>
      </c>
      <c r="F17" s="347">
        <v>633</v>
      </c>
      <c r="G17" s="347">
        <v>35600</v>
      </c>
      <c r="H17" s="348">
        <v>0</v>
      </c>
      <c r="I17" s="348">
        <v>0</v>
      </c>
      <c r="J17" s="348">
        <v>0</v>
      </c>
      <c r="K17" s="338"/>
      <c r="L17" s="338"/>
      <c r="M17" s="339"/>
      <c r="N17" s="310"/>
      <c r="O17" s="338"/>
      <c r="P17" s="338"/>
      <c r="Q17" s="338"/>
      <c r="R17" s="338"/>
    </row>
    <row r="18" spans="2:18" ht="13.5" customHeight="1">
      <c r="B18" s="326" t="s">
        <v>1718</v>
      </c>
      <c r="C18" s="347">
        <f>+E18</f>
        <v>6580</v>
      </c>
      <c r="D18" s="347">
        <f>+G18</f>
        <v>40100</v>
      </c>
      <c r="E18" s="347">
        <v>6580</v>
      </c>
      <c r="F18" s="347">
        <v>609</v>
      </c>
      <c r="G18" s="347">
        <v>40100</v>
      </c>
      <c r="H18" s="348">
        <v>0</v>
      </c>
      <c r="I18" s="348">
        <v>0</v>
      </c>
      <c r="J18" s="348">
        <v>0</v>
      </c>
      <c r="K18" s="338"/>
      <c r="L18" s="338"/>
      <c r="M18" s="339"/>
      <c r="N18" s="310"/>
      <c r="O18" s="338"/>
      <c r="P18" s="338"/>
      <c r="Q18" s="338"/>
      <c r="R18" s="338"/>
    </row>
    <row r="19" spans="2:18" ht="13.5" customHeight="1">
      <c r="B19" s="326"/>
      <c r="C19" s="347"/>
      <c r="D19" s="347"/>
      <c r="E19" s="347"/>
      <c r="F19" s="347"/>
      <c r="G19" s="347"/>
      <c r="H19" s="348"/>
      <c r="I19" s="348"/>
      <c r="J19" s="348"/>
      <c r="K19" s="338"/>
      <c r="L19" s="338"/>
      <c r="M19" s="339"/>
      <c r="N19" s="310"/>
      <c r="O19" s="338"/>
      <c r="P19" s="338"/>
      <c r="Q19" s="338"/>
      <c r="R19" s="338"/>
    </row>
    <row r="20" spans="2:18" ht="13.5" customHeight="1">
      <c r="B20" s="326" t="s">
        <v>1719</v>
      </c>
      <c r="C20" s="347">
        <f>+E20</f>
        <v>4140</v>
      </c>
      <c r="D20" s="347">
        <f>+G20</f>
        <v>24800</v>
      </c>
      <c r="E20" s="347">
        <v>4140</v>
      </c>
      <c r="F20" s="347">
        <v>598</v>
      </c>
      <c r="G20" s="347">
        <v>24800</v>
      </c>
      <c r="H20" s="348">
        <v>1</v>
      </c>
      <c r="I20" s="348">
        <v>170</v>
      </c>
      <c r="J20" s="348">
        <v>2</v>
      </c>
      <c r="K20" s="338"/>
      <c r="L20" s="338"/>
      <c r="M20" s="339"/>
      <c r="N20" s="310"/>
      <c r="O20" s="338"/>
      <c r="P20" s="338"/>
      <c r="Q20" s="338"/>
      <c r="R20" s="338"/>
    </row>
    <row r="21" spans="2:18" ht="13.5" customHeight="1">
      <c r="B21" s="326" t="s">
        <v>1720</v>
      </c>
      <c r="C21" s="347">
        <f>+E21</f>
        <v>1720</v>
      </c>
      <c r="D21" s="347">
        <f>+G21</f>
        <v>10900</v>
      </c>
      <c r="E21" s="347">
        <v>1720</v>
      </c>
      <c r="F21" s="347">
        <v>636</v>
      </c>
      <c r="G21" s="347">
        <v>10900</v>
      </c>
      <c r="H21" s="348">
        <v>0</v>
      </c>
      <c r="I21" s="348">
        <v>0</v>
      </c>
      <c r="J21" s="348">
        <v>0</v>
      </c>
      <c r="K21" s="338"/>
      <c r="L21" s="338"/>
      <c r="M21" s="339"/>
      <c r="N21" s="310"/>
      <c r="O21" s="338"/>
      <c r="P21" s="338"/>
      <c r="Q21" s="338"/>
      <c r="R21" s="338"/>
    </row>
    <row r="22" spans="2:18" ht="13.5" customHeight="1">
      <c r="B22" s="326" t="s">
        <v>1721</v>
      </c>
      <c r="C22" s="347">
        <f>+E22</f>
        <v>1210</v>
      </c>
      <c r="D22" s="347">
        <f>+G22</f>
        <v>7610</v>
      </c>
      <c r="E22" s="347">
        <v>1210</v>
      </c>
      <c r="F22" s="347">
        <v>629</v>
      </c>
      <c r="G22" s="347">
        <v>7610</v>
      </c>
      <c r="H22" s="348">
        <v>0</v>
      </c>
      <c r="I22" s="348">
        <v>0</v>
      </c>
      <c r="J22" s="348">
        <v>0</v>
      </c>
      <c r="K22" s="338"/>
      <c r="L22" s="338"/>
      <c r="M22" s="339"/>
      <c r="N22" s="310"/>
      <c r="O22" s="338"/>
      <c r="P22" s="338"/>
      <c r="Q22" s="338"/>
      <c r="R22" s="338"/>
    </row>
    <row r="23" spans="2:18" ht="13.5" customHeight="1">
      <c r="B23" s="326" t="s">
        <v>1722</v>
      </c>
      <c r="C23" s="347">
        <f>+E23</f>
        <v>2700</v>
      </c>
      <c r="D23" s="347">
        <f>+G23</f>
        <v>16800</v>
      </c>
      <c r="E23" s="347">
        <v>2700</v>
      </c>
      <c r="F23" s="347">
        <v>623</v>
      </c>
      <c r="G23" s="347">
        <v>16800</v>
      </c>
      <c r="H23" s="348">
        <v>1</v>
      </c>
      <c r="I23" s="348">
        <v>140</v>
      </c>
      <c r="J23" s="348">
        <v>1</v>
      </c>
      <c r="K23" s="338"/>
      <c r="L23" s="338"/>
      <c r="M23" s="339"/>
      <c r="N23" s="310"/>
      <c r="O23" s="338"/>
      <c r="P23" s="338"/>
      <c r="Q23" s="338"/>
      <c r="R23" s="338"/>
    </row>
    <row r="24" spans="2:18" ht="13.5" customHeight="1">
      <c r="B24" s="326"/>
      <c r="C24" s="347"/>
      <c r="D24" s="347"/>
      <c r="E24" s="347"/>
      <c r="F24" s="347"/>
      <c r="G24" s="347"/>
      <c r="H24" s="348"/>
      <c r="I24" s="348"/>
      <c r="J24" s="348"/>
      <c r="K24" s="338"/>
      <c r="L24" s="338"/>
      <c r="M24" s="339"/>
      <c r="N24" s="310"/>
      <c r="O24" s="338"/>
      <c r="P24" s="338"/>
      <c r="Q24" s="338"/>
      <c r="R24" s="338"/>
    </row>
    <row r="25" spans="2:18" ht="13.5" customHeight="1">
      <c r="B25" s="326" t="s">
        <v>1723</v>
      </c>
      <c r="C25" s="347">
        <f>+E25</f>
        <v>2710</v>
      </c>
      <c r="D25" s="347">
        <f>+G25</f>
        <v>16900</v>
      </c>
      <c r="E25" s="347">
        <v>2710</v>
      </c>
      <c r="F25" s="347">
        <v>623</v>
      </c>
      <c r="G25" s="347">
        <v>16900</v>
      </c>
      <c r="H25" s="348">
        <v>0</v>
      </c>
      <c r="I25" s="348">
        <v>0</v>
      </c>
      <c r="J25" s="348">
        <v>0</v>
      </c>
      <c r="K25" s="338"/>
      <c r="L25" s="338"/>
      <c r="M25" s="339"/>
      <c r="N25" s="310"/>
      <c r="O25" s="338"/>
      <c r="P25" s="338"/>
      <c r="Q25" s="338"/>
      <c r="R25" s="338"/>
    </row>
    <row r="26" spans="2:18" ht="13.5" customHeight="1">
      <c r="B26" s="326" t="s">
        <v>1724</v>
      </c>
      <c r="C26" s="347">
        <f>+E26</f>
        <v>1720</v>
      </c>
      <c r="D26" s="347">
        <f>+G26</f>
        <v>11300</v>
      </c>
      <c r="E26" s="347">
        <v>1720</v>
      </c>
      <c r="F26" s="347">
        <v>658</v>
      </c>
      <c r="G26" s="347">
        <v>11300</v>
      </c>
      <c r="H26" s="348">
        <v>0</v>
      </c>
      <c r="I26" s="348">
        <v>0</v>
      </c>
      <c r="J26" s="348">
        <v>0</v>
      </c>
      <c r="K26" s="338"/>
      <c r="L26" s="338"/>
      <c r="M26" s="339"/>
      <c r="N26" s="310"/>
      <c r="O26" s="338"/>
      <c r="P26" s="338"/>
      <c r="Q26" s="338"/>
      <c r="R26" s="338"/>
    </row>
    <row r="27" spans="2:18" ht="13.5" customHeight="1">
      <c r="B27" s="326" t="s">
        <v>1725</v>
      </c>
      <c r="C27" s="347">
        <f>+E27</f>
        <v>1500</v>
      </c>
      <c r="D27" s="347">
        <f>+G27</f>
        <v>9410</v>
      </c>
      <c r="E27" s="347">
        <v>1500</v>
      </c>
      <c r="F27" s="347">
        <v>627</v>
      </c>
      <c r="G27" s="347">
        <v>9410</v>
      </c>
      <c r="H27" s="348">
        <v>0</v>
      </c>
      <c r="I27" s="348">
        <v>0</v>
      </c>
      <c r="J27" s="348">
        <v>0</v>
      </c>
      <c r="K27" s="338"/>
      <c r="L27" s="338"/>
      <c r="M27" s="339"/>
      <c r="N27" s="310"/>
      <c r="O27" s="338"/>
      <c r="P27" s="338"/>
      <c r="Q27" s="338"/>
      <c r="R27" s="338"/>
    </row>
    <row r="28" spans="2:18" ht="13.5" customHeight="1">
      <c r="B28" s="326" t="s">
        <v>1726</v>
      </c>
      <c r="C28" s="347">
        <v>3710</v>
      </c>
      <c r="D28" s="347">
        <f>+G28</f>
        <v>22900</v>
      </c>
      <c r="E28" s="347">
        <v>3700</v>
      </c>
      <c r="F28" s="347">
        <v>618</v>
      </c>
      <c r="G28" s="347">
        <v>22900</v>
      </c>
      <c r="H28" s="348">
        <v>6</v>
      </c>
      <c r="I28" s="348">
        <v>129</v>
      </c>
      <c r="J28" s="348">
        <v>8</v>
      </c>
      <c r="K28" s="338"/>
      <c r="L28" s="338"/>
      <c r="M28" s="339"/>
      <c r="N28" s="310"/>
      <c r="O28" s="338"/>
      <c r="P28" s="338"/>
      <c r="Q28" s="338"/>
      <c r="R28" s="338"/>
    </row>
    <row r="29" spans="2:18" ht="13.5" customHeight="1">
      <c r="B29" s="326" t="s">
        <v>1727</v>
      </c>
      <c r="C29" s="347">
        <f>+E29</f>
        <v>1940</v>
      </c>
      <c r="D29" s="347">
        <f>+G29</f>
        <v>12200</v>
      </c>
      <c r="E29" s="347">
        <v>1940</v>
      </c>
      <c r="F29" s="347">
        <v>627</v>
      </c>
      <c r="G29" s="347">
        <v>12200</v>
      </c>
      <c r="H29" s="348">
        <v>0</v>
      </c>
      <c r="I29" s="348">
        <v>0</v>
      </c>
      <c r="J29" s="348">
        <v>0</v>
      </c>
      <c r="K29" s="338"/>
      <c r="L29" s="338"/>
      <c r="M29" s="339"/>
      <c r="N29" s="310"/>
      <c r="O29" s="338"/>
      <c r="P29" s="338"/>
      <c r="Q29" s="338"/>
      <c r="R29" s="338"/>
    </row>
    <row r="30" spans="2:18" ht="13.5" customHeight="1">
      <c r="B30" s="326"/>
      <c r="C30" s="347"/>
      <c r="D30" s="347"/>
      <c r="E30" s="347"/>
      <c r="F30" s="347"/>
      <c r="G30" s="347"/>
      <c r="H30" s="348"/>
      <c r="I30" s="348"/>
      <c r="J30" s="348"/>
      <c r="K30" s="338"/>
      <c r="L30" s="338"/>
      <c r="M30" s="339"/>
      <c r="N30" s="310"/>
      <c r="O30" s="338"/>
      <c r="P30" s="338"/>
      <c r="Q30" s="338"/>
      <c r="R30" s="338"/>
    </row>
    <row r="31" spans="2:18" ht="13.5" customHeight="1">
      <c r="B31" s="326" t="s">
        <v>1728</v>
      </c>
      <c r="C31" s="347">
        <f aca="true" t="shared" si="0" ref="C31:C37">+E31</f>
        <v>543</v>
      </c>
      <c r="D31" s="347">
        <f aca="true" t="shared" si="1" ref="D31:D37">+G31</f>
        <v>3330</v>
      </c>
      <c r="E31" s="347">
        <v>543</v>
      </c>
      <c r="F31" s="347">
        <v>614</v>
      </c>
      <c r="G31" s="347">
        <v>3330</v>
      </c>
      <c r="H31" s="348">
        <v>0</v>
      </c>
      <c r="I31" s="348">
        <v>0</v>
      </c>
      <c r="J31" s="348">
        <v>0</v>
      </c>
      <c r="K31" s="338"/>
      <c r="L31" s="338"/>
      <c r="M31" s="339"/>
      <c r="N31" s="310"/>
      <c r="O31" s="338"/>
      <c r="P31" s="338"/>
      <c r="Q31" s="338"/>
      <c r="R31" s="338"/>
    </row>
    <row r="32" spans="2:18" ht="13.5" customHeight="1">
      <c r="B32" s="326" t="s">
        <v>1729</v>
      </c>
      <c r="C32" s="347">
        <f t="shared" si="0"/>
        <v>623</v>
      </c>
      <c r="D32" s="347">
        <f t="shared" si="1"/>
        <v>4110</v>
      </c>
      <c r="E32" s="347">
        <v>623</v>
      </c>
      <c r="F32" s="347">
        <v>659</v>
      </c>
      <c r="G32" s="347">
        <v>4110</v>
      </c>
      <c r="H32" s="348">
        <v>0</v>
      </c>
      <c r="I32" s="348">
        <v>0</v>
      </c>
      <c r="J32" s="348">
        <v>0</v>
      </c>
      <c r="K32" s="338"/>
      <c r="L32" s="338"/>
      <c r="M32" s="339"/>
      <c r="N32" s="310"/>
      <c r="O32" s="338"/>
      <c r="P32" s="338"/>
      <c r="Q32" s="338"/>
      <c r="R32" s="338"/>
    </row>
    <row r="33" spans="2:18" ht="13.5" customHeight="1">
      <c r="B33" s="326" t="s">
        <v>1730</v>
      </c>
      <c r="C33" s="347">
        <f t="shared" si="0"/>
        <v>1410</v>
      </c>
      <c r="D33" s="347">
        <f t="shared" si="1"/>
        <v>9050</v>
      </c>
      <c r="E33" s="347">
        <v>1410</v>
      </c>
      <c r="F33" s="347">
        <v>642</v>
      </c>
      <c r="G33" s="347">
        <v>9050</v>
      </c>
      <c r="H33" s="348">
        <v>0</v>
      </c>
      <c r="I33" s="348">
        <v>0</v>
      </c>
      <c r="J33" s="348">
        <v>0</v>
      </c>
      <c r="K33" s="338"/>
      <c r="L33" s="338"/>
      <c r="M33" s="339"/>
      <c r="N33" s="310"/>
      <c r="O33" s="338"/>
      <c r="P33" s="338"/>
      <c r="Q33" s="338"/>
      <c r="R33" s="338"/>
    </row>
    <row r="34" spans="2:18" ht="13.5" customHeight="1">
      <c r="B34" s="326" t="s">
        <v>1731</v>
      </c>
      <c r="C34" s="347">
        <f t="shared" si="0"/>
        <v>388</v>
      </c>
      <c r="D34" s="347">
        <f t="shared" si="1"/>
        <v>2190</v>
      </c>
      <c r="E34" s="347">
        <v>388</v>
      </c>
      <c r="F34" s="347">
        <v>564</v>
      </c>
      <c r="G34" s="347">
        <v>2190</v>
      </c>
      <c r="H34" s="348">
        <v>0</v>
      </c>
      <c r="I34" s="348">
        <v>0</v>
      </c>
      <c r="J34" s="348">
        <v>0</v>
      </c>
      <c r="K34" s="338"/>
      <c r="L34" s="338"/>
      <c r="M34" s="339"/>
      <c r="N34" s="310"/>
      <c r="O34" s="338"/>
      <c r="P34" s="338"/>
      <c r="Q34" s="338"/>
      <c r="R34" s="338"/>
    </row>
    <row r="35" spans="2:18" ht="13.5" customHeight="1">
      <c r="B35" s="326" t="s">
        <v>1732</v>
      </c>
      <c r="C35" s="347">
        <f t="shared" si="0"/>
        <v>573</v>
      </c>
      <c r="D35" s="347">
        <f t="shared" si="1"/>
        <v>3330</v>
      </c>
      <c r="E35" s="347">
        <v>573</v>
      </c>
      <c r="F35" s="347">
        <v>581</v>
      </c>
      <c r="G35" s="347">
        <v>3330</v>
      </c>
      <c r="H35" s="348">
        <v>0</v>
      </c>
      <c r="I35" s="348">
        <v>0</v>
      </c>
      <c r="J35" s="348">
        <v>0</v>
      </c>
      <c r="K35" s="338"/>
      <c r="L35" s="338"/>
      <c r="M35" s="339"/>
      <c r="N35" s="310"/>
      <c r="O35" s="338"/>
      <c r="P35" s="338"/>
      <c r="Q35" s="338"/>
      <c r="R35" s="338"/>
    </row>
    <row r="36" spans="2:18" ht="13.5" customHeight="1">
      <c r="B36" s="326" t="s">
        <v>1733</v>
      </c>
      <c r="C36" s="347">
        <f t="shared" si="0"/>
        <v>527</v>
      </c>
      <c r="D36" s="347">
        <f t="shared" si="1"/>
        <v>3070</v>
      </c>
      <c r="E36" s="347">
        <v>527</v>
      </c>
      <c r="F36" s="347">
        <v>583</v>
      </c>
      <c r="G36" s="347">
        <v>3070</v>
      </c>
      <c r="H36" s="348">
        <v>0</v>
      </c>
      <c r="I36" s="348">
        <v>0</v>
      </c>
      <c r="J36" s="348">
        <v>0</v>
      </c>
      <c r="K36" s="338"/>
      <c r="L36" s="338"/>
      <c r="M36" s="339"/>
      <c r="N36" s="310"/>
      <c r="O36" s="338"/>
      <c r="P36" s="338"/>
      <c r="Q36" s="338"/>
      <c r="R36" s="338"/>
    </row>
    <row r="37" spans="2:18" ht="13.5" customHeight="1">
      <c r="B37" s="326" t="s">
        <v>1734</v>
      </c>
      <c r="C37" s="347">
        <f t="shared" si="0"/>
        <v>1280</v>
      </c>
      <c r="D37" s="347">
        <f t="shared" si="1"/>
        <v>7880</v>
      </c>
      <c r="E37" s="347">
        <v>1280</v>
      </c>
      <c r="F37" s="347">
        <v>616</v>
      </c>
      <c r="G37" s="347">
        <v>7880</v>
      </c>
      <c r="H37" s="349">
        <v>0</v>
      </c>
      <c r="I37" s="348">
        <v>135</v>
      </c>
      <c r="J37" s="349">
        <v>0</v>
      </c>
      <c r="K37" s="338"/>
      <c r="L37" s="338"/>
      <c r="M37" s="339"/>
      <c r="N37" s="310"/>
      <c r="O37" s="338"/>
      <c r="P37" s="338"/>
      <c r="Q37" s="338"/>
      <c r="R37" s="338"/>
    </row>
    <row r="38" spans="2:18" ht="13.5" customHeight="1">
      <c r="B38" s="326"/>
      <c r="C38" s="347"/>
      <c r="D38" s="347"/>
      <c r="E38" s="347"/>
      <c r="F38" s="347"/>
      <c r="G38" s="347"/>
      <c r="H38" s="348"/>
      <c r="I38" s="348"/>
      <c r="J38" s="348"/>
      <c r="K38" s="338"/>
      <c r="L38" s="338"/>
      <c r="M38" s="339"/>
      <c r="N38" s="310"/>
      <c r="O38" s="338"/>
      <c r="P38" s="338"/>
      <c r="Q38" s="338"/>
      <c r="R38" s="338"/>
    </row>
    <row r="39" spans="2:18" ht="13.5" customHeight="1">
      <c r="B39" s="326" t="s">
        <v>1735</v>
      </c>
      <c r="C39" s="347">
        <f aca="true" t="shared" si="2" ref="C39:C45">+E39</f>
        <v>1400</v>
      </c>
      <c r="D39" s="347">
        <f aca="true" t="shared" si="3" ref="D39:D45">+G39</f>
        <v>8230</v>
      </c>
      <c r="E39" s="347">
        <v>1400</v>
      </c>
      <c r="F39" s="347">
        <v>588</v>
      </c>
      <c r="G39" s="347">
        <v>8230</v>
      </c>
      <c r="H39" s="348">
        <v>0</v>
      </c>
      <c r="I39" s="348">
        <v>0</v>
      </c>
      <c r="J39" s="348">
        <v>0</v>
      </c>
      <c r="K39" s="338"/>
      <c r="L39" s="338"/>
      <c r="M39" s="339"/>
      <c r="N39" s="310"/>
      <c r="O39" s="338"/>
      <c r="P39" s="338"/>
      <c r="Q39" s="338"/>
      <c r="R39" s="338"/>
    </row>
    <row r="40" spans="2:18" ht="13.5" customHeight="1">
      <c r="B40" s="326" t="s">
        <v>1736</v>
      </c>
      <c r="C40" s="347">
        <f t="shared" si="2"/>
        <v>1810</v>
      </c>
      <c r="D40" s="347">
        <f t="shared" si="3"/>
        <v>10700</v>
      </c>
      <c r="E40" s="347">
        <v>1810</v>
      </c>
      <c r="F40" s="347">
        <v>591</v>
      </c>
      <c r="G40" s="347">
        <v>10700</v>
      </c>
      <c r="H40" s="348">
        <v>0</v>
      </c>
      <c r="I40" s="348">
        <v>0</v>
      </c>
      <c r="J40" s="348">
        <v>0</v>
      </c>
      <c r="K40" s="338"/>
      <c r="L40" s="338"/>
      <c r="M40" s="339"/>
      <c r="N40" s="310"/>
      <c r="O40" s="338"/>
      <c r="P40" s="338"/>
      <c r="Q40" s="338"/>
      <c r="R40" s="338"/>
    </row>
    <row r="41" spans="2:18" ht="13.5" customHeight="1">
      <c r="B41" s="326" t="s">
        <v>1737</v>
      </c>
      <c r="C41" s="347">
        <f t="shared" si="2"/>
        <v>1350</v>
      </c>
      <c r="D41" s="347">
        <f t="shared" si="3"/>
        <v>8050</v>
      </c>
      <c r="E41" s="347">
        <v>1350</v>
      </c>
      <c r="F41" s="347">
        <v>596</v>
      </c>
      <c r="G41" s="347">
        <v>8050</v>
      </c>
      <c r="H41" s="348">
        <v>0</v>
      </c>
      <c r="I41" s="348">
        <v>0</v>
      </c>
      <c r="J41" s="348">
        <v>0</v>
      </c>
      <c r="K41" s="338"/>
      <c r="L41" s="338"/>
      <c r="M41" s="339"/>
      <c r="N41" s="310"/>
      <c r="O41" s="338"/>
      <c r="P41" s="338"/>
      <c r="Q41" s="338"/>
      <c r="R41" s="338"/>
    </row>
    <row r="42" spans="2:18" ht="13.5" customHeight="1">
      <c r="B42" s="326" t="s">
        <v>1738</v>
      </c>
      <c r="C42" s="347">
        <f t="shared" si="2"/>
        <v>1670</v>
      </c>
      <c r="D42" s="347">
        <f t="shared" si="3"/>
        <v>9850</v>
      </c>
      <c r="E42" s="347">
        <v>1670</v>
      </c>
      <c r="F42" s="347">
        <v>590</v>
      </c>
      <c r="G42" s="347">
        <v>9850</v>
      </c>
      <c r="H42" s="348">
        <v>0</v>
      </c>
      <c r="I42" s="348">
        <v>0</v>
      </c>
      <c r="J42" s="348">
        <v>0</v>
      </c>
      <c r="K42" s="338"/>
      <c r="L42" s="338"/>
      <c r="M42" s="339"/>
      <c r="N42" s="310"/>
      <c r="O42" s="338"/>
      <c r="P42" s="338"/>
      <c r="Q42" s="338"/>
      <c r="R42" s="338"/>
    </row>
    <row r="43" spans="2:18" ht="13.5" customHeight="1">
      <c r="B43" s="326" t="s">
        <v>1739</v>
      </c>
      <c r="C43" s="347">
        <f t="shared" si="2"/>
        <v>790</v>
      </c>
      <c r="D43" s="347">
        <f t="shared" si="3"/>
        <v>4680</v>
      </c>
      <c r="E43" s="347">
        <v>790</v>
      </c>
      <c r="F43" s="347">
        <v>592</v>
      </c>
      <c r="G43" s="347">
        <v>4680</v>
      </c>
      <c r="H43" s="348">
        <v>0</v>
      </c>
      <c r="I43" s="348">
        <v>0</v>
      </c>
      <c r="J43" s="348">
        <v>0</v>
      </c>
      <c r="K43" s="338"/>
      <c r="L43" s="338"/>
      <c r="M43" s="339"/>
      <c r="N43" s="310"/>
      <c r="O43" s="338"/>
      <c r="P43" s="338"/>
      <c r="Q43" s="338"/>
      <c r="R43" s="338"/>
    </row>
    <row r="44" spans="2:18" ht="13.5" customHeight="1">
      <c r="B44" s="326" t="s">
        <v>1740</v>
      </c>
      <c r="C44" s="347">
        <f t="shared" si="2"/>
        <v>1660</v>
      </c>
      <c r="D44" s="347">
        <f t="shared" si="3"/>
        <v>9790</v>
      </c>
      <c r="E44" s="347">
        <v>1660</v>
      </c>
      <c r="F44" s="347">
        <v>590</v>
      </c>
      <c r="G44" s="347">
        <v>9790</v>
      </c>
      <c r="H44" s="348">
        <v>0</v>
      </c>
      <c r="I44" s="348">
        <v>0</v>
      </c>
      <c r="J44" s="348">
        <v>0</v>
      </c>
      <c r="K44" s="338"/>
      <c r="L44" s="338"/>
      <c r="M44" s="339"/>
      <c r="N44" s="310"/>
      <c r="O44" s="338"/>
      <c r="P44" s="338"/>
      <c r="Q44" s="338"/>
      <c r="R44" s="338"/>
    </row>
    <row r="45" spans="2:18" ht="13.5" customHeight="1">
      <c r="B45" s="326" t="s">
        <v>1741</v>
      </c>
      <c r="C45" s="347">
        <f t="shared" si="2"/>
        <v>1260</v>
      </c>
      <c r="D45" s="347">
        <f t="shared" si="3"/>
        <v>7430</v>
      </c>
      <c r="E45" s="347">
        <v>1260</v>
      </c>
      <c r="F45" s="347">
        <v>590</v>
      </c>
      <c r="G45" s="347">
        <v>7430</v>
      </c>
      <c r="H45" s="348">
        <v>0</v>
      </c>
      <c r="I45" s="348">
        <v>0</v>
      </c>
      <c r="J45" s="348">
        <v>0</v>
      </c>
      <c r="K45" s="338"/>
      <c r="L45" s="338"/>
      <c r="M45" s="339"/>
      <c r="N45" s="310"/>
      <c r="O45" s="338"/>
      <c r="P45" s="338"/>
      <c r="Q45" s="338"/>
      <c r="R45" s="338"/>
    </row>
    <row r="46" spans="2:18" ht="13.5" customHeight="1">
      <c r="B46" s="326"/>
      <c r="C46" s="347"/>
      <c r="D46" s="350"/>
      <c r="E46" s="347"/>
      <c r="F46" s="347"/>
      <c r="G46" s="347"/>
      <c r="H46" s="348"/>
      <c r="I46" s="348"/>
      <c r="J46" s="348"/>
      <c r="K46" s="338"/>
      <c r="L46" s="338"/>
      <c r="M46" s="339"/>
      <c r="N46" s="310"/>
      <c r="O46" s="338"/>
      <c r="P46" s="338"/>
      <c r="Q46" s="338"/>
      <c r="R46" s="338"/>
    </row>
    <row r="47" spans="2:18" ht="13.5" customHeight="1">
      <c r="B47" s="326" t="s">
        <v>1742</v>
      </c>
      <c r="C47" s="347">
        <f>+E47</f>
        <v>2880</v>
      </c>
      <c r="D47" s="347">
        <f>+G47</f>
        <v>18100</v>
      </c>
      <c r="E47" s="347">
        <v>2880</v>
      </c>
      <c r="F47" s="347">
        <v>630</v>
      </c>
      <c r="G47" s="347">
        <v>18100</v>
      </c>
      <c r="H47" s="348">
        <v>0</v>
      </c>
      <c r="I47" s="348">
        <v>0</v>
      </c>
      <c r="J47" s="348">
        <v>0</v>
      </c>
      <c r="K47" s="338"/>
      <c r="L47" s="338"/>
      <c r="M47" s="339"/>
      <c r="N47" s="310"/>
      <c r="O47" s="338"/>
      <c r="P47" s="338"/>
      <c r="Q47" s="338"/>
      <c r="R47" s="338"/>
    </row>
    <row r="48" spans="2:18" ht="13.5" customHeight="1">
      <c r="B48" s="326" t="s">
        <v>1743</v>
      </c>
      <c r="C48" s="347">
        <f>+E48</f>
        <v>4340</v>
      </c>
      <c r="D48" s="347">
        <f>+G48</f>
        <v>28000</v>
      </c>
      <c r="E48" s="347">
        <v>4340</v>
      </c>
      <c r="F48" s="347">
        <v>645</v>
      </c>
      <c r="G48" s="347">
        <v>28000</v>
      </c>
      <c r="H48" s="348">
        <v>0</v>
      </c>
      <c r="I48" s="348">
        <v>0</v>
      </c>
      <c r="J48" s="348">
        <v>0</v>
      </c>
      <c r="K48" s="338"/>
      <c r="L48" s="338"/>
      <c r="M48" s="339"/>
      <c r="N48" s="310"/>
      <c r="O48" s="338"/>
      <c r="P48" s="338"/>
      <c r="Q48" s="338"/>
      <c r="R48" s="338"/>
    </row>
    <row r="49" spans="2:18" ht="13.5" customHeight="1">
      <c r="B49" s="326" t="s">
        <v>1744</v>
      </c>
      <c r="C49" s="347">
        <f>+E49</f>
        <v>873</v>
      </c>
      <c r="D49" s="347">
        <f>+G49</f>
        <v>4540</v>
      </c>
      <c r="E49" s="347">
        <v>873</v>
      </c>
      <c r="F49" s="347">
        <v>520</v>
      </c>
      <c r="G49" s="347">
        <v>4540</v>
      </c>
      <c r="H49" s="348">
        <v>0</v>
      </c>
      <c r="I49" s="348">
        <v>0</v>
      </c>
      <c r="J49" s="348">
        <v>0</v>
      </c>
      <c r="K49" s="338"/>
      <c r="L49" s="338"/>
      <c r="M49" s="339"/>
      <c r="N49" s="310"/>
      <c r="O49" s="338"/>
      <c r="P49" s="338"/>
      <c r="Q49" s="338"/>
      <c r="R49" s="338"/>
    </row>
    <row r="50" spans="2:18" ht="13.5" customHeight="1">
      <c r="B50" s="326" t="s">
        <v>1745</v>
      </c>
      <c r="C50" s="347">
        <f>+E50</f>
        <v>1260</v>
      </c>
      <c r="D50" s="347">
        <f>+G50</f>
        <v>7560</v>
      </c>
      <c r="E50" s="347">
        <v>1260</v>
      </c>
      <c r="F50" s="347">
        <v>600</v>
      </c>
      <c r="G50" s="347">
        <v>7560</v>
      </c>
      <c r="H50" s="348">
        <v>0</v>
      </c>
      <c r="I50" s="348">
        <v>0</v>
      </c>
      <c r="J50" s="348">
        <v>0</v>
      </c>
      <c r="K50" s="338"/>
      <c r="L50" s="338"/>
      <c r="M50" s="339"/>
      <c r="N50" s="310"/>
      <c r="O50" s="338"/>
      <c r="P50" s="338"/>
      <c r="Q50" s="338"/>
      <c r="R50" s="338"/>
    </row>
    <row r="51" spans="2:18" ht="13.5" customHeight="1">
      <c r="B51" s="326" t="s">
        <v>1746</v>
      </c>
      <c r="C51" s="347">
        <f>+E51</f>
        <v>1880</v>
      </c>
      <c r="D51" s="347">
        <f>+G51</f>
        <v>11500</v>
      </c>
      <c r="E51" s="347">
        <v>1880</v>
      </c>
      <c r="F51" s="347">
        <v>610</v>
      </c>
      <c r="G51" s="347">
        <v>11500</v>
      </c>
      <c r="H51" s="348">
        <v>0</v>
      </c>
      <c r="I51" s="348">
        <v>0</v>
      </c>
      <c r="J51" s="348">
        <v>0</v>
      </c>
      <c r="K51" s="338"/>
      <c r="L51" s="338"/>
      <c r="M51" s="339"/>
      <c r="N51" s="310"/>
      <c r="O51" s="338"/>
      <c r="P51" s="338"/>
      <c r="Q51" s="338"/>
      <c r="R51" s="338"/>
    </row>
    <row r="52" spans="2:18" ht="13.5" customHeight="1">
      <c r="B52" s="326"/>
      <c r="C52" s="347"/>
      <c r="D52" s="347"/>
      <c r="E52" s="347"/>
      <c r="F52" s="347"/>
      <c r="G52" s="347"/>
      <c r="H52" s="348"/>
      <c r="I52" s="348"/>
      <c r="J52" s="348"/>
      <c r="K52" s="338"/>
      <c r="L52" s="338"/>
      <c r="M52" s="339"/>
      <c r="N52" s="310"/>
      <c r="O52" s="338"/>
      <c r="P52" s="338"/>
      <c r="Q52" s="338"/>
      <c r="R52" s="338"/>
    </row>
    <row r="53" spans="2:18" ht="13.5" customHeight="1">
      <c r="B53" s="326" t="s">
        <v>1769</v>
      </c>
      <c r="C53" s="347">
        <f aca="true" t="shared" si="4" ref="C53:C64">+E53</f>
        <v>1540</v>
      </c>
      <c r="D53" s="347">
        <f aca="true" t="shared" si="5" ref="D53:D64">+G53</f>
        <v>8990</v>
      </c>
      <c r="E53" s="347">
        <v>1540</v>
      </c>
      <c r="F53" s="347">
        <v>584</v>
      </c>
      <c r="G53" s="347">
        <v>8990</v>
      </c>
      <c r="H53" s="348">
        <v>0</v>
      </c>
      <c r="I53" s="348">
        <v>0</v>
      </c>
      <c r="J53" s="348">
        <v>0</v>
      </c>
      <c r="K53" s="338"/>
      <c r="L53" s="338"/>
      <c r="M53" s="339"/>
      <c r="N53" s="310"/>
      <c r="O53" s="338"/>
      <c r="P53" s="338"/>
      <c r="Q53" s="338"/>
      <c r="R53" s="338"/>
    </row>
    <row r="54" spans="2:18" ht="13.5" customHeight="1">
      <c r="B54" s="326" t="s">
        <v>1747</v>
      </c>
      <c r="C54" s="347">
        <f t="shared" si="4"/>
        <v>3760</v>
      </c>
      <c r="D54" s="347">
        <f t="shared" si="5"/>
        <v>23300</v>
      </c>
      <c r="E54" s="347">
        <v>3760</v>
      </c>
      <c r="F54" s="347">
        <v>621</v>
      </c>
      <c r="G54" s="347">
        <v>23300</v>
      </c>
      <c r="H54" s="348">
        <v>0</v>
      </c>
      <c r="I54" s="348">
        <v>0</v>
      </c>
      <c r="J54" s="348">
        <v>0</v>
      </c>
      <c r="K54" s="338"/>
      <c r="L54" s="338"/>
      <c r="M54" s="339"/>
      <c r="N54" s="310"/>
      <c r="O54" s="338"/>
      <c r="P54" s="338"/>
      <c r="Q54" s="338"/>
      <c r="R54" s="338"/>
    </row>
    <row r="55" spans="2:18" ht="13.5" customHeight="1">
      <c r="B55" s="326" t="s">
        <v>1748</v>
      </c>
      <c r="C55" s="347">
        <f t="shared" si="4"/>
        <v>3430</v>
      </c>
      <c r="D55" s="347">
        <f t="shared" si="5"/>
        <v>22000</v>
      </c>
      <c r="E55" s="347">
        <v>3430</v>
      </c>
      <c r="F55" s="347">
        <v>640</v>
      </c>
      <c r="G55" s="347">
        <v>22000</v>
      </c>
      <c r="H55" s="348">
        <v>0</v>
      </c>
      <c r="I55" s="348">
        <v>0</v>
      </c>
      <c r="J55" s="348">
        <v>0</v>
      </c>
      <c r="K55" s="338"/>
      <c r="L55" s="338"/>
      <c r="M55" s="339"/>
      <c r="N55" s="310"/>
      <c r="O55" s="338"/>
      <c r="P55" s="338"/>
      <c r="Q55" s="338"/>
      <c r="R55" s="338"/>
    </row>
    <row r="56" spans="2:18" ht="13.5" customHeight="1">
      <c r="B56" s="326" t="s">
        <v>1749</v>
      </c>
      <c r="C56" s="347">
        <f t="shared" si="4"/>
        <v>2610</v>
      </c>
      <c r="D56" s="347">
        <f t="shared" si="5"/>
        <v>15200</v>
      </c>
      <c r="E56" s="347">
        <v>2610</v>
      </c>
      <c r="F56" s="347">
        <v>581</v>
      </c>
      <c r="G56" s="347">
        <v>15200</v>
      </c>
      <c r="H56" s="348">
        <v>0</v>
      </c>
      <c r="I56" s="348">
        <v>0</v>
      </c>
      <c r="J56" s="348">
        <v>0</v>
      </c>
      <c r="K56" s="338"/>
      <c r="L56" s="338"/>
      <c r="M56" s="339"/>
      <c r="N56" s="310"/>
      <c r="O56" s="338"/>
      <c r="P56" s="338"/>
      <c r="Q56" s="338"/>
      <c r="R56" s="338"/>
    </row>
    <row r="57" spans="2:18" ht="13.5" customHeight="1">
      <c r="B57" s="326" t="s">
        <v>1750</v>
      </c>
      <c r="C57" s="347">
        <f t="shared" si="4"/>
        <v>1670</v>
      </c>
      <c r="D57" s="347">
        <f t="shared" si="5"/>
        <v>10300</v>
      </c>
      <c r="E57" s="347">
        <v>1670</v>
      </c>
      <c r="F57" s="347">
        <v>614</v>
      </c>
      <c r="G57" s="347">
        <v>10300</v>
      </c>
      <c r="H57" s="348">
        <v>0</v>
      </c>
      <c r="I57" s="348">
        <v>0</v>
      </c>
      <c r="J57" s="348">
        <v>0</v>
      </c>
      <c r="K57" s="338"/>
      <c r="L57" s="338"/>
      <c r="M57" s="339"/>
      <c r="N57" s="310"/>
      <c r="O57" s="338"/>
      <c r="P57" s="338"/>
      <c r="Q57" s="338"/>
      <c r="R57" s="338"/>
    </row>
    <row r="58" spans="2:18" ht="13.5" customHeight="1">
      <c r="B58" s="326" t="s">
        <v>1751</v>
      </c>
      <c r="C58" s="347">
        <f t="shared" si="4"/>
        <v>2180</v>
      </c>
      <c r="D58" s="347">
        <f t="shared" si="5"/>
        <v>13500</v>
      </c>
      <c r="E58" s="347">
        <v>2180</v>
      </c>
      <c r="F58" s="347">
        <v>619</v>
      </c>
      <c r="G58" s="347">
        <v>13500</v>
      </c>
      <c r="H58" s="348">
        <v>0</v>
      </c>
      <c r="I58" s="348">
        <v>0</v>
      </c>
      <c r="J58" s="348">
        <v>0</v>
      </c>
      <c r="K58" s="338"/>
      <c r="L58" s="338"/>
      <c r="M58" s="339"/>
      <c r="N58" s="310"/>
      <c r="O58" s="338"/>
      <c r="P58" s="338"/>
      <c r="Q58" s="338"/>
      <c r="R58" s="338"/>
    </row>
    <row r="59" spans="2:18" ht="13.5" customHeight="1">
      <c r="B59" s="326" t="s">
        <v>1752</v>
      </c>
      <c r="C59" s="347">
        <f t="shared" si="4"/>
        <v>794</v>
      </c>
      <c r="D59" s="347">
        <f t="shared" si="5"/>
        <v>4330</v>
      </c>
      <c r="E59" s="347">
        <v>794</v>
      </c>
      <c r="F59" s="347">
        <v>545</v>
      </c>
      <c r="G59" s="347">
        <v>4330</v>
      </c>
      <c r="H59" s="348">
        <v>0</v>
      </c>
      <c r="I59" s="348">
        <v>0</v>
      </c>
      <c r="J59" s="348">
        <v>0</v>
      </c>
      <c r="K59" s="338"/>
      <c r="L59" s="338"/>
      <c r="M59" s="339"/>
      <c r="N59" s="310"/>
      <c r="O59" s="338"/>
      <c r="P59" s="338"/>
      <c r="Q59" s="338"/>
      <c r="R59" s="338"/>
    </row>
    <row r="60" spans="2:18" ht="13.5" customHeight="1">
      <c r="B60" s="326" t="s">
        <v>1753</v>
      </c>
      <c r="C60" s="347">
        <f t="shared" si="4"/>
        <v>593</v>
      </c>
      <c r="D60" s="347">
        <f t="shared" si="5"/>
        <v>2880</v>
      </c>
      <c r="E60" s="347">
        <v>593</v>
      </c>
      <c r="F60" s="347">
        <v>486</v>
      </c>
      <c r="G60" s="347">
        <v>2880</v>
      </c>
      <c r="H60" s="348">
        <v>0</v>
      </c>
      <c r="I60" s="348">
        <v>0</v>
      </c>
      <c r="J60" s="348">
        <v>0</v>
      </c>
      <c r="K60" s="338"/>
      <c r="L60" s="338"/>
      <c r="M60" s="339"/>
      <c r="N60" s="310"/>
      <c r="O60" s="338"/>
      <c r="P60" s="338"/>
      <c r="Q60" s="338"/>
      <c r="R60" s="338"/>
    </row>
    <row r="61" spans="2:18" ht="13.5" customHeight="1">
      <c r="B61" s="326" t="s">
        <v>1754</v>
      </c>
      <c r="C61" s="347">
        <f t="shared" si="4"/>
        <v>2650</v>
      </c>
      <c r="D61" s="347">
        <f t="shared" si="5"/>
        <v>16500</v>
      </c>
      <c r="E61" s="347">
        <v>2650</v>
      </c>
      <c r="F61" s="347">
        <v>624</v>
      </c>
      <c r="G61" s="347">
        <v>16500</v>
      </c>
      <c r="H61" s="348">
        <v>0</v>
      </c>
      <c r="I61" s="348">
        <v>0</v>
      </c>
      <c r="J61" s="348">
        <v>0</v>
      </c>
      <c r="K61" s="338"/>
      <c r="L61" s="338"/>
      <c r="M61" s="339"/>
      <c r="N61" s="310"/>
      <c r="O61" s="338"/>
      <c r="P61" s="338"/>
      <c r="Q61" s="338"/>
      <c r="R61" s="338"/>
    </row>
    <row r="62" spans="2:18" ht="13.5" customHeight="1">
      <c r="B62" s="326" t="s">
        <v>1755</v>
      </c>
      <c r="C62" s="347">
        <f t="shared" si="4"/>
        <v>1140</v>
      </c>
      <c r="D62" s="347">
        <f t="shared" si="5"/>
        <v>6830</v>
      </c>
      <c r="E62" s="347">
        <v>1140</v>
      </c>
      <c r="F62" s="347">
        <v>599</v>
      </c>
      <c r="G62" s="347">
        <v>6830</v>
      </c>
      <c r="H62" s="348">
        <v>0</v>
      </c>
      <c r="I62" s="348">
        <v>0</v>
      </c>
      <c r="J62" s="348">
        <v>0</v>
      </c>
      <c r="K62" s="338"/>
      <c r="L62" s="338"/>
      <c r="M62" s="339"/>
      <c r="N62" s="310"/>
      <c r="O62" s="338"/>
      <c r="P62" s="338"/>
      <c r="Q62" s="338"/>
      <c r="R62" s="338"/>
    </row>
    <row r="63" spans="2:18" ht="13.5" customHeight="1">
      <c r="B63" s="326" t="s">
        <v>1756</v>
      </c>
      <c r="C63" s="347">
        <f t="shared" si="4"/>
        <v>938</v>
      </c>
      <c r="D63" s="347">
        <f t="shared" si="5"/>
        <v>5630</v>
      </c>
      <c r="E63" s="347">
        <v>938</v>
      </c>
      <c r="F63" s="347">
        <v>600</v>
      </c>
      <c r="G63" s="347">
        <v>5630</v>
      </c>
      <c r="H63" s="348">
        <v>0</v>
      </c>
      <c r="I63" s="348">
        <v>0</v>
      </c>
      <c r="J63" s="348">
        <v>0</v>
      </c>
      <c r="K63" s="338"/>
      <c r="L63" s="338"/>
      <c r="M63" s="339"/>
      <c r="N63" s="310"/>
      <c r="O63" s="338"/>
      <c r="P63" s="338"/>
      <c r="Q63" s="338"/>
      <c r="R63" s="338"/>
    </row>
    <row r="64" spans="2:18" ht="13.5" customHeight="1" thickBot="1">
      <c r="B64" s="351" t="s">
        <v>1757</v>
      </c>
      <c r="C64" s="352">
        <f t="shared" si="4"/>
        <v>1310</v>
      </c>
      <c r="D64" s="352">
        <f t="shared" si="5"/>
        <v>7890</v>
      </c>
      <c r="E64" s="352">
        <v>1310</v>
      </c>
      <c r="F64" s="352">
        <v>602</v>
      </c>
      <c r="G64" s="352">
        <v>7890</v>
      </c>
      <c r="H64" s="353">
        <v>0</v>
      </c>
      <c r="I64" s="353">
        <v>0</v>
      </c>
      <c r="J64" s="353">
        <v>0</v>
      </c>
      <c r="K64" s="338"/>
      <c r="L64" s="338"/>
      <c r="M64" s="339"/>
      <c r="N64" s="310"/>
      <c r="O64" s="338"/>
      <c r="P64" s="338"/>
      <c r="Q64" s="338"/>
      <c r="R64" s="338"/>
    </row>
    <row r="65" spans="2:13" ht="13.5" customHeight="1">
      <c r="B65" s="307" t="s">
        <v>1909</v>
      </c>
      <c r="C65" s="310"/>
      <c r="D65" s="310"/>
      <c r="E65" s="310"/>
      <c r="F65" s="310"/>
      <c r="G65" s="310"/>
      <c r="H65" s="311"/>
      <c r="I65" s="311"/>
      <c r="J65" s="311"/>
      <c r="K65" s="310"/>
      <c r="L65" s="310"/>
      <c r="M65" s="310"/>
    </row>
    <row r="66" spans="2:13" ht="13.5" customHeight="1">
      <c r="B66" s="310" t="s">
        <v>1910</v>
      </c>
      <c r="C66" s="310"/>
      <c r="D66" s="310"/>
      <c r="E66" s="310"/>
      <c r="F66" s="310"/>
      <c r="G66" s="310"/>
      <c r="H66" s="311"/>
      <c r="I66" s="311"/>
      <c r="J66" s="311"/>
      <c r="K66" s="310"/>
      <c r="L66" s="310"/>
      <c r="M66" s="310"/>
    </row>
    <row r="67" spans="3:13" ht="13.5" customHeight="1">
      <c r="C67" s="310"/>
      <c r="D67" s="310"/>
      <c r="E67" s="310"/>
      <c r="F67" s="310"/>
      <c r="G67" s="310"/>
      <c r="H67" s="311"/>
      <c r="I67" s="311"/>
      <c r="J67" s="311"/>
      <c r="K67" s="310"/>
      <c r="L67" s="310"/>
      <c r="M67" s="310"/>
    </row>
    <row r="68" spans="3:13" ht="15" customHeight="1">
      <c r="C68" s="310"/>
      <c r="D68" s="310"/>
      <c r="E68" s="310"/>
      <c r="F68" s="310"/>
      <c r="G68" s="310"/>
      <c r="H68" s="311"/>
      <c r="I68" s="311"/>
      <c r="J68" s="311"/>
      <c r="K68" s="310"/>
      <c r="L68" s="310"/>
      <c r="M68" s="310"/>
    </row>
    <row r="69" spans="2:13" ht="15" customHeight="1">
      <c r="B69" s="310"/>
      <c r="C69" s="310"/>
      <c r="D69" s="310"/>
      <c r="E69" s="310"/>
      <c r="F69" s="310"/>
      <c r="G69" s="310"/>
      <c r="H69" s="311"/>
      <c r="I69" s="311"/>
      <c r="J69" s="311"/>
      <c r="M69" s="310"/>
    </row>
    <row r="70" spans="2:13" ht="15" customHeight="1">
      <c r="B70" s="310"/>
      <c r="C70" s="310"/>
      <c r="D70" s="310"/>
      <c r="E70" s="310"/>
      <c r="F70" s="310"/>
      <c r="G70" s="310"/>
      <c r="H70" s="311"/>
      <c r="I70" s="311"/>
      <c r="J70" s="311"/>
      <c r="M70" s="310"/>
    </row>
    <row r="71" spans="2:13" ht="15" customHeight="1">
      <c r="B71" s="310"/>
      <c r="C71" s="310"/>
      <c r="D71" s="310"/>
      <c r="E71" s="310"/>
      <c r="F71" s="310"/>
      <c r="G71" s="310"/>
      <c r="H71" s="311"/>
      <c r="I71" s="311"/>
      <c r="J71" s="311"/>
      <c r="M71" s="310"/>
    </row>
    <row r="72" spans="2:13" ht="15" customHeight="1">
      <c r="B72" s="310"/>
      <c r="C72" s="310"/>
      <c r="D72" s="310"/>
      <c r="E72" s="310"/>
      <c r="F72" s="310"/>
      <c r="G72" s="310"/>
      <c r="H72" s="311"/>
      <c r="I72" s="311"/>
      <c r="J72" s="311"/>
      <c r="M72" s="310"/>
    </row>
    <row r="73" spans="2:13" ht="15" customHeight="1">
      <c r="B73" s="310"/>
      <c r="C73" s="310"/>
      <c r="D73" s="310"/>
      <c r="E73" s="310"/>
      <c r="F73" s="310"/>
      <c r="G73" s="310"/>
      <c r="H73" s="311"/>
      <c r="I73" s="311"/>
      <c r="J73" s="311"/>
      <c r="M73" s="310"/>
    </row>
    <row r="74" spans="2:13" ht="15" customHeight="1">
      <c r="B74" s="310"/>
      <c r="C74" s="310"/>
      <c r="D74" s="310"/>
      <c r="E74" s="310"/>
      <c r="F74" s="310"/>
      <c r="G74" s="310"/>
      <c r="H74" s="311"/>
      <c r="I74" s="311"/>
      <c r="J74" s="311"/>
      <c r="M74" s="310"/>
    </row>
    <row r="75" spans="2:13" ht="15" customHeight="1">
      <c r="B75" s="310"/>
      <c r="C75" s="310"/>
      <c r="D75" s="310"/>
      <c r="E75" s="310"/>
      <c r="F75" s="310"/>
      <c r="G75" s="310"/>
      <c r="H75" s="311"/>
      <c r="I75" s="311"/>
      <c r="J75" s="311"/>
      <c r="M75" s="310"/>
    </row>
    <row r="76" spans="2:13" ht="15" customHeight="1">
      <c r="B76" s="310"/>
      <c r="C76" s="310"/>
      <c r="D76" s="310"/>
      <c r="E76" s="310"/>
      <c r="F76" s="310"/>
      <c r="G76" s="310"/>
      <c r="H76" s="311"/>
      <c r="I76" s="311"/>
      <c r="J76" s="311"/>
      <c r="M76" s="310"/>
    </row>
    <row r="77" spans="2:13" ht="15" customHeight="1">
      <c r="B77" s="310"/>
      <c r="C77" s="310"/>
      <c r="D77" s="310"/>
      <c r="E77" s="310"/>
      <c r="F77" s="310"/>
      <c r="G77" s="310"/>
      <c r="H77" s="311"/>
      <c r="I77" s="311"/>
      <c r="J77" s="311"/>
      <c r="M77" s="310"/>
    </row>
    <row r="78" spans="2:13" ht="15" customHeight="1">
      <c r="B78" s="310"/>
      <c r="C78" s="310"/>
      <c r="D78" s="310"/>
      <c r="E78" s="310"/>
      <c r="F78" s="310"/>
      <c r="G78" s="310"/>
      <c r="H78" s="311"/>
      <c r="I78" s="311"/>
      <c r="J78" s="311"/>
      <c r="M78" s="310"/>
    </row>
    <row r="79" spans="2:13" ht="15" customHeight="1">
      <c r="B79" s="310"/>
      <c r="C79" s="310"/>
      <c r="D79" s="310"/>
      <c r="E79" s="310"/>
      <c r="F79" s="310"/>
      <c r="G79" s="310"/>
      <c r="H79" s="311"/>
      <c r="I79" s="311"/>
      <c r="J79" s="311"/>
      <c r="M79" s="310"/>
    </row>
    <row r="80" spans="2:13" ht="15" customHeight="1">
      <c r="B80" s="310"/>
      <c r="C80" s="310"/>
      <c r="D80" s="310"/>
      <c r="E80" s="310"/>
      <c r="F80" s="310"/>
      <c r="G80" s="310"/>
      <c r="H80" s="311"/>
      <c r="I80" s="311"/>
      <c r="J80" s="311"/>
      <c r="M80" s="310"/>
    </row>
    <row r="81" spans="2:10" ht="15" customHeight="1">
      <c r="B81" s="310"/>
      <c r="C81" s="310"/>
      <c r="D81" s="310"/>
      <c r="E81" s="310"/>
      <c r="F81" s="310"/>
      <c r="G81" s="310"/>
      <c r="H81" s="311"/>
      <c r="I81" s="311"/>
      <c r="J81" s="311"/>
    </row>
    <row r="82" spans="2:10" ht="15" customHeight="1">
      <c r="B82" s="310"/>
      <c r="C82" s="310"/>
      <c r="D82" s="310"/>
      <c r="E82" s="310"/>
      <c r="F82" s="310"/>
      <c r="G82" s="310"/>
      <c r="H82" s="311"/>
      <c r="I82" s="311"/>
      <c r="J82" s="311"/>
    </row>
    <row r="83" spans="2:10" ht="15" customHeight="1">
      <c r="B83" s="310"/>
      <c r="C83" s="310"/>
      <c r="D83" s="310"/>
      <c r="E83" s="310"/>
      <c r="F83" s="310"/>
      <c r="G83" s="310"/>
      <c r="H83" s="311"/>
      <c r="I83" s="311"/>
      <c r="J83" s="311"/>
    </row>
    <row r="84" spans="2:10" ht="15" customHeight="1">
      <c r="B84" s="310"/>
      <c r="C84" s="310"/>
      <c r="D84" s="310"/>
      <c r="E84" s="310"/>
      <c r="F84" s="310"/>
      <c r="G84" s="310"/>
      <c r="H84" s="311"/>
      <c r="I84" s="311"/>
      <c r="J84" s="311"/>
    </row>
    <row r="85" spans="2:10" ht="15" customHeight="1">
      <c r="B85" s="310"/>
      <c r="C85" s="310"/>
      <c r="D85" s="310"/>
      <c r="E85" s="310"/>
      <c r="F85" s="310"/>
      <c r="G85" s="310"/>
      <c r="H85" s="311"/>
      <c r="I85" s="311"/>
      <c r="J85" s="311"/>
    </row>
    <row r="86" spans="2:10" ht="15" customHeight="1">
      <c r="B86" s="310"/>
      <c r="C86" s="310"/>
      <c r="D86" s="310"/>
      <c r="E86" s="310"/>
      <c r="F86" s="310"/>
      <c r="G86" s="310"/>
      <c r="H86" s="311"/>
      <c r="I86" s="311"/>
      <c r="J86" s="311"/>
    </row>
    <row r="87" spans="2:10" ht="15" customHeight="1">
      <c r="B87" s="310"/>
      <c r="C87" s="310"/>
      <c r="D87" s="310"/>
      <c r="E87" s="310"/>
      <c r="F87" s="310"/>
      <c r="G87" s="310"/>
      <c r="H87" s="311"/>
      <c r="I87" s="311"/>
      <c r="J87" s="311"/>
    </row>
    <row r="88" spans="2:10" ht="15" customHeight="1">
      <c r="B88" s="310"/>
      <c r="C88" s="310"/>
      <c r="D88" s="310"/>
      <c r="E88" s="310"/>
      <c r="F88" s="310"/>
      <c r="G88" s="310"/>
      <c r="H88" s="311"/>
      <c r="I88" s="311"/>
      <c r="J88" s="311"/>
    </row>
    <row r="89" spans="2:10" ht="15" customHeight="1">
      <c r="B89" s="310"/>
      <c r="C89" s="310"/>
      <c r="D89" s="310"/>
      <c r="E89" s="310"/>
      <c r="F89" s="310"/>
      <c r="G89" s="310"/>
      <c r="H89" s="311"/>
      <c r="I89" s="311"/>
      <c r="J89" s="311"/>
    </row>
    <row r="90" spans="2:10" ht="15" customHeight="1">
      <c r="B90" s="310"/>
      <c r="C90" s="310"/>
      <c r="D90" s="310"/>
      <c r="E90" s="310"/>
      <c r="F90" s="310"/>
      <c r="G90" s="310"/>
      <c r="H90" s="311"/>
      <c r="I90" s="311"/>
      <c r="J90" s="311"/>
    </row>
    <row r="91" spans="2:10" ht="15" customHeight="1">
      <c r="B91" s="310"/>
      <c r="C91" s="310"/>
      <c r="D91" s="310"/>
      <c r="E91" s="310"/>
      <c r="F91" s="310"/>
      <c r="G91" s="310"/>
      <c r="H91" s="311"/>
      <c r="I91" s="311"/>
      <c r="J91" s="311"/>
    </row>
    <row r="92" spans="2:10" ht="15" customHeight="1">
      <c r="B92" s="310"/>
      <c r="C92" s="310"/>
      <c r="D92" s="310"/>
      <c r="E92" s="310"/>
      <c r="F92" s="310"/>
      <c r="G92" s="310"/>
      <c r="H92" s="311"/>
      <c r="I92" s="311"/>
      <c r="J92" s="311"/>
    </row>
    <row r="93" spans="2:10" ht="15" customHeight="1">
      <c r="B93" s="310"/>
      <c r="C93" s="310"/>
      <c r="D93" s="310"/>
      <c r="E93" s="310"/>
      <c r="F93" s="310"/>
      <c r="G93" s="310"/>
      <c r="H93" s="311"/>
      <c r="I93" s="311"/>
      <c r="J93" s="311"/>
    </row>
    <row r="94" spans="2:10" ht="15" customHeight="1">
      <c r="B94" s="310"/>
      <c r="C94" s="310"/>
      <c r="D94" s="310"/>
      <c r="E94" s="310"/>
      <c r="F94" s="310"/>
      <c r="G94" s="310"/>
      <c r="H94" s="311"/>
      <c r="I94" s="311"/>
      <c r="J94" s="311"/>
    </row>
    <row r="95" spans="2:10" ht="15" customHeight="1">
      <c r="B95" s="310"/>
      <c r="C95" s="310"/>
      <c r="D95" s="310"/>
      <c r="E95" s="310"/>
      <c r="F95" s="310"/>
      <c r="G95" s="310"/>
      <c r="H95" s="311"/>
      <c r="I95" s="311"/>
      <c r="J95" s="311"/>
    </row>
    <row r="96" spans="2:10" ht="15" customHeight="1">
      <c r="B96" s="310"/>
      <c r="C96" s="310"/>
      <c r="D96" s="310"/>
      <c r="E96" s="310"/>
      <c r="F96" s="310"/>
      <c r="G96" s="310"/>
      <c r="H96" s="311"/>
      <c r="I96" s="311"/>
      <c r="J96" s="311"/>
    </row>
    <row r="97" spans="2:10" ht="15" customHeight="1">
      <c r="B97" s="310"/>
      <c r="C97" s="310"/>
      <c r="D97" s="310"/>
      <c r="E97" s="310"/>
      <c r="F97" s="310"/>
      <c r="G97" s="310"/>
      <c r="H97" s="311"/>
      <c r="I97" s="311"/>
      <c r="J97" s="311"/>
    </row>
    <row r="98" spans="2:10" ht="15" customHeight="1">
      <c r="B98" s="310"/>
      <c r="C98" s="310"/>
      <c r="D98" s="310"/>
      <c r="E98" s="310"/>
      <c r="F98" s="310"/>
      <c r="G98" s="310"/>
      <c r="H98" s="311"/>
      <c r="I98" s="311"/>
      <c r="J98" s="311"/>
    </row>
    <row r="99" spans="2:10" ht="15" customHeight="1">
      <c r="B99" s="310"/>
      <c r="C99" s="310"/>
      <c r="D99" s="310"/>
      <c r="E99" s="310"/>
      <c r="F99" s="310"/>
      <c r="G99" s="310"/>
      <c r="H99" s="311"/>
      <c r="I99" s="311"/>
      <c r="J99" s="311"/>
    </row>
    <row r="100" spans="2:10" ht="15" customHeight="1">
      <c r="B100" s="310"/>
      <c r="C100" s="310"/>
      <c r="D100" s="310"/>
      <c r="E100" s="310"/>
      <c r="F100" s="310"/>
      <c r="G100" s="310"/>
      <c r="H100" s="311"/>
      <c r="I100" s="311"/>
      <c r="J100" s="311"/>
    </row>
    <row r="101" spans="2:10" ht="15" customHeight="1">
      <c r="B101" s="310"/>
      <c r="C101" s="310"/>
      <c r="D101" s="310"/>
      <c r="E101" s="310"/>
      <c r="F101" s="310"/>
      <c r="G101" s="310"/>
      <c r="H101" s="311"/>
      <c r="I101" s="311"/>
      <c r="J101" s="311"/>
    </row>
    <row r="102" spans="2:10" ht="15" customHeight="1">
      <c r="B102" s="310"/>
      <c r="C102" s="310"/>
      <c r="D102" s="310"/>
      <c r="E102" s="310"/>
      <c r="F102" s="310"/>
      <c r="G102" s="310"/>
      <c r="H102" s="311"/>
      <c r="I102" s="311"/>
      <c r="J102" s="311"/>
    </row>
    <row r="103" spans="2:10" ht="15" customHeight="1">
      <c r="B103" s="310"/>
      <c r="C103" s="310"/>
      <c r="D103" s="310"/>
      <c r="E103" s="310"/>
      <c r="F103" s="310"/>
      <c r="G103" s="310"/>
      <c r="H103" s="311"/>
      <c r="I103" s="311"/>
      <c r="J103" s="311"/>
    </row>
    <row r="104" spans="2:10" ht="15" customHeight="1">
      <c r="B104" s="310"/>
      <c r="C104" s="310"/>
      <c r="D104" s="310"/>
      <c r="E104" s="310"/>
      <c r="F104" s="310"/>
      <c r="G104" s="310"/>
      <c r="H104" s="311"/>
      <c r="I104" s="311"/>
      <c r="J104" s="311"/>
    </row>
    <row r="105" spans="2:10" ht="15" customHeight="1">
      <c r="B105" s="310"/>
      <c r="C105" s="310"/>
      <c r="D105" s="310"/>
      <c r="E105" s="310"/>
      <c r="F105" s="310"/>
      <c r="G105" s="310"/>
      <c r="H105" s="311"/>
      <c r="I105" s="311"/>
      <c r="J105" s="311"/>
    </row>
    <row r="106" spans="2:10" ht="15" customHeight="1">
      <c r="B106" s="310"/>
      <c r="C106" s="310"/>
      <c r="D106" s="310"/>
      <c r="E106" s="310"/>
      <c r="F106" s="310"/>
      <c r="G106" s="310"/>
      <c r="H106" s="311"/>
      <c r="I106" s="311"/>
      <c r="J106" s="311"/>
    </row>
    <row r="107" spans="2:10" ht="15" customHeight="1">
      <c r="B107" s="310"/>
      <c r="C107" s="310"/>
      <c r="D107" s="310"/>
      <c r="E107" s="310"/>
      <c r="F107" s="310"/>
      <c r="G107" s="310"/>
      <c r="H107" s="311"/>
      <c r="I107" s="311"/>
      <c r="J107" s="311"/>
    </row>
    <row r="108" spans="2:10" ht="15" customHeight="1">
      <c r="B108" s="310"/>
      <c r="C108" s="310"/>
      <c r="D108" s="310"/>
      <c r="E108" s="310"/>
      <c r="F108" s="310"/>
      <c r="G108" s="310"/>
      <c r="H108" s="311"/>
      <c r="I108" s="311"/>
      <c r="J108" s="311"/>
    </row>
    <row r="109" spans="2:10" ht="15" customHeight="1">
      <c r="B109" s="310"/>
      <c r="C109" s="310"/>
      <c r="D109" s="310"/>
      <c r="E109" s="310"/>
      <c r="F109" s="310"/>
      <c r="G109" s="310"/>
      <c r="H109" s="311"/>
      <c r="I109" s="311"/>
      <c r="J109" s="311"/>
    </row>
    <row r="110" spans="2:10" ht="15" customHeight="1">
      <c r="B110" s="310"/>
      <c r="C110" s="310"/>
      <c r="D110" s="310"/>
      <c r="E110" s="310"/>
      <c r="F110" s="310"/>
      <c r="G110" s="310"/>
      <c r="H110" s="311"/>
      <c r="I110" s="311"/>
      <c r="J110" s="311"/>
    </row>
    <row r="111" spans="2:10" ht="15" customHeight="1">
      <c r="B111" s="310"/>
      <c r="C111" s="310"/>
      <c r="D111" s="310"/>
      <c r="E111" s="310"/>
      <c r="F111" s="310"/>
      <c r="G111" s="310"/>
      <c r="H111" s="311"/>
      <c r="I111" s="311"/>
      <c r="J111" s="311"/>
    </row>
    <row r="112" spans="2:10" ht="15" customHeight="1">
      <c r="B112" s="310"/>
      <c r="C112" s="310"/>
      <c r="D112" s="310"/>
      <c r="E112" s="310"/>
      <c r="F112" s="310"/>
      <c r="G112" s="310"/>
      <c r="H112" s="311"/>
      <c r="I112" s="311"/>
      <c r="J112" s="311"/>
    </row>
    <row r="113" spans="2:10" ht="15" customHeight="1">
      <c r="B113" s="310"/>
      <c r="C113" s="310"/>
      <c r="D113" s="310"/>
      <c r="E113" s="310"/>
      <c r="F113" s="310"/>
      <c r="G113" s="310"/>
      <c r="H113" s="311"/>
      <c r="I113" s="311"/>
      <c r="J113" s="311"/>
    </row>
    <row r="114" spans="2:10" ht="15" customHeight="1">
      <c r="B114" s="310"/>
      <c r="C114" s="310"/>
      <c r="D114" s="310"/>
      <c r="E114" s="310"/>
      <c r="F114" s="310"/>
      <c r="G114" s="310"/>
      <c r="H114" s="311"/>
      <c r="I114" s="311"/>
      <c r="J114" s="311"/>
    </row>
    <row r="115" spans="2:10" ht="15" customHeight="1">
      <c r="B115" s="310"/>
      <c r="C115" s="310"/>
      <c r="D115" s="310"/>
      <c r="E115" s="310"/>
      <c r="F115" s="310"/>
      <c r="G115" s="310"/>
      <c r="H115" s="311"/>
      <c r="I115" s="311"/>
      <c r="J115" s="311"/>
    </row>
    <row r="116" spans="2:10" ht="15" customHeight="1">
      <c r="B116" s="310"/>
      <c r="C116" s="310"/>
      <c r="D116" s="310"/>
      <c r="E116" s="310"/>
      <c r="F116" s="310"/>
      <c r="G116" s="310"/>
      <c r="H116" s="311"/>
      <c r="I116" s="311"/>
      <c r="J116" s="311"/>
    </row>
    <row r="117" spans="2:10" ht="15" customHeight="1">
      <c r="B117" s="310"/>
      <c r="C117" s="310"/>
      <c r="D117" s="310"/>
      <c r="E117" s="310"/>
      <c r="F117" s="310"/>
      <c r="G117" s="310"/>
      <c r="H117" s="311"/>
      <c r="I117" s="311"/>
      <c r="J117" s="311"/>
    </row>
    <row r="118" spans="2:10" ht="15" customHeight="1">
      <c r="B118" s="310"/>
      <c r="C118" s="310"/>
      <c r="D118" s="310"/>
      <c r="E118" s="310"/>
      <c r="F118" s="310"/>
      <c r="G118" s="310"/>
      <c r="H118" s="311"/>
      <c r="I118" s="311"/>
      <c r="J118" s="311"/>
    </row>
    <row r="119" spans="2:10" ht="15" customHeight="1">
      <c r="B119" s="310"/>
      <c r="C119" s="310"/>
      <c r="D119" s="310"/>
      <c r="E119" s="310"/>
      <c r="F119" s="310"/>
      <c r="G119" s="310"/>
      <c r="H119" s="311"/>
      <c r="I119" s="311"/>
      <c r="J119" s="311"/>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山形県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平成６年　山形県統計年鑑</dc:title>
  <dc:subject/>
  <dc:creator>山形県</dc:creator>
  <cp:keywords/>
  <dc:description/>
  <cp:lastModifiedBy>user</cp:lastModifiedBy>
  <cp:lastPrinted>2005-05-24T06:19:40Z</cp:lastPrinted>
  <dcterms:created xsi:type="dcterms:W3CDTF">2005-04-02T01:55:19Z</dcterms:created>
  <dcterms:modified xsi:type="dcterms:W3CDTF">2013-02-07T04:39:33Z</dcterms:modified>
  <cp:category/>
  <cp:version/>
  <cp:contentType/>
  <cp:contentStatus/>
</cp:coreProperties>
</file>