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2.xml" ContentType="application/vnd.openxmlformats-officedocument.drawing+xml"/>
  <Override PartName="/xl/worksheets/sheet43.xml" ContentType="application/vnd.openxmlformats-officedocument.spreadsheetml.worksheet+xml"/>
  <Override PartName="/xl/drawings/drawing3.xml" ContentType="application/vnd.openxmlformats-officedocument.drawing+xml"/>
  <Override PartName="/xl/worksheets/sheet4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120" tabRatio="776" activeTab="0"/>
  </bookViews>
  <sheets>
    <sheet name="目次" sheetId="1" r:id="rId1"/>
    <sheet name="１"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参考）全目次" sheetId="44" r:id="rId44"/>
  </sheets>
  <definedNames>
    <definedName name="_xlnm.Print_Area" localSheetId="38">'38'!$B$2:$AH$65</definedName>
  </definedNames>
  <calcPr fullCalcOnLoad="1"/>
</workbook>
</file>

<file path=xl/sharedStrings.xml><?xml version="1.0" encoding="utf-8"?>
<sst xmlns="http://schemas.openxmlformats.org/spreadsheetml/2006/main" count="4939" uniqueCount="2717">
  <si>
    <t>葉茎菜類</t>
  </si>
  <si>
    <t>根菜類</t>
  </si>
  <si>
    <t>③</t>
  </si>
  <si>
    <t>生　　乳</t>
  </si>
  <si>
    <t>肉　　豚</t>
  </si>
  <si>
    <t>鶏　　卵</t>
  </si>
  <si>
    <t>畜 産 物</t>
  </si>
  <si>
    <t>農業所得</t>
  </si>
  <si>
    <t>山 形 市</t>
  </si>
  <si>
    <t>米 沢 市</t>
  </si>
  <si>
    <t>鶴 岡 市</t>
  </si>
  <si>
    <t>酒 田 市</t>
  </si>
  <si>
    <t xml:space="preserve">新 庄 市 </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</si>
  <si>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</si>
  <si>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</si>
  <si>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</si>
  <si>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</si>
  <si>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</si>
  <si>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</si>
  <si>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</si>
  <si>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</si>
  <si>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</si>
  <si>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</si>
  <si>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</si>
  <si>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</si>
  <si>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</si>
  <si>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</si>
  <si>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</si>
  <si>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</si>
  <si>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</si>
  <si>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</si>
  <si>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</si>
  <si>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</si>
  <si>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</si>
  <si>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</si>
  <si>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立 川 町</t>
  </si>
  <si>
    <t>余 目 町</t>
  </si>
  <si>
    <t>藤 島 町</t>
  </si>
  <si>
    <t>羽 黒 町</t>
  </si>
  <si>
    <t>櫛 引 町</t>
  </si>
  <si>
    <t>三 川 町</t>
  </si>
  <si>
    <t>朝 日 村</t>
  </si>
  <si>
    <t>温 海 町</t>
  </si>
  <si>
    <t>遊 佐 町</t>
  </si>
  <si>
    <t>八 幡 町</t>
  </si>
  <si>
    <t>松 山 町</t>
  </si>
  <si>
    <t>平 田 町</t>
  </si>
  <si>
    <t>単位：年計＝億円、農業地域、市町村＝1,000万円</t>
  </si>
  <si>
    <t>単位：1000円</t>
  </si>
  <si>
    <t>年          別</t>
  </si>
  <si>
    <t>耕　　　　　　　　　　　　　　　　　　　　　　　　　　　　　　　　　種</t>
  </si>
  <si>
    <t>養　蚕　②</t>
  </si>
  <si>
    <t>畜　　　　産</t>
  </si>
  <si>
    <t>加工農産物</t>
  </si>
  <si>
    <t>生産農業所得</t>
  </si>
  <si>
    <t xml:space="preserve">  農家１戸当たり</t>
  </si>
  <si>
    <t xml:space="preserve">  耕地10ａ当たり</t>
  </si>
  <si>
    <t>農業専従者(換算)１人当たり</t>
  </si>
  <si>
    <t>麦・雑穀豆類</t>
  </si>
  <si>
    <t>野菜</t>
  </si>
  <si>
    <t>工芸農作物</t>
  </si>
  <si>
    <t>種苗・苗木</t>
  </si>
  <si>
    <t>所得率</t>
  </si>
  <si>
    <t>農業粗生産額</t>
  </si>
  <si>
    <t>市町村別</t>
  </si>
  <si>
    <t>小計</t>
  </si>
  <si>
    <t>その他</t>
  </si>
  <si>
    <t>％</t>
  </si>
  <si>
    <t>平成８年</t>
  </si>
  <si>
    <t>平成９年</t>
  </si>
  <si>
    <t>村山地域</t>
  </si>
  <si>
    <t>最上地域</t>
  </si>
  <si>
    <t>-</t>
  </si>
  <si>
    <t>置賜地域</t>
  </si>
  <si>
    <t>-</t>
  </si>
  <si>
    <t>庄内地域</t>
  </si>
  <si>
    <t xml:space="preserve">      X</t>
  </si>
  <si>
    <t>X</t>
  </si>
  <si>
    <t>資料：東北農政局山形統計情報事務所「山形農林水産統計年報　平成9～10年」</t>
  </si>
  <si>
    <t>９.　農業粗生産額と生産農業所得（平成8、9年）</t>
  </si>
  <si>
    <t>(6)名所旧跡観光地別観光者数（延数）</t>
  </si>
  <si>
    <t>(7)温泉観光地別観光者数（延数）</t>
  </si>
  <si>
    <t>(8)その他の観光地別観光者数（延数）</t>
  </si>
  <si>
    <t>旅券申請件数（市町村別）</t>
  </si>
  <si>
    <t>18－１</t>
  </si>
  <si>
    <t>18－２</t>
  </si>
  <si>
    <t>18－３</t>
  </si>
  <si>
    <t>18－４</t>
  </si>
  <si>
    <t>18－５</t>
  </si>
  <si>
    <t>18－６</t>
  </si>
  <si>
    <t>18－７</t>
  </si>
  <si>
    <t>18－８</t>
  </si>
  <si>
    <t>18－９</t>
  </si>
  <si>
    <t>18－10</t>
  </si>
  <si>
    <t>18－11</t>
  </si>
  <si>
    <t>18－12</t>
  </si>
  <si>
    <t>18－13</t>
  </si>
  <si>
    <t>18－14</t>
  </si>
  <si>
    <t>18－15</t>
  </si>
  <si>
    <t>18－16</t>
  </si>
  <si>
    <t>18－17</t>
  </si>
  <si>
    <t>18－18</t>
  </si>
  <si>
    <t>18－19</t>
  </si>
  <si>
    <t>18－20</t>
  </si>
  <si>
    <t>18－21</t>
  </si>
  <si>
    <t>18－22</t>
  </si>
  <si>
    <t>18－23</t>
  </si>
  <si>
    <t>18－24</t>
  </si>
  <si>
    <t>18－25</t>
  </si>
  <si>
    <t>18－26</t>
  </si>
  <si>
    <t>18－27</t>
  </si>
  <si>
    <t>18－28</t>
  </si>
  <si>
    <t>18－29</t>
  </si>
  <si>
    <t>19－１</t>
  </si>
  <si>
    <t>19－２</t>
  </si>
  <si>
    <t>19－３</t>
  </si>
  <si>
    <t>(1)消防力の現状</t>
  </si>
  <si>
    <t>(2)月別火災発生件数及び損害額</t>
  </si>
  <si>
    <t>(3)出火原因別出火件数</t>
  </si>
  <si>
    <t>(4)覚知方法別建物火災件数及び焼損面積</t>
  </si>
  <si>
    <t>救急事故種別出場件数及び搬送人員</t>
  </si>
  <si>
    <t>災害建築物の床面積及び損害見積額</t>
  </si>
  <si>
    <t>交通事故発生状況及び死傷者数</t>
  </si>
  <si>
    <t>(1)警察署別市町村別発生状況</t>
  </si>
  <si>
    <t>(2)月別発生状況</t>
  </si>
  <si>
    <t>(3)路線別発生状況</t>
  </si>
  <si>
    <t>(4)第１当事者別・原因（違反）別発生状況</t>
  </si>
  <si>
    <t>(5)死亡事故の第1当事者の運転経験年数と年齢別発生状況</t>
  </si>
  <si>
    <t>(6)死傷者の状態と年齢別発生状況</t>
  </si>
  <si>
    <t>(7)都道府県別発生状況</t>
  </si>
  <si>
    <t>災害</t>
  </si>
  <si>
    <t>20－１</t>
  </si>
  <si>
    <t>20－２</t>
  </si>
  <si>
    <t>20－３</t>
  </si>
  <si>
    <t>20－４</t>
  </si>
  <si>
    <t>20－５</t>
  </si>
  <si>
    <t>平成９年　山形県統計年鑑</t>
  </si>
  <si>
    <t xml:space="preserve">  ＃　うち数で掲げたもの</t>
  </si>
  <si>
    <t>市町村別民有地の面積、家屋の棟数及び床面積</t>
  </si>
  <si>
    <t>(1)主な湖沼</t>
  </si>
  <si>
    <t>(2)主なダム</t>
  </si>
  <si>
    <t>市町村別の出生、死亡、死産、婚姻、離婚数及び合計特殊出生率</t>
  </si>
  <si>
    <t>産業（大分類）別規模別民営事業所数</t>
  </si>
  <si>
    <t>産業（中分類）別事業所数及び従業者数</t>
  </si>
  <si>
    <t>生乳及び牛乳生産量</t>
  </si>
  <si>
    <t>(1)鉱区数及び鉱区面積</t>
  </si>
  <si>
    <t>(2)産出・投入・付加価値額</t>
  </si>
  <si>
    <t>(3)自家用自動車有償貸渡事業者数（レンタカー）</t>
  </si>
  <si>
    <t>300～499</t>
  </si>
  <si>
    <t>500～999</t>
  </si>
  <si>
    <t>男</t>
  </si>
  <si>
    <t>女</t>
  </si>
  <si>
    <t>東南村山地区計</t>
  </si>
  <si>
    <t>上山市</t>
  </si>
  <si>
    <t>天童市</t>
  </si>
  <si>
    <t>山辺町</t>
  </si>
  <si>
    <t>中山町</t>
  </si>
  <si>
    <t>西村山地区計</t>
  </si>
  <si>
    <t>寒河江市</t>
  </si>
  <si>
    <t>河北町</t>
  </si>
  <si>
    <t>西川町</t>
  </si>
  <si>
    <t>朝日町</t>
  </si>
  <si>
    <t>大江町</t>
  </si>
  <si>
    <t>北村山地区計</t>
  </si>
  <si>
    <t>村山市</t>
  </si>
  <si>
    <t>東根市</t>
  </si>
  <si>
    <t>尾花沢市</t>
  </si>
  <si>
    <t>大石田町</t>
  </si>
  <si>
    <t>最上地区計</t>
  </si>
  <si>
    <t>新庄市</t>
  </si>
  <si>
    <t>金山町</t>
  </si>
  <si>
    <t>最上町</t>
  </si>
  <si>
    <t>舟形町</t>
  </si>
  <si>
    <t>真室川町</t>
  </si>
  <si>
    <t>大蔵村</t>
  </si>
  <si>
    <t>鮭川村</t>
  </si>
  <si>
    <t>戸沢村</t>
  </si>
  <si>
    <t>東南置賜地区計</t>
  </si>
  <si>
    <t>米沢市</t>
  </si>
  <si>
    <t>南陽市</t>
  </si>
  <si>
    <t>高畑町</t>
  </si>
  <si>
    <t>川西町</t>
  </si>
  <si>
    <t>西置賜地区計</t>
  </si>
  <si>
    <t>長井市</t>
  </si>
  <si>
    <t>小国町</t>
  </si>
  <si>
    <t>白鷹町</t>
  </si>
  <si>
    <t>飯豊町</t>
  </si>
  <si>
    <t>田川地区計</t>
  </si>
  <si>
    <t>鶴岡市</t>
  </si>
  <si>
    <t>立川町</t>
  </si>
  <si>
    <t>余目町</t>
  </si>
  <si>
    <t>藤島町</t>
  </si>
  <si>
    <t>羽黒町</t>
  </si>
  <si>
    <t>櫛引町</t>
  </si>
  <si>
    <t>三川町</t>
  </si>
  <si>
    <t>朝日村</t>
  </si>
  <si>
    <t>温海町</t>
  </si>
  <si>
    <t>飽海地区計</t>
  </si>
  <si>
    <t>酒田市</t>
  </si>
  <si>
    <t>遊佐町</t>
  </si>
  <si>
    <t>八幡町</t>
  </si>
  <si>
    <t>松山町</t>
  </si>
  <si>
    <t>平田町</t>
  </si>
  <si>
    <t>注：従業者数4人以上の事業所</t>
  </si>
  <si>
    <t>資料：県統計調査課「工業統計調査結果報告書」（平成9年山形県の工業）</t>
  </si>
  <si>
    <t>１５．市町村別製造業の事業所数、従業者数、現金給与総額、原材料使用額等及び製造品出荷額等（平成9年）</t>
  </si>
  <si>
    <t>実　　延　　長　　の　　内　　訳</t>
  </si>
  <si>
    <t>区　　　　　　分</t>
  </si>
  <si>
    <t>路線数</t>
  </si>
  <si>
    <t>総延長</t>
  </si>
  <si>
    <t>未供用</t>
  </si>
  <si>
    <t>実延長</t>
  </si>
  <si>
    <t>改　良　・　未　改　良　別</t>
  </si>
  <si>
    <t>路　　面　　別</t>
  </si>
  <si>
    <t>木橋</t>
  </si>
  <si>
    <t>永久橋</t>
  </si>
  <si>
    <t>トンネル</t>
  </si>
  <si>
    <t>鉄道交差</t>
  </si>
  <si>
    <t>立体横断施設</t>
  </si>
  <si>
    <t>渡船場</t>
  </si>
  <si>
    <t>歩道設置</t>
  </si>
  <si>
    <t>歩道延長</t>
  </si>
  <si>
    <t>延　長</t>
  </si>
  <si>
    <t>改良済延長</t>
  </si>
  <si>
    <t>未改良延長</t>
  </si>
  <si>
    <t>自不能延長</t>
  </si>
  <si>
    <t>改良率</t>
  </si>
  <si>
    <t>舗装済延長</t>
  </si>
  <si>
    <t>未舗装延長</t>
  </si>
  <si>
    <t>舗装率</t>
  </si>
  <si>
    <t>数</t>
  </si>
  <si>
    <t>延長</t>
  </si>
  <si>
    <t>立体</t>
  </si>
  <si>
    <t>平面</t>
  </si>
  <si>
    <t>歩道橋</t>
  </si>
  <si>
    <t>地下道</t>
  </si>
  <si>
    <t>道路延長</t>
  </si>
  <si>
    <t>総　　　　　　　数</t>
  </si>
  <si>
    <t>高速道路</t>
  </si>
  <si>
    <t>一般国道</t>
  </si>
  <si>
    <t>国管理</t>
  </si>
  <si>
    <t>県管理</t>
  </si>
  <si>
    <t>県道</t>
  </si>
  <si>
    <t>主要地方道</t>
  </si>
  <si>
    <t>一般県道</t>
  </si>
  <si>
    <t>市町村道</t>
  </si>
  <si>
    <t>独立専用自歩道</t>
  </si>
  <si>
    <t>平成10年4月1日現在   単位：ｍ、％</t>
  </si>
  <si>
    <t>橋　の　内　訳</t>
  </si>
  <si>
    <t>重要延長</t>
  </si>
  <si>
    <t>注：１）路線数の（　）は内書で一部県管理のもである。（国道112号、113号）</t>
  </si>
  <si>
    <t>　　２）自不能は、未改良のうち自動車交通不可能延長のことである</t>
  </si>
  <si>
    <t>資料：県道路維持課</t>
  </si>
  <si>
    <t>１６．道路現況</t>
  </si>
  <si>
    <t>単位：千kWｈ</t>
  </si>
  <si>
    <t>　　　一般</t>
  </si>
  <si>
    <t>資料：東北電力株式会社</t>
  </si>
  <si>
    <t>項目</t>
  </si>
  <si>
    <t>平成7年度</t>
  </si>
  <si>
    <t>平成8年度</t>
  </si>
  <si>
    <t>平成9年度</t>
  </si>
  <si>
    <t>　電灯需要</t>
  </si>
  <si>
    <t>　電力需要</t>
  </si>
  <si>
    <t>　　  業務用電力</t>
  </si>
  <si>
    <t>　　定額電灯</t>
  </si>
  <si>
    <t>　　  小口電力</t>
  </si>
  <si>
    <t>　　　  低圧電力</t>
  </si>
  <si>
    <t>　　従量電灯Ａ・Ｂ</t>
  </si>
  <si>
    <t>　　　  高圧電力Ａ</t>
  </si>
  <si>
    <t>　　大口電力</t>
  </si>
  <si>
    <t>　　従量電灯Ｃ</t>
  </si>
  <si>
    <t>　　　需給調整（特約）</t>
  </si>
  <si>
    <t>　　臨時電灯</t>
  </si>
  <si>
    <t xml:space="preserve">    臨時電力</t>
  </si>
  <si>
    <t xml:space="preserve">    深夜電力</t>
  </si>
  <si>
    <t>　　公衆街路灯</t>
  </si>
  <si>
    <t xml:space="preserve">    農事用電力</t>
  </si>
  <si>
    <t xml:space="preserve">    建設工事用電力</t>
  </si>
  <si>
    <t>　　時間帯電灯</t>
  </si>
  <si>
    <t xml:space="preserve">    事業用電力</t>
  </si>
  <si>
    <t xml:space="preserve">    融雪用電力</t>
  </si>
  <si>
    <t>１７．電灯及び電力需要実績(平成7～9年度)</t>
  </si>
  <si>
    <t>（１）計画給水人口及び普及率</t>
  </si>
  <si>
    <t>3月31日現在  単位：人口＝人、率＝％</t>
  </si>
  <si>
    <t>保健所別　　　　市町村別</t>
  </si>
  <si>
    <t>行政区域内      居住人口（Ａ）</t>
  </si>
  <si>
    <t>給水区域内      現在人口   （B）</t>
  </si>
  <si>
    <t>B/A     （％）</t>
  </si>
  <si>
    <t>計    画        給水人口   （C)</t>
  </si>
  <si>
    <t>C/A     （％）</t>
  </si>
  <si>
    <t>現    在        給水人口  （D)</t>
  </si>
  <si>
    <t>３－４</t>
  </si>
  <si>
    <t>３－５</t>
  </si>
  <si>
    <t>３－６</t>
  </si>
  <si>
    <t>３－７</t>
  </si>
  <si>
    <t>市町村別の地目別経営農家数及び経営耕地面積</t>
  </si>
  <si>
    <t>農産物販売金額規模別農家数</t>
  </si>
  <si>
    <t>市町村別農家の男女、年齢別世帯員数</t>
  </si>
  <si>
    <t>市町村別農家の就業状態別15歳以上世帯員数</t>
  </si>
  <si>
    <t>市町村別の男女別従事日数別自営農業従事者数</t>
  </si>
  <si>
    <t>４－１</t>
  </si>
  <si>
    <t>４－２</t>
  </si>
  <si>
    <t>４－３</t>
  </si>
  <si>
    <t>４－４</t>
  </si>
  <si>
    <t>４－５</t>
  </si>
  <si>
    <t>４－６</t>
  </si>
  <si>
    <t>市町村別の農家の兼業種類別従事者数</t>
  </si>
  <si>
    <t>販売農家の農業労働力保有状態別農家数</t>
  </si>
  <si>
    <t>あとつぎの有無別あとつぎ予定者の就業状態別農家数</t>
  </si>
  <si>
    <t>耕作放棄地のある農家数と耕作放棄地面積</t>
  </si>
  <si>
    <t>農用機械所有農家数及び台数</t>
  </si>
  <si>
    <t>４－７</t>
  </si>
  <si>
    <t>４－８</t>
  </si>
  <si>
    <t>４－９</t>
  </si>
  <si>
    <t>市町村別の農業雇用労働雇い入れ農家数・人数及び農作業（水稲作）をよそに請け負わせた農家数と面積</t>
  </si>
  <si>
    <t>４－10</t>
  </si>
  <si>
    <t>４－11</t>
  </si>
  <si>
    <t>４－13</t>
  </si>
  <si>
    <t>４－12</t>
  </si>
  <si>
    <t>よその農作業を請け負った農家数と請負面積（販売農家）</t>
  </si>
  <si>
    <t>借入耕地のある農家数と借入耕地面積及び貸付耕地のある農家数と貸付耕地面積</t>
  </si>
  <si>
    <t>市町村別施設園芸の施設のある農家数と施設面積</t>
  </si>
  <si>
    <t>市町村別の水稲、陸稲の作付け面積及び収穫量</t>
  </si>
  <si>
    <t>作物別収穫（栽培）農家数・収穫（栽培）面積</t>
  </si>
  <si>
    <t>市町村別の農作物の生産(稲を除く）</t>
  </si>
  <si>
    <t>(1)麦類</t>
  </si>
  <si>
    <t>(2)いも類</t>
  </si>
  <si>
    <t>(3)豆類・雑穀</t>
  </si>
  <si>
    <t>(4)野菜</t>
  </si>
  <si>
    <t>(5)果樹</t>
  </si>
  <si>
    <t>４－14</t>
  </si>
  <si>
    <t>４－15</t>
  </si>
  <si>
    <t>４－16</t>
  </si>
  <si>
    <t>４－17</t>
  </si>
  <si>
    <t>４－18</t>
  </si>
  <si>
    <t>市町村別の養蚕戸数、蚕種掃立数量、繭生産量及び桑園面積</t>
  </si>
  <si>
    <t>市町村別の家畜等飼養農家数及び頭羽数</t>
  </si>
  <si>
    <t>と畜場別のと畜頭数</t>
  </si>
  <si>
    <t>４－19</t>
  </si>
  <si>
    <t>４－20</t>
  </si>
  <si>
    <t>４－21</t>
  </si>
  <si>
    <t>４－22</t>
  </si>
  <si>
    <t>４－23</t>
  </si>
  <si>
    <t>工芸農作物の生産</t>
  </si>
  <si>
    <t>教宗派別宗教法人数</t>
  </si>
  <si>
    <t>博物館</t>
  </si>
  <si>
    <t>６</t>
  </si>
  <si>
    <t>第１章　土地及び気象</t>
  </si>
  <si>
    <t>(1)公立学校</t>
  </si>
  <si>
    <t>16－１</t>
  </si>
  <si>
    <t>16－２</t>
  </si>
  <si>
    <t>16－３</t>
  </si>
  <si>
    <t>16－４</t>
  </si>
  <si>
    <t>16－５</t>
  </si>
  <si>
    <t>16－６</t>
  </si>
  <si>
    <t>16－７</t>
  </si>
  <si>
    <t>16－８</t>
  </si>
  <si>
    <t>16－９</t>
  </si>
  <si>
    <t>16－10</t>
  </si>
  <si>
    <t>16－11</t>
  </si>
  <si>
    <t>16－12</t>
  </si>
  <si>
    <t>16－13</t>
  </si>
  <si>
    <t>16－14</t>
  </si>
  <si>
    <t>16－15</t>
  </si>
  <si>
    <t>16－16</t>
  </si>
  <si>
    <t>16－17</t>
  </si>
  <si>
    <t>16－19</t>
  </si>
  <si>
    <t>16－18</t>
  </si>
  <si>
    <t>公共職業紹介状況</t>
  </si>
  <si>
    <t>職業能力開発施設の状況</t>
  </si>
  <si>
    <t>賃金指数、雇用指数及び労働時間指数</t>
  </si>
  <si>
    <t>(1)〈事業所規模５人以上〉</t>
  </si>
  <si>
    <t>(2)〈事業所規模30人以上〉</t>
  </si>
  <si>
    <t>産業別常用労働者の１人平均月間現金給与額</t>
  </si>
  <si>
    <t>産業別、男女別、年齢階級別産業別の労働者1人当りの勤続年数、実労働時間数、定期現金給与額及び労働者数</t>
  </si>
  <si>
    <t>産業別、男女別、企業規模別の労働者1人当りの勤続年数、実労働時間数、定期現金給与額及び労働者数</t>
  </si>
  <si>
    <t>新規学卒者の初任給額</t>
  </si>
  <si>
    <t>各種休暇制度の有無及び給与支給状況</t>
  </si>
  <si>
    <t>(2)労政事務所及び適用法規別労働組合・組合員数</t>
  </si>
  <si>
    <t>(3)企業規模別の労働組合数及び組合員数（労組法適用）</t>
  </si>
  <si>
    <t>(4)産業別の労働組合数及び組合員数</t>
  </si>
  <si>
    <t>(5)加盟上部団体別労働組合数及び組合員数</t>
  </si>
  <si>
    <t>労働争議</t>
  </si>
  <si>
    <t>(2)産業別発生件数及び行為参加人員</t>
  </si>
  <si>
    <t>業種別、事業規模別、労働災害被災者数</t>
  </si>
  <si>
    <t>雇用保険</t>
  </si>
  <si>
    <t>健康保険</t>
  </si>
  <si>
    <t>日雇特例被保険者</t>
  </si>
  <si>
    <t>厚生年金保険</t>
  </si>
  <si>
    <t>労働者災害補償保険</t>
  </si>
  <si>
    <t>(1)適用事業場数・適用労働者数</t>
  </si>
  <si>
    <t>(4)労働基準監督署別年金受給者数</t>
  </si>
  <si>
    <t>国民年金</t>
  </si>
  <si>
    <t>３０．市町村別普通会計歳入歳出決算（平成8、9年度）</t>
  </si>
  <si>
    <t>平成8年度</t>
  </si>
  <si>
    <t>昭54.10</t>
  </si>
  <si>
    <t>新　庄　市</t>
  </si>
  <si>
    <t>平 1.10</t>
  </si>
  <si>
    <t>寒 河 江 市</t>
  </si>
  <si>
    <t>昭58.10</t>
  </si>
  <si>
    <t>上　山　市</t>
  </si>
  <si>
    <t>昭56.11</t>
  </si>
  <si>
    <t>村　山　市</t>
  </si>
  <si>
    <t>昭62.10</t>
  </si>
  <si>
    <t>長　井　市</t>
  </si>
  <si>
    <t>昭63. 4</t>
  </si>
  <si>
    <t>天　童　市</t>
  </si>
  <si>
    <t>昭49. 4</t>
  </si>
  <si>
    <t>東　根　市</t>
  </si>
  <si>
    <t>昭62. 7</t>
  </si>
  <si>
    <t>南　陽　市</t>
  </si>
  <si>
    <t>山　辺　町</t>
  </si>
  <si>
    <t>平 4. 3</t>
  </si>
  <si>
    <t>中　山　町</t>
  </si>
  <si>
    <t>河　北　町</t>
  </si>
  <si>
    <t>昭63. 9</t>
  </si>
  <si>
    <t>西　川　町</t>
  </si>
  <si>
    <t>-</t>
  </si>
  <si>
    <t>大　江　町</t>
  </si>
  <si>
    <t>（尾花沢市）</t>
  </si>
  <si>
    <t>（大石田町）</t>
  </si>
  <si>
    <t>金　山　町</t>
  </si>
  <si>
    <t>最　上　町</t>
  </si>
  <si>
    <t>舟 形 町(特環）</t>
  </si>
  <si>
    <t>-</t>
  </si>
  <si>
    <t>真室川町</t>
  </si>
  <si>
    <t>-</t>
  </si>
  <si>
    <t>大 蔵 村(特環）</t>
  </si>
  <si>
    <t>昭59. 4</t>
  </si>
  <si>
    <t>鮭川村(特環）</t>
  </si>
  <si>
    <t>-</t>
  </si>
  <si>
    <t>戸 沢 村(特環）</t>
  </si>
  <si>
    <t>高　畠　町</t>
  </si>
  <si>
    <t>川　西　町</t>
  </si>
  <si>
    <t>小　国　町</t>
  </si>
  <si>
    <t>白　鷹　町</t>
  </si>
  <si>
    <t>昭62. 3</t>
  </si>
  <si>
    <t>立 川 町(特環）</t>
  </si>
  <si>
    <t>余　目　町</t>
  </si>
  <si>
    <t>藤　島　町</t>
  </si>
  <si>
    <t>羽 黒 町(特環）</t>
  </si>
  <si>
    <t>昭60. 6</t>
  </si>
  <si>
    <t>櫛　引　町</t>
  </si>
  <si>
    <t>平 7.11</t>
  </si>
  <si>
    <t>三 川 町(特環）</t>
  </si>
  <si>
    <t>朝 日 村(特環）</t>
  </si>
  <si>
    <t>温　海　町</t>
  </si>
  <si>
    <t>平 1. 4</t>
  </si>
  <si>
    <t>遊　佐　町</t>
  </si>
  <si>
    <t>平 7.10</t>
  </si>
  <si>
    <t>八　幡　町</t>
  </si>
  <si>
    <t>平 6.10</t>
  </si>
  <si>
    <t>松 山 町(特環）</t>
  </si>
  <si>
    <t>注:1)行政人口は住民基本台帳人口調べ。　2)米沢市の整備面積には特定を含む。3)真室川町､鮭川村は平成9年度着手。</t>
  </si>
  <si>
    <t>資料:県下水道課</t>
  </si>
  <si>
    <t>１９．下水道の現況（平成9年度）</t>
  </si>
  <si>
    <t>単位：便数＝便、率＝％、客数＝人、貨物・郵便＝ｋｇ</t>
  </si>
  <si>
    <t>旅　　　客　　　輸　　　送</t>
  </si>
  <si>
    <t>貨          物</t>
  </si>
  <si>
    <t>郵          便</t>
  </si>
  <si>
    <t>運航便数</t>
  </si>
  <si>
    <t>欠航便数</t>
  </si>
  <si>
    <t>就航率</t>
  </si>
  <si>
    <t>乗客数</t>
  </si>
  <si>
    <t>降客数</t>
  </si>
  <si>
    <t>利用率</t>
  </si>
  <si>
    <t>積</t>
  </si>
  <si>
    <t>降</t>
  </si>
  <si>
    <t>平成5年</t>
  </si>
  <si>
    <t>（1）総数</t>
  </si>
  <si>
    <t>平成4年</t>
  </si>
  <si>
    <t>資料：県空港港湾課　（2）～（6）についても同じ</t>
  </si>
  <si>
    <t>２０． 山形空港利用状況　（平成4～9年）</t>
  </si>
  <si>
    <t>旅　　客　　輸　　送</t>
  </si>
  <si>
    <t>（1）総数</t>
  </si>
  <si>
    <t>平成4年</t>
  </si>
  <si>
    <t>-</t>
  </si>
  <si>
    <t>資料：県空港港湾課  （2）～（5）についても同じ    庄内空港は平成3年10月1日開港</t>
  </si>
  <si>
    <t>２１． 庄内空港利用状況　（平成4～9年）</t>
  </si>
  <si>
    <t>(1)年度別保有自動車数</t>
  </si>
  <si>
    <t>乗     用</t>
  </si>
  <si>
    <t>総　　数</t>
  </si>
  <si>
    <t>普通車</t>
  </si>
  <si>
    <t>小型車</t>
  </si>
  <si>
    <t>被けん引車</t>
  </si>
  <si>
    <t>軽自動車</t>
  </si>
  <si>
    <t xml:space="preserve"> 乗用(つづき）</t>
  </si>
  <si>
    <t>小 型 車</t>
  </si>
  <si>
    <t>総     数</t>
  </si>
  <si>
    <t>大型特殊車</t>
  </si>
  <si>
    <t>小型二輪車</t>
  </si>
  <si>
    <t>軽二輪車</t>
  </si>
  <si>
    <t>資料：新潟運輸局山形陸運支局「陸運要覧」</t>
  </si>
  <si>
    <t>各年度3月末</t>
  </si>
  <si>
    <t>貨          物          用</t>
  </si>
  <si>
    <t>乗合用　　普通車及　び小型車</t>
  </si>
  <si>
    <t>年   度   別</t>
  </si>
  <si>
    <t>平 成 5 年 度</t>
  </si>
  <si>
    <t>自家用</t>
  </si>
  <si>
    <t>…</t>
  </si>
  <si>
    <t>営業用</t>
  </si>
  <si>
    <t>…</t>
  </si>
  <si>
    <t>特 種 (殊） 用 途 車</t>
  </si>
  <si>
    <t>二　　　輪　　　車</t>
  </si>
  <si>
    <t>年度別</t>
  </si>
  <si>
    <t>軽四輪車</t>
  </si>
  <si>
    <t>普通車</t>
  </si>
  <si>
    <t>小型車</t>
  </si>
  <si>
    <t>軽自動車</t>
  </si>
  <si>
    <t>平成5年度</t>
  </si>
  <si>
    <t>…</t>
  </si>
  <si>
    <t>注：1）特殊用途用の「軽自動車」は検査対象軽自動車の「特殊用途」と検査対象外軽自動車の「その他」の合計である。</t>
  </si>
  <si>
    <t>　　2）道路運送車両法施行規制の一部改正（H9.1.1施行）により、特殊自動車の種別区分が大型特殊自動車から</t>
  </si>
  <si>
    <t>　　新たに小型特殊自動車に変更されたものは保有車両から除いてある。</t>
  </si>
  <si>
    <t>２２．車種別保有自動車数</t>
  </si>
  <si>
    <t>奥羽本線</t>
  </si>
  <si>
    <t>陸羽西線</t>
  </si>
  <si>
    <t>左沢線</t>
  </si>
  <si>
    <t>単位：百人</t>
  </si>
  <si>
    <t>板谷</t>
  </si>
  <si>
    <t>（新庄）</t>
  </si>
  <si>
    <t>（北山形）</t>
  </si>
  <si>
    <t>峠</t>
  </si>
  <si>
    <t>升形</t>
  </si>
  <si>
    <t>東金井</t>
  </si>
  <si>
    <t>大沢</t>
  </si>
  <si>
    <t>羽前前波</t>
  </si>
  <si>
    <t>羽前山辺</t>
  </si>
  <si>
    <t>関根</t>
  </si>
  <si>
    <t>津谷</t>
  </si>
  <si>
    <t>羽前金沢</t>
  </si>
  <si>
    <t>米沢</t>
  </si>
  <si>
    <t>古口</t>
  </si>
  <si>
    <t>羽前長崎</t>
  </si>
  <si>
    <t>置賜</t>
  </si>
  <si>
    <t>高屋</t>
  </si>
  <si>
    <t>南寒河江</t>
  </si>
  <si>
    <t>高畠</t>
  </si>
  <si>
    <t>清川</t>
  </si>
  <si>
    <t>寒河江</t>
  </si>
  <si>
    <t>赤湯</t>
  </si>
  <si>
    <t>狩川</t>
  </si>
  <si>
    <t>西寒河江</t>
  </si>
  <si>
    <t>中川</t>
  </si>
  <si>
    <t>南野</t>
  </si>
  <si>
    <t>羽前高松</t>
  </si>
  <si>
    <t>羽前中山</t>
  </si>
  <si>
    <t>（余目）</t>
  </si>
  <si>
    <t>柴橋</t>
  </si>
  <si>
    <t>左沢</t>
  </si>
  <si>
    <t>茂吉記念館前</t>
  </si>
  <si>
    <t>蔵王</t>
  </si>
  <si>
    <t>陸羽東線</t>
  </si>
  <si>
    <t>山形</t>
  </si>
  <si>
    <t>米坂線</t>
  </si>
  <si>
    <t>北山形</t>
  </si>
  <si>
    <t>堺田</t>
  </si>
  <si>
    <t>羽前千歳</t>
  </si>
  <si>
    <t>（米沢）</t>
  </si>
  <si>
    <t>南出羽</t>
  </si>
  <si>
    <t>立小路</t>
  </si>
  <si>
    <t>南米沢</t>
  </si>
  <si>
    <t>漆山</t>
  </si>
  <si>
    <t>西米沢</t>
  </si>
  <si>
    <t>高擶</t>
  </si>
  <si>
    <t>大堀</t>
  </si>
  <si>
    <t>成島</t>
  </si>
  <si>
    <t>天童</t>
  </si>
  <si>
    <t>鵜杉</t>
  </si>
  <si>
    <t>乱川</t>
  </si>
  <si>
    <t>瀬見</t>
  </si>
  <si>
    <t>羽前小松</t>
  </si>
  <si>
    <t>神町</t>
  </si>
  <si>
    <t>東長沢</t>
  </si>
  <si>
    <t>犬川</t>
  </si>
  <si>
    <t>長沢</t>
  </si>
  <si>
    <t>今泉</t>
  </si>
  <si>
    <t>東根</t>
  </si>
  <si>
    <t>南新庄</t>
  </si>
  <si>
    <t>萩生</t>
  </si>
  <si>
    <t>羽前椿</t>
  </si>
  <si>
    <t>袖崎</t>
  </si>
  <si>
    <t>大石田</t>
  </si>
  <si>
    <t>羽前沼沢</t>
  </si>
  <si>
    <t>北大石田</t>
  </si>
  <si>
    <t>羽越本線</t>
  </si>
  <si>
    <t>伊佐領</t>
  </si>
  <si>
    <t>芦沢</t>
  </si>
  <si>
    <t>羽前松岡</t>
  </si>
  <si>
    <t>舟形</t>
  </si>
  <si>
    <t>鼠ヶ関</t>
  </si>
  <si>
    <t>小国</t>
  </si>
  <si>
    <t>新庄</t>
  </si>
  <si>
    <t>小岩川</t>
  </si>
  <si>
    <t>泉田</t>
  </si>
  <si>
    <t>あつみ温泉</t>
  </si>
  <si>
    <t>羽前豊里</t>
  </si>
  <si>
    <t>五十川</t>
  </si>
  <si>
    <t>真室川</t>
  </si>
  <si>
    <t>小波渡</t>
  </si>
  <si>
    <t>フラワー長井線</t>
  </si>
  <si>
    <t>釜淵</t>
  </si>
  <si>
    <t>三瀬</t>
  </si>
  <si>
    <t>大滝</t>
  </si>
  <si>
    <t>羽前水沢</t>
  </si>
  <si>
    <t>及位</t>
  </si>
  <si>
    <t>羽前大山</t>
  </si>
  <si>
    <t>南陽市役所</t>
  </si>
  <si>
    <t>鶴岡</t>
  </si>
  <si>
    <t>宮内</t>
  </si>
  <si>
    <t>藤島</t>
  </si>
  <si>
    <t>おりはた</t>
  </si>
  <si>
    <t>西袋</t>
  </si>
  <si>
    <t>(2)市町村別し尿処理状況</t>
  </si>
  <si>
    <t>地域別業種別産業廃棄物発生量</t>
  </si>
  <si>
    <t>公害苦情件数</t>
  </si>
  <si>
    <t>(3)被害の発生地域別新規直接受理件数（典型７公害）</t>
  </si>
  <si>
    <t>(4)公害の発生源発生場所別新規直接受理件数（典型７公害）</t>
  </si>
  <si>
    <t>(5)被害の種類別新規直接受理件数（典型７公害）</t>
  </si>
  <si>
    <t>理容所・美容所・旅館業・公衆浴場等施設数</t>
  </si>
  <si>
    <t>従業理容師・美容師・クリーニング師</t>
  </si>
  <si>
    <t>１</t>
  </si>
  <si>
    <t>２</t>
  </si>
  <si>
    <t>４</t>
  </si>
  <si>
    <t>５</t>
  </si>
  <si>
    <t>６</t>
  </si>
  <si>
    <t>７</t>
  </si>
  <si>
    <t>1</t>
  </si>
  <si>
    <t>2</t>
  </si>
  <si>
    <t>3</t>
  </si>
  <si>
    <t>4</t>
  </si>
  <si>
    <t>5</t>
  </si>
  <si>
    <t>6</t>
  </si>
  <si>
    <t>7</t>
  </si>
  <si>
    <t>8</t>
  </si>
  <si>
    <t>9</t>
  </si>
  <si>
    <t>10</t>
  </si>
  <si>
    <t>11</t>
  </si>
  <si>
    <t>12</t>
  </si>
  <si>
    <t>13</t>
  </si>
  <si>
    <t>14</t>
  </si>
  <si>
    <t>15</t>
  </si>
  <si>
    <t>16</t>
  </si>
  <si>
    <t>17</t>
  </si>
  <si>
    <t>18</t>
  </si>
  <si>
    <t>19</t>
  </si>
  <si>
    <t>22</t>
  </si>
  <si>
    <t>23</t>
  </si>
  <si>
    <t>24</t>
  </si>
  <si>
    <t>27</t>
  </si>
  <si>
    <t>28</t>
  </si>
  <si>
    <t>30</t>
  </si>
  <si>
    <t>31</t>
  </si>
  <si>
    <t>34</t>
  </si>
  <si>
    <t>37</t>
  </si>
  <si>
    <t>38</t>
  </si>
  <si>
    <t>39</t>
  </si>
  <si>
    <t>(1)個人所有分</t>
  </si>
  <si>
    <t>(2)共有分</t>
  </si>
  <si>
    <t>(1)野菜</t>
  </si>
  <si>
    <t>(1)素材生産量</t>
  </si>
  <si>
    <t>(1)製材工場数</t>
  </si>
  <si>
    <t>(3)製材量</t>
  </si>
  <si>
    <t>(4)用途別製材品出荷量</t>
  </si>
  <si>
    <t>第１８章　教育、文化及び宗教</t>
  </si>
  <si>
    <t>道路現況</t>
  </si>
  <si>
    <t>(2)課程別課程数・生徒数・卒業者数</t>
  </si>
  <si>
    <t>中学校卒業者の進路別状況</t>
  </si>
  <si>
    <t>高等学校卒業者の進路別状況</t>
  </si>
  <si>
    <t>(1)建築主別</t>
  </si>
  <si>
    <t>(2)構造別</t>
  </si>
  <si>
    <t>(3)用途別</t>
  </si>
  <si>
    <t>(1)利用関係別</t>
  </si>
  <si>
    <t>(2)種類別</t>
  </si>
  <si>
    <t>(1)外かく施設</t>
  </si>
  <si>
    <t>(3)臨港鉄道</t>
  </si>
  <si>
    <t>(1)計画給水人口及び普及率</t>
  </si>
  <si>
    <t>(2)給水施設数及び給水人口</t>
  </si>
  <si>
    <t>第１０章　運輸及び通信</t>
  </si>
  <si>
    <t>(1)酒田港</t>
  </si>
  <si>
    <t>(2)鼠ヶ関港及び加茂港</t>
  </si>
  <si>
    <t>(1)事業者数</t>
  </si>
  <si>
    <t>(2)旅客輸送</t>
  </si>
  <si>
    <t>第１１章　商業及び貿易</t>
  </si>
  <si>
    <t>(1)発生件数及び参加人員</t>
  </si>
  <si>
    <t>(1)被保険者手帳交付数、印紙貼付枚数及び受給資格者票交付数</t>
  </si>
  <si>
    <t>(2)保険給付状況</t>
  </si>
  <si>
    <t>第１４章　所得、物価及び家計</t>
  </si>
  <si>
    <t>専修学校</t>
  </si>
  <si>
    <t>(1)設置者別学校数・生徒数の推移</t>
  </si>
  <si>
    <t>(2)課程別学科数・生徒数・卒業者数</t>
  </si>
  <si>
    <t>各種学校</t>
  </si>
  <si>
    <t>(4)経済活動別県内総生産</t>
  </si>
  <si>
    <t>(8)県内総支出(デフレーター）</t>
  </si>
  <si>
    <t>(6)県民総支出(名目）</t>
  </si>
  <si>
    <t>(7)県民総支出(実質)</t>
  </si>
  <si>
    <t>(3)家事調停事件数</t>
  </si>
  <si>
    <t>就職先都道府県別就職者数(高等学校）</t>
  </si>
  <si>
    <t>(1)所得総額</t>
  </si>
  <si>
    <t>(2)１人当たり所得</t>
  </si>
  <si>
    <t>(2)果実</t>
  </si>
  <si>
    <t>第１５章　公務員、選挙、司法及び公安</t>
  </si>
  <si>
    <t>(1)登記</t>
  </si>
  <si>
    <t>(1)総括</t>
  </si>
  <si>
    <t>(2)家事審判事件数</t>
  </si>
  <si>
    <t>(2)少年保護事件数</t>
  </si>
  <si>
    <t>(3)行為別新受件数</t>
  </si>
  <si>
    <t>(1)保健所別実数及び率</t>
  </si>
  <si>
    <t>(2)業務の種類別医師及び歯科医師数</t>
  </si>
  <si>
    <t>就業状態、年齢（５歳階級）、男女別15歳以上人口</t>
  </si>
  <si>
    <t>２－10</t>
  </si>
  <si>
    <t>２－14</t>
  </si>
  <si>
    <t>２－15</t>
  </si>
  <si>
    <t>従業上の地位、雇用形態、産業、男女別有業者数</t>
  </si>
  <si>
    <t>就業状態、配偶関係、年齢、男女別15歳以上人口</t>
  </si>
  <si>
    <t>年間就業日数、就業の規則性、週間就業時間、産業、従業上の地位、雇用形態、配偶関係、男女別有業者数</t>
  </si>
  <si>
    <t>所得、産業（大分類）、男女別自営業主・雇用者数</t>
  </si>
  <si>
    <t>(1)男女計</t>
  </si>
  <si>
    <t>(2)男性</t>
  </si>
  <si>
    <t>(3)女性</t>
  </si>
  <si>
    <t>転職希望理由、求職活動の有無、年齢、男女別転職希望者数</t>
  </si>
  <si>
    <t>就業状態、年齢別前職を辞めた理由別15歳以上人口</t>
  </si>
  <si>
    <t>継続就業年数別継続就業者数</t>
  </si>
  <si>
    <t>従業上の地位、就職希望意識、求職活動の有無、年間就業日数、就業の規則性・週間就業時間、男女別有業者数</t>
  </si>
  <si>
    <t>市町村別の世帯の種類、世帯人員別世帯数及び世帯人員</t>
  </si>
  <si>
    <t>２－16</t>
  </si>
  <si>
    <t>２－17</t>
  </si>
  <si>
    <t>２－18</t>
  </si>
  <si>
    <t>２－19</t>
  </si>
  <si>
    <t>２－20</t>
  </si>
  <si>
    <t>２－21</t>
  </si>
  <si>
    <t>２－22</t>
  </si>
  <si>
    <t>世帯の家族類型（16区分）別一般世帯数、一般世帯人員及び親族人員</t>
  </si>
  <si>
    <t>住民の種類・住宅の所有の関係（6区分）別一般世帯数、一般世帯人員、１世帯当たり室数及び１世帯当たり延べ面積</t>
  </si>
  <si>
    <t>従業地・通学地別15歳以上就業者・通学者の推移</t>
  </si>
  <si>
    <t>出稼ぎ者数</t>
  </si>
  <si>
    <t>人口集中地区</t>
  </si>
  <si>
    <t>外国人登録人員</t>
  </si>
  <si>
    <t>平均寿命</t>
  </si>
  <si>
    <t>２－23</t>
  </si>
  <si>
    <t>２－24</t>
  </si>
  <si>
    <t>２－25</t>
  </si>
  <si>
    <t>２－26</t>
  </si>
  <si>
    <t>２－27</t>
  </si>
  <si>
    <t>２－28</t>
  </si>
  <si>
    <t>２－29</t>
  </si>
  <si>
    <t>市町村別の事業所数及び従業者数</t>
  </si>
  <si>
    <t>産業（大分類）、従業者規模別事業所数及び従業者数</t>
  </si>
  <si>
    <t>産業（中分類）、経営組織別事業所数及び従業上の地位別従業者数</t>
  </si>
  <si>
    <t>市町村、産業（大分類）別事業所数及び従業者数</t>
  </si>
  <si>
    <t>都道府県別の事業所数及び従業者数</t>
  </si>
  <si>
    <t>市町村別の専業、兼業、経営耕地規模別農家数</t>
  </si>
  <si>
    <t>３－１</t>
  </si>
  <si>
    <t>３－２</t>
  </si>
  <si>
    <t>３－３</t>
  </si>
  <si>
    <t>２月１日現在    単位：林家数＝戸、面積＝ha</t>
  </si>
  <si>
    <t>所有山林がある</t>
  </si>
  <si>
    <t>貸付林等がある</t>
  </si>
  <si>
    <t>借入林等がある</t>
  </si>
  <si>
    <t>保有山林</t>
  </si>
  <si>
    <t>林家数</t>
  </si>
  <si>
    <t>面積</t>
  </si>
  <si>
    <t>保有山林のうち、他人に管理を任せている山林</t>
  </si>
  <si>
    <t>主なまかせ先</t>
  </si>
  <si>
    <t>森林組合</t>
  </si>
  <si>
    <t>団体</t>
  </si>
  <si>
    <t>0.1～1ha未満</t>
  </si>
  <si>
    <t xml:space="preserve">  1～5</t>
  </si>
  <si>
    <t xml:space="preserve">  5～10</t>
  </si>
  <si>
    <t xml:space="preserve"> 10～20</t>
  </si>
  <si>
    <t xml:space="preserve"> 20～30</t>
  </si>
  <si>
    <t xml:space="preserve"> 30～50</t>
  </si>
  <si>
    <t xml:space="preserve"> 50～100</t>
  </si>
  <si>
    <t>100ha以上</t>
  </si>
  <si>
    <t>置賜地域</t>
  </si>
  <si>
    <t>x</t>
  </si>
  <si>
    <t>川西町</t>
  </si>
  <si>
    <t>x</t>
  </si>
  <si>
    <t>注：面積は、1ha未満を四捨五入しているため合計と内訳が一致しない場合がある。</t>
  </si>
  <si>
    <t>資料：県統計調査課「1990年世界農林業センサス結果報告書」（平成2年山形県の農業）</t>
  </si>
  <si>
    <t>１０．市町村別の所有山林、保有山林がある林家数及び面積(農家林家）（平成2年）</t>
  </si>
  <si>
    <t>８月１日現在</t>
  </si>
  <si>
    <t>単位：ｈａ</t>
  </si>
  <si>
    <t>林　　　　　　　野　　　　　　　面　　　　　　　積</t>
  </si>
  <si>
    <t>森　　　　　　　　　　　　　　　林　　　　　　　　　　　　　　　面　　　　　　　　　　　　　　　積</t>
  </si>
  <si>
    <t>地　域　森　林　( 施　業 ）　計　画　に　含　ま　れ　て　い　る　森　林</t>
  </si>
  <si>
    <t>森林以外の</t>
  </si>
  <si>
    <t>合計</t>
  </si>
  <si>
    <t>国有</t>
  </si>
  <si>
    <t>公有</t>
  </si>
  <si>
    <t>私有</t>
  </si>
  <si>
    <t>　樹　　　　 林 　　　　地</t>
  </si>
  <si>
    <t>人　　　　　工　　　　　林</t>
  </si>
  <si>
    <t>天　　　　　然　　　　　林</t>
  </si>
  <si>
    <t>草生地</t>
  </si>
  <si>
    <t>小計</t>
  </si>
  <si>
    <t>針葉樹</t>
  </si>
  <si>
    <t>広葉樹</t>
  </si>
  <si>
    <t>（１）</t>
  </si>
  <si>
    <t>（２）</t>
  </si>
  <si>
    <t>（３）</t>
  </si>
  <si>
    <t>（４）</t>
  </si>
  <si>
    <t>（５）</t>
  </si>
  <si>
    <t>（６）</t>
  </si>
  <si>
    <t>（７）</t>
  </si>
  <si>
    <t>（８）</t>
  </si>
  <si>
    <t>（９）</t>
  </si>
  <si>
    <t>森林開</t>
  </si>
  <si>
    <t>合　　計</t>
  </si>
  <si>
    <t>そ の 他</t>
  </si>
  <si>
    <t>発公団</t>
  </si>
  <si>
    <t>針 葉 樹</t>
  </si>
  <si>
    <t>広 葉 樹</t>
  </si>
  <si>
    <t>注：「（１）林野面積」は地域森林（施業）計画以降の森林面積の増減を加味し，更に地域森林（施業）に含まれない。　</t>
  </si>
  <si>
    <t>　　森林面積を加えて現況森林面積としたものに森林以外の草生地（野草地）面積を加えたものである。</t>
  </si>
  <si>
    <t>　　また，「（２）森林面積」の表頭（１）～（８）は，地域森林（施業）計画の面積である。</t>
  </si>
  <si>
    <t>　　このため「（１）林野面積」の表頭（１）は「（２）森林面積」の表頭（１）＋（９）と一致しない。</t>
  </si>
  <si>
    <t>直接税</t>
  </si>
  <si>
    <t>土地家屋借金返済</t>
  </si>
  <si>
    <t>分割払購入借入金返済</t>
  </si>
  <si>
    <t>一括払購入借入金返済</t>
  </si>
  <si>
    <t>資料：総務庁統計局「家計調査年報（平成9年）」</t>
  </si>
  <si>
    <t>３１．東北6県県庁所在都市別勤労者世帯１世帯当たり年平均1ヶ月間の収支（平成9年）</t>
  </si>
  <si>
    <t>単位 ：件数＝件、人員＝人</t>
  </si>
  <si>
    <t>認知件数</t>
  </si>
  <si>
    <t>検挙件数</t>
  </si>
  <si>
    <t>検挙人員</t>
  </si>
  <si>
    <t>強盗</t>
  </si>
  <si>
    <t>放火</t>
  </si>
  <si>
    <t>強姦</t>
  </si>
  <si>
    <t>凶器準備集合</t>
  </si>
  <si>
    <t>暴行</t>
  </si>
  <si>
    <t>傷害</t>
  </si>
  <si>
    <t>脅迫・恐喝</t>
  </si>
  <si>
    <t>窃盗</t>
  </si>
  <si>
    <t>詐欺</t>
  </si>
  <si>
    <t>横領</t>
  </si>
  <si>
    <t>偽造</t>
  </si>
  <si>
    <t>涜職</t>
  </si>
  <si>
    <t>背任</t>
  </si>
  <si>
    <t>賭博</t>
  </si>
  <si>
    <t>わいせつ</t>
  </si>
  <si>
    <t>業務上等過失致死傷</t>
  </si>
  <si>
    <t>その他の刑法犯</t>
  </si>
  <si>
    <t>（1）罪種別</t>
  </si>
  <si>
    <t>平成9年</t>
  </si>
  <si>
    <t>総数</t>
  </si>
  <si>
    <t>殺人</t>
  </si>
  <si>
    <t>注：1）検挙件数については、検挙地計上方式による。</t>
  </si>
  <si>
    <t>　　2）道路上の交通事故に係る業務患等過失致死傷は含まない。</t>
  </si>
  <si>
    <t>資料：県警察本部　(2）～（4）についても同じ</t>
  </si>
  <si>
    <t>３２．刑法犯の認知、検挙件数及び検挙人員（平成8、9年）</t>
  </si>
  <si>
    <t>医　　　　　師</t>
  </si>
  <si>
    <t>歯　　　科　　　医　　　師</t>
  </si>
  <si>
    <t>薬　　　剤　　　師</t>
  </si>
  <si>
    <t>実　　　数</t>
  </si>
  <si>
    <t>人口１０万対</t>
  </si>
  <si>
    <t>実　　　　　数</t>
  </si>
  <si>
    <t>（１）保健所別実数及び率</t>
  </si>
  <si>
    <t>各年12月31日現在</t>
  </si>
  <si>
    <t>保健所別</t>
  </si>
  <si>
    <t>平成6年</t>
  </si>
  <si>
    <t>平成8年</t>
  </si>
  <si>
    <t>平成6年</t>
  </si>
  <si>
    <t>総    数</t>
  </si>
  <si>
    <t>山形</t>
  </si>
  <si>
    <t>寒河江</t>
  </si>
  <si>
    <t>村山</t>
  </si>
  <si>
    <t>新庄</t>
  </si>
  <si>
    <t>米沢</t>
  </si>
  <si>
    <t>長井</t>
  </si>
  <si>
    <t>鶴岡</t>
  </si>
  <si>
    <t>酒田</t>
  </si>
  <si>
    <t>注：従業地による数値である。人口10万対率算出に用いた人口は、該当年10月1日現在の総務庁発表推計人口である。</t>
  </si>
  <si>
    <t>資料：厚生省「医師・歯科医師・薬剤師調査」　（2）～（4）についても同じ。</t>
  </si>
  <si>
    <t>３３．医師、歯科医師及び薬剤師数（平成6、8年）</t>
  </si>
  <si>
    <t>病院総数</t>
  </si>
  <si>
    <t>国　　立</t>
  </si>
  <si>
    <t>地方公共団体</t>
  </si>
  <si>
    <t>法 人 立</t>
  </si>
  <si>
    <t>個 人 立</t>
  </si>
  <si>
    <t>一般診療所</t>
  </si>
  <si>
    <t>歯科診療所</t>
  </si>
  <si>
    <t>病院数</t>
  </si>
  <si>
    <t>病床数</t>
  </si>
  <si>
    <t>診療所数</t>
  </si>
  <si>
    <t>各年10月１日現在</t>
  </si>
  <si>
    <t>保健所別
市町村別</t>
  </si>
  <si>
    <t>平成7年</t>
  </si>
  <si>
    <t>平成8年</t>
  </si>
  <si>
    <t>平成9年</t>
  </si>
  <si>
    <t>町村部</t>
  </si>
  <si>
    <t>東根市</t>
  </si>
  <si>
    <t>鶴岡保健所</t>
  </si>
  <si>
    <t>資料：厚生省「医療施設調査」</t>
  </si>
  <si>
    <t xml:space="preserve">３４．保健所別、市町村別の病院、一般診療所及び歯科診療所数と病床数(平成7～9年） </t>
  </si>
  <si>
    <t>（１）市町村別ごみ処理状況</t>
  </si>
  <si>
    <t>ごみ処理量（ごみ質別内訳 ）</t>
  </si>
  <si>
    <t>排出別内訳</t>
  </si>
  <si>
    <t>焼　却</t>
  </si>
  <si>
    <t>可燃ごみ</t>
  </si>
  <si>
    <t>不燃ごみ</t>
  </si>
  <si>
    <t>資源ごみ</t>
  </si>
  <si>
    <t>直搬ごみ</t>
  </si>
  <si>
    <t>粗大ごみ</t>
  </si>
  <si>
    <t>生活系</t>
  </si>
  <si>
    <t>一日一人</t>
  </si>
  <si>
    <t>事業系</t>
  </si>
  <si>
    <t>施設計</t>
  </si>
  <si>
    <t>（t）</t>
  </si>
  <si>
    <t>（g）</t>
  </si>
  <si>
    <t xml:space="preserve"> 山形市</t>
  </si>
  <si>
    <t xml:space="preserve"> 上山市</t>
  </si>
  <si>
    <t xml:space="preserve"> 山辺町</t>
  </si>
  <si>
    <t xml:space="preserve"> 中山町</t>
  </si>
  <si>
    <t xml:space="preserve"> 寒河江市</t>
  </si>
  <si>
    <t xml:space="preserve"> 西川町</t>
  </si>
  <si>
    <t xml:space="preserve"> 朝日町</t>
  </si>
  <si>
    <t xml:space="preserve"> 大江町</t>
  </si>
  <si>
    <t xml:space="preserve"> 村山市</t>
  </si>
  <si>
    <t xml:space="preserve"> 天童市</t>
  </si>
  <si>
    <t xml:space="preserve"> 東根市</t>
  </si>
  <si>
    <t xml:space="preserve"> 河北町</t>
  </si>
  <si>
    <t xml:space="preserve"> 尾花沢市</t>
  </si>
  <si>
    <t xml:space="preserve"> 大石田町</t>
  </si>
  <si>
    <t xml:space="preserve"> 新庄市</t>
  </si>
  <si>
    <t xml:space="preserve"> 金山町</t>
  </si>
  <si>
    <t xml:space="preserve"> 最上町</t>
  </si>
  <si>
    <t xml:space="preserve"> 舟形町</t>
  </si>
  <si>
    <t xml:space="preserve"> 真室川町</t>
  </si>
  <si>
    <t xml:space="preserve"> 大蔵村</t>
  </si>
  <si>
    <t xml:space="preserve"> 鮭川村</t>
  </si>
  <si>
    <t xml:space="preserve"> 戸沢村</t>
  </si>
  <si>
    <t xml:space="preserve"> 酒田市</t>
  </si>
  <si>
    <t xml:space="preserve"> 立川町</t>
  </si>
  <si>
    <t xml:space="preserve"> 余目町</t>
  </si>
  <si>
    <t xml:space="preserve"> 遊佐町</t>
  </si>
  <si>
    <t xml:space="preserve"> 八幡町</t>
  </si>
  <si>
    <t xml:space="preserve"> 松山町</t>
  </si>
  <si>
    <t xml:space="preserve"> 平田町</t>
  </si>
  <si>
    <t xml:space="preserve"> 鶴岡市</t>
  </si>
  <si>
    <t xml:space="preserve"> 藤島町</t>
  </si>
  <si>
    <t xml:space="preserve"> 羽黒町</t>
  </si>
  <si>
    <t xml:space="preserve"> 櫛引町</t>
  </si>
  <si>
    <t xml:space="preserve"> 三川町</t>
  </si>
  <si>
    <t xml:space="preserve"> 朝日村</t>
  </si>
  <si>
    <t xml:space="preserve"> 温海町</t>
  </si>
  <si>
    <t xml:space="preserve"> 米沢市</t>
  </si>
  <si>
    <t xml:space="preserve"> 長井市</t>
  </si>
  <si>
    <t xml:space="preserve"> 南陽市</t>
  </si>
  <si>
    <t xml:space="preserve"> 高畠町</t>
  </si>
  <si>
    <t xml:space="preserve"> 川西町</t>
  </si>
  <si>
    <t xml:space="preserve"> 小国町</t>
  </si>
  <si>
    <t xml:space="preserve"> 白鷹町</t>
  </si>
  <si>
    <t xml:space="preserve"> 飯豊町</t>
  </si>
  <si>
    <t>資料：県環境整備課</t>
  </si>
  <si>
    <t>計画処理　　区 域 内　　人口（人）</t>
  </si>
  <si>
    <t>焼却施設以外の処理施設計　　（t）</t>
  </si>
  <si>
    <t>資源化施設資源化量（t）</t>
  </si>
  <si>
    <t>総　　数</t>
  </si>
  <si>
    <t>山形組合</t>
  </si>
  <si>
    <t>寒河江組合</t>
  </si>
  <si>
    <t>東根組合</t>
  </si>
  <si>
    <t>尾花沢組合</t>
  </si>
  <si>
    <t>最上組合</t>
  </si>
  <si>
    <t>酒田組合</t>
  </si>
  <si>
    <t>鶴岡組合</t>
  </si>
  <si>
    <t>置賜組合</t>
  </si>
  <si>
    <t>３５．一般廃棄物処理状況（平成8年度）</t>
  </si>
  <si>
    <t>男</t>
  </si>
  <si>
    <t>女</t>
  </si>
  <si>
    <t>総　額</t>
  </si>
  <si>
    <t>2　月　　</t>
  </si>
  <si>
    <t>3　月　　</t>
  </si>
  <si>
    <t>4　月　　</t>
  </si>
  <si>
    <t>5　月　　</t>
  </si>
  <si>
    <t>6　月　　</t>
  </si>
  <si>
    <t>7　月　　</t>
  </si>
  <si>
    <t>8　月　　</t>
  </si>
  <si>
    <t>9　月　　</t>
  </si>
  <si>
    <t>建設業</t>
  </si>
  <si>
    <t>製造業</t>
  </si>
  <si>
    <t>運輸・通信業</t>
  </si>
  <si>
    <t>卸売・小売業、飲食店</t>
  </si>
  <si>
    <t>金融・保険業</t>
  </si>
  <si>
    <t>サービス業</t>
  </si>
  <si>
    <t>（１）〈事業所規模5人以上〉</t>
  </si>
  <si>
    <t>単位：円</t>
  </si>
  <si>
    <t>　年　　月　　別</t>
  </si>
  <si>
    <t>現　金　給　与　総　額</t>
  </si>
  <si>
    <t>きまって支給する給与</t>
  </si>
  <si>
    <t>特  別  給  与</t>
  </si>
  <si>
    <t>　産　　業　　別</t>
  </si>
  <si>
    <t>総　額</t>
  </si>
  <si>
    <t>調査産業計</t>
  </si>
  <si>
    <t>平成6年</t>
  </si>
  <si>
    <t>平成7年</t>
  </si>
  <si>
    <t>平成8年</t>
  </si>
  <si>
    <t>平成9年</t>
  </si>
  <si>
    <t>1　月　　</t>
  </si>
  <si>
    <t>10　月　　</t>
  </si>
  <si>
    <t>11　月　　</t>
  </si>
  <si>
    <t>12　月　　</t>
  </si>
  <si>
    <t>産業別</t>
  </si>
  <si>
    <t>食料品・たばこ製造業</t>
  </si>
  <si>
    <t>繊維工業</t>
  </si>
  <si>
    <t>衣服・その他の繊維製品製造業</t>
  </si>
  <si>
    <t>木材・木製品製造業</t>
  </si>
  <si>
    <t>家具・装備品製造業</t>
  </si>
  <si>
    <t>出版・印刷・同関連業</t>
  </si>
  <si>
    <t>窯業・土石製品製造業</t>
  </si>
  <si>
    <t>金属製品製造業</t>
  </si>
  <si>
    <t>一般機械器具製造業</t>
  </si>
  <si>
    <t>電気機器器具製造業</t>
  </si>
  <si>
    <t>その他の製造業</t>
  </si>
  <si>
    <t>電気・ガス・熱供給・水道業</t>
  </si>
  <si>
    <t>旅館・その他の宿泊所</t>
  </si>
  <si>
    <t>医療</t>
  </si>
  <si>
    <t>社会保険・社会福祉</t>
  </si>
  <si>
    <t>教  育</t>
  </si>
  <si>
    <t>その他のサービス業</t>
  </si>
  <si>
    <t>注：抽出調査による。</t>
  </si>
  <si>
    <t>資料：県統計調査課「毎月勤労統計調査地方調査結果報告書」</t>
  </si>
  <si>
    <t>３６．産業別常用労働者の1人平均月間現金給与額(平成6～9年）</t>
  </si>
  <si>
    <t>社会福祉施設別</t>
  </si>
  <si>
    <t>地域別施設数</t>
  </si>
  <si>
    <t>入所者数</t>
  </si>
  <si>
    <t>村山</t>
  </si>
  <si>
    <t>最上</t>
  </si>
  <si>
    <t>庄内</t>
  </si>
  <si>
    <t>定員</t>
  </si>
  <si>
    <t>年　間</t>
  </si>
  <si>
    <t>延人数</t>
  </si>
  <si>
    <t>生活保護施設</t>
  </si>
  <si>
    <t>教護施設</t>
  </si>
  <si>
    <t>宿所提供施設</t>
  </si>
  <si>
    <t>児童福祉施設</t>
  </si>
  <si>
    <t>助産施設</t>
  </si>
  <si>
    <t>乳児院</t>
  </si>
  <si>
    <t>知的障害児施設</t>
  </si>
  <si>
    <t>知的障害児通園施設</t>
  </si>
  <si>
    <t>盲児施設</t>
  </si>
  <si>
    <t>ろうあ児施設</t>
  </si>
  <si>
    <t>難聴幼児通園施設</t>
  </si>
  <si>
    <t>肢体不自由児施設</t>
  </si>
  <si>
    <t>重症心身障害児施設</t>
  </si>
  <si>
    <t>老人福祉施設</t>
  </si>
  <si>
    <t>養護老人ホーム</t>
  </si>
  <si>
    <t>特別養護老人ホーム</t>
  </si>
  <si>
    <t>老人休養ホーム</t>
  </si>
  <si>
    <t>老人福祉センター</t>
  </si>
  <si>
    <t>軽費老人ホーム</t>
  </si>
  <si>
    <t>老人デイサービスセンター</t>
  </si>
  <si>
    <t>身体障害者更生援護施設</t>
  </si>
  <si>
    <t>肢体不自由者更生施設</t>
  </si>
  <si>
    <t>身体障害者授産施設</t>
  </si>
  <si>
    <t>10－16</t>
  </si>
  <si>
    <t>10－17</t>
  </si>
  <si>
    <t>10－18</t>
  </si>
  <si>
    <t>市町村別の卸・小売業別商店数、従業者数及び年間商品販売額</t>
  </si>
  <si>
    <t>市町村別の産業（中分類）別商店数、従業者数、売場面積、年間商品販売額、修理料等及び商品手持額</t>
  </si>
  <si>
    <t>大型小売店売上高</t>
  </si>
  <si>
    <t>石油製品販売量</t>
  </si>
  <si>
    <t>市町村別の業種別飲食店数、従業者数及び年間販売額</t>
  </si>
  <si>
    <t>売場面積規模別商店数、従業者数及び年間商品販売額</t>
  </si>
  <si>
    <t>輸出出荷額</t>
  </si>
  <si>
    <t>(1)品目別</t>
  </si>
  <si>
    <t>(2)仕向国別</t>
  </si>
  <si>
    <t>輸入額</t>
  </si>
  <si>
    <t>(2)原産国別</t>
  </si>
  <si>
    <t>銀行主要勘定</t>
  </si>
  <si>
    <t>信用金庫主要勘定</t>
  </si>
  <si>
    <t>信用組合主要勘定</t>
  </si>
  <si>
    <t>農用地</t>
  </si>
  <si>
    <t>市町村別</t>
  </si>
  <si>
    <t>総数</t>
  </si>
  <si>
    <t>農地</t>
  </si>
  <si>
    <t>採　草</t>
  </si>
  <si>
    <t>森林</t>
  </si>
  <si>
    <t>国有林</t>
  </si>
  <si>
    <t>民有林</t>
  </si>
  <si>
    <t>原野</t>
  </si>
  <si>
    <t>水面</t>
  </si>
  <si>
    <t>河川</t>
  </si>
  <si>
    <t>水路</t>
  </si>
  <si>
    <t>一般道路</t>
  </si>
  <si>
    <t>農道</t>
  </si>
  <si>
    <t>林道</t>
  </si>
  <si>
    <t>住宅用</t>
  </si>
  <si>
    <t>工業用地</t>
  </si>
  <si>
    <t>その他の</t>
  </si>
  <si>
    <t>放牧地</t>
  </si>
  <si>
    <t>宅　　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</si>
  <si>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</si>
  <si>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</si>
  <si>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</si>
  <si>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</si>
  <si>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</si>
  <si>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</si>
  <si>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</si>
  <si>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</si>
  <si>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</si>
  <si>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</si>
  <si>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</si>
  <si>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</si>
  <si>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</si>
  <si>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</si>
  <si>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</si>
  <si>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</si>
  <si>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</si>
  <si>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</si>
  <si>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</si>
  <si>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</si>
  <si>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</si>
  <si>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</si>
  <si>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</si>
  <si>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</si>
  <si>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</si>
  <si>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</si>
  <si>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</si>
  <si>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</si>
  <si>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</si>
  <si>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</si>
  <si>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</si>
  <si>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</si>
  <si>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</si>
  <si>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</si>
  <si>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</si>
  <si>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</si>
  <si>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</si>
  <si>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</si>
  <si>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余目町</t>
  </si>
  <si>
    <t>藤島町</t>
  </si>
  <si>
    <t>羽黒町</t>
  </si>
  <si>
    <t>櫛引町</t>
  </si>
  <si>
    <t>三川町</t>
  </si>
  <si>
    <t>朝日村</t>
  </si>
  <si>
    <t>温海町</t>
  </si>
  <si>
    <t>遊佐町</t>
  </si>
  <si>
    <t>八幡町</t>
  </si>
  <si>
    <t>松山町</t>
  </si>
  <si>
    <t>平田町</t>
  </si>
  <si>
    <t>10月1日現在　単位：ha</t>
  </si>
  <si>
    <t xml:space="preserve">  水面・河川・水路</t>
  </si>
  <si>
    <t>道路</t>
  </si>
  <si>
    <t>宅地</t>
  </si>
  <si>
    <t>その他</t>
  </si>
  <si>
    <t>平成８年</t>
  </si>
  <si>
    <t>平成９年</t>
  </si>
  <si>
    <t>立川町</t>
  </si>
  <si>
    <t>資料：県土地対策課</t>
  </si>
  <si>
    <t>１．市町村別利用区分別面積（平成8、9年）</t>
  </si>
  <si>
    <t>（統計年鑑より抜粋）</t>
  </si>
  <si>
    <t>商工組合中央金庫主要勘定</t>
  </si>
  <si>
    <t>農林中央金庫主要勘定</t>
  </si>
  <si>
    <t>信用農業協同組合連合会主要勘定</t>
  </si>
  <si>
    <t>農業協同組合主要勘定</t>
  </si>
  <si>
    <t>労働金庫主要勘定</t>
  </si>
  <si>
    <t>郵便貯金・郵便振替</t>
  </si>
  <si>
    <t>簡易生命保険</t>
  </si>
  <si>
    <t>銀行業種別貸出状況</t>
  </si>
  <si>
    <t>中小企業金融公庫貸出状況</t>
  </si>
  <si>
    <t>国民金融公庫貸付状況</t>
  </si>
  <si>
    <t>金融機関別個人預貯金状況</t>
  </si>
  <si>
    <t>(1)月別保証状況</t>
  </si>
  <si>
    <t>(2)業種別保証状況</t>
  </si>
  <si>
    <t>(3)金融機関別保証状況</t>
  </si>
  <si>
    <t>(4)特別保証制度別保証状況</t>
  </si>
  <si>
    <t>(5)金額別保証承諾状況</t>
  </si>
  <si>
    <t>(6)期間別保証承諾状況</t>
  </si>
  <si>
    <t>(7)業種別代位弁済状況</t>
  </si>
  <si>
    <t>手形交換</t>
  </si>
  <si>
    <t>企業倒産</t>
  </si>
  <si>
    <t>11－２</t>
  </si>
  <si>
    <t>11－３</t>
  </si>
  <si>
    <t>11－４</t>
  </si>
  <si>
    <t>11－５</t>
  </si>
  <si>
    <t>11－６</t>
  </si>
  <si>
    <t>11－７</t>
  </si>
  <si>
    <t>11－１</t>
  </si>
  <si>
    <t>11－８</t>
  </si>
  <si>
    <t>12－１</t>
  </si>
  <si>
    <t>12－２</t>
  </si>
  <si>
    <t>12－３</t>
  </si>
  <si>
    <t>12－４</t>
  </si>
  <si>
    <t>12－５</t>
  </si>
  <si>
    <t>12－６</t>
  </si>
  <si>
    <t>12－７</t>
  </si>
  <si>
    <t>12－８</t>
  </si>
  <si>
    <t>12－９</t>
  </si>
  <si>
    <t>12－10</t>
  </si>
  <si>
    <t>12－11</t>
  </si>
  <si>
    <t>12－12</t>
  </si>
  <si>
    <t>12－13</t>
  </si>
  <si>
    <t>12－14</t>
  </si>
  <si>
    <t>12－15</t>
  </si>
  <si>
    <t>12－16</t>
  </si>
  <si>
    <t>12－17</t>
  </si>
  <si>
    <t>12－18</t>
  </si>
  <si>
    <t>山形県歳入歳出決算</t>
  </si>
  <si>
    <t>市町村別普通会計歳入歳出決算</t>
  </si>
  <si>
    <t>県税及び市町村税の税目別収入状況</t>
  </si>
  <si>
    <t>租税総額及び県民１人当たり、１世帯当たり租税負担額の推移</t>
  </si>
  <si>
    <t>地方債状況</t>
  </si>
  <si>
    <t>税務署別国税（申告所得税・源泉徴収税・法人税）の状況</t>
  </si>
  <si>
    <t>業種別普通法人数、所得金額、欠損金額及び資本金階級別法人数</t>
  </si>
  <si>
    <t>税務署別国税徴収状況</t>
  </si>
  <si>
    <t>13－１</t>
  </si>
  <si>
    <t>13－２</t>
  </si>
  <si>
    <t>13－３</t>
  </si>
  <si>
    <t>13－４</t>
  </si>
  <si>
    <t>13－５</t>
  </si>
  <si>
    <t>13－６</t>
  </si>
  <si>
    <t>13－７</t>
  </si>
  <si>
    <t>13－８</t>
  </si>
  <si>
    <t>県民経済計算（県民所得）</t>
  </si>
  <si>
    <t>(5)県民所得および県民可処分所得の分配</t>
  </si>
  <si>
    <t>国民経済計算（国民所得）</t>
  </si>
  <si>
    <t>(1)国民総支出(名目)</t>
  </si>
  <si>
    <t>(2)国民総支出(実質)</t>
  </si>
  <si>
    <t>市町村民所得</t>
  </si>
  <si>
    <t>(3)国民所得および可処分所得の分配</t>
  </si>
  <si>
    <t>(1)市町村内総生産</t>
  </si>
  <si>
    <t>(2)経済活動別市町村内総生産（実数）</t>
  </si>
  <si>
    <t>(3)市町村民所得</t>
  </si>
  <si>
    <t>(4)市町村民所得の推移</t>
  </si>
  <si>
    <t>(5)１人当たり市町村民所得</t>
  </si>
  <si>
    <t>産業連関表</t>
  </si>
  <si>
    <t>青果物卸売市場別の品目別卸売数量・価額及び価格</t>
  </si>
  <si>
    <t>14－１</t>
  </si>
  <si>
    <t>14－２</t>
  </si>
  <si>
    <t>14－３</t>
  </si>
  <si>
    <t>14－４</t>
  </si>
  <si>
    <t>主要品目別平均価格</t>
  </si>
  <si>
    <t>消費者物価指数</t>
  </si>
  <si>
    <t>1000世帯当たり主要耐久消費財の所有数量、増加率及び普及率（全世帯）</t>
  </si>
  <si>
    <t>貯蓄現在高の推移</t>
  </si>
  <si>
    <t>貯蓄の種類別現在高の推移</t>
  </si>
  <si>
    <t>負債現在高の推移</t>
  </si>
  <si>
    <t>全世帯１世帯当たり年平均１ヶ月間の主要家計指標の推移</t>
  </si>
  <si>
    <t>勤労者世帯１世帯当たり年平均１ヶ月間の主要家計指標の推移</t>
  </si>
  <si>
    <t>東北６県県庁所在都市別勤労者世帯１世帯当たり年平均１ヶ月間の収支</t>
  </si>
  <si>
    <t>14－５</t>
  </si>
  <si>
    <t>14－６</t>
  </si>
  <si>
    <t>14－７</t>
  </si>
  <si>
    <t>14－８</t>
  </si>
  <si>
    <t>14－９</t>
  </si>
  <si>
    <t>14－10</t>
  </si>
  <si>
    <t>14－11</t>
  </si>
  <si>
    <t>14－12</t>
  </si>
  <si>
    <t>14－13</t>
  </si>
  <si>
    <t>14－14</t>
  </si>
  <si>
    <t>14－15</t>
  </si>
  <si>
    <t>県職員数</t>
  </si>
  <si>
    <t>市町村職員数</t>
  </si>
  <si>
    <t>市町村別選挙人名簿登録者数</t>
  </si>
  <si>
    <t>警察職員数及び警察署管轄区域等</t>
  </si>
  <si>
    <t>(1)警察職員数</t>
  </si>
  <si>
    <t>(2)警察署別管轄区域等</t>
  </si>
  <si>
    <t>登記及び謄、抄本交付数等</t>
  </si>
  <si>
    <t>(2)謄、抄本交付数等</t>
  </si>
  <si>
    <t>民事及び行政事件数</t>
  </si>
  <si>
    <t>(1)山形地方裁判所、同管内支部</t>
  </si>
  <si>
    <t>(2)山形地方裁判所管内簡易裁判所</t>
  </si>
  <si>
    <t>強制執行・倒産件数</t>
  </si>
  <si>
    <t>民事調停事件数</t>
  </si>
  <si>
    <t>刑事事件数</t>
  </si>
  <si>
    <t>家事事件数</t>
  </si>
  <si>
    <t>少年関係事件数</t>
  </si>
  <si>
    <t>罪種別受刑者数</t>
  </si>
  <si>
    <t>刑法犯の認知件数、検挙件数及び人員</t>
  </si>
  <si>
    <t>刑法犯の認知、検挙件数及び検挙人員</t>
  </si>
  <si>
    <t>(1)罪種別</t>
  </si>
  <si>
    <t>(3)重要窃盗犯罪罪種別</t>
  </si>
  <si>
    <t>(4)警察署別</t>
  </si>
  <si>
    <t>法令別特別法犯送致件数及び人員</t>
  </si>
  <si>
    <t>非行少年等の補導状況</t>
  </si>
  <si>
    <t>15－１</t>
  </si>
  <si>
    <t>15－２</t>
  </si>
  <si>
    <t>15－３</t>
  </si>
  <si>
    <t>15－４</t>
  </si>
  <si>
    <t>15－５</t>
  </si>
  <si>
    <t>15－６</t>
  </si>
  <si>
    <t>15－７</t>
  </si>
  <si>
    <t>15－８</t>
  </si>
  <si>
    <t>15－９</t>
  </si>
  <si>
    <t>15－10</t>
  </si>
  <si>
    <t>15－11</t>
  </si>
  <si>
    <t>15－12</t>
  </si>
  <si>
    <t>15－13</t>
  </si>
  <si>
    <t>15－14</t>
  </si>
  <si>
    <t>15－15</t>
  </si>
  <si>
    <t>15－16</t>
  </si>
  <si>
    <t>医師、歯科医師及び薬剤師数</t>
  </si>
  <si>
    <t>保健所、市町村別の業務種類別医師及び歯科医師数</t>
  </si>
  <si>
    <t>医療関係者数</t>
  </si>
  <si>
    <t>保健所別の麻薬取扱者数</t>
  </si>
  <si>
    <t>保健所別、市町村別の病院、一般診療所及び歯科診療所数と病床数</t>
  </si>
  <si>
    <t>開設者別病院利用の状況</t>
  </si>
  <si>
    <t>特定死因別の月別死亡数及び年齢階級別死亡数</t>
  </si>
  <si>
    <t>伝染病及び食中毒患者数－病類・月別－</t>
  </si>
  <si>
    <t>保健所別の伝染病及び食中毒患者数</t>
  </si>
  <si>
    <t>食品群別摂取栄養量</t>
  </si>
  <si>
    <t>地域・傷病分類別受療率</t>
  </si>
  <si>
    <t>健康診査受診状況</t>
  </si>
  <si>
    <t>一般廃棄物処理状況</t>
  </si>
  <si>
    <t>(1)市町村別ごみ処理状況</t>
  </si>
  <si>
    <t>東北６県別着工新設住宅の利用、種類別戸数及び床面積</t>
  </si>
  <si>
    <t>着工住宅の工事別戸数及び床面積</t>
  </si>
  <si>
    <t>除却建築物の床面積及び評価額</t>
  </si>
  <si>
    <t>(1)木造</t>
  </si>
  <si>
    <t>(2)非木造</t>
  </si>
  <si>
    <t>着工新設住宅の利用関係、種類別戸数及び床面積</t>
  </si>
  <si>
    <t>８－14</t>
  </si>
  <si>
    <t>８－15</t>
  </si>
  <si>
    <t>第９章　電気、ガス及び上下水道</t>
  </si>
  <si>
    <t>９－１</t>
  </si>
  <si>
    <t>発電所及び認可出力</t>
  </si>
  <si>
    <t>電力需給実績</t>
  </si>
  <si>
    <t>電灯及び電力需要実績</t>
  </si>
  <si>
    <t>９－２</t>
  </si>
  <si>
    <t>９－３</t>
  </si>
  <si>
    <t>(1)県内における労働組合員推定組織率（男女別）の推移</t>
  </si>
  <si>
    <t>本書は、県内の各般にわたる統計資料を収録し、県勢の実態を明らかにするため編集したものです。</t>
  </si>
  <si>
    <t>本書は、企画調整部統計調査課所管の各種統計資料を主とし、これに庁内各部課室及び他官公庁、団体、会社等から収集した資料もあわせて掲載しました。</t>
  </si>
  <si>
    <t>本書は、次の２０部門からなっています。</t>
  </si>
  <si>
    <t>６．水産業　　７．鉱工業　　８．建設　　９．電気、ガス及び上下水道　　10．運輸及び通信</t>
  </si>
  <si>
    <t>本書の内容は、原則として調査時点が平成９年（年度）に属するものについて掲載しています。</t>
  </si>
  <si>
    <t>年は暦年、年度は会計年度を示し、符号の用法は、次のとおりです。</t>
  </si>
  <si>
    <t>　０　表章単位に満たないもの　　　　　－　該当数字がないもの
 0.0</t>
  </si>
  <si>
    <t>　…　事実不詳及び調査を欠くもの　　　ｘ　数字が統計法により秘匿されているもの</t>
  </si>
  <si>
    <t>統計数字の単位未満は、四捨五入することを原則としました。したがって、総数（合計）と内訳の積算値は一致しない場合があります。</t>
  </si>
  <si>
    <t>統計資料の出所は、当該統計表の脚注に記載しました。</t>
  </si>
  <si>
    <t>市町村別の面積</t>
  </si>
  <si>
    <t>市町村の廃置分合及び境界変更</t>
  </si>
  <si>
    <t>市町村の合併状況</t>
  </si>
  <si>
    <t>市町村別利用区分別面積</t>
  </si>
  <si>
    <t>主要山岳（海抜1,500m以上）</t>
  </si>
  <si>
    <t>主要河川</t>
  </si>
  <si>
    <t>湖沼及びダム</t>
  </si>
  <si>
    <t>気象観測所一覧表</t>
  </si>
  <si>
    <t>(1)山形地方気象台</t>
  </si>
  <si>
    <t>(2)酒田地方気象台</t>
  </si>
  <si>
    <t>(3)新庄地方気象台</t>
  </si>
  <si>
    <t>(1)平均気温</t>
  </si>
  <si>
    <t>(2)最高気温平均</t>
  </si>
  <si>
    <t>(3)最低気温平均</t>
  </si>
  <si>
    <t>(4)月降水量</t>
  </si>
  <si>
    <t>(5)日降水量１mm以上の日数</t>
  </si>
  <si>
    <t>(6)日最大降水量</t>
  </si>
  <si>
    <t>(7)日照時間</t>
  </si>
  <si>
    <t>(8)積雪の最深</t>
  </si>
  <si>
    <t>１－１</t>
  </si>
  <si>
    <t>１－２</t>
  </si>
  <si>
    <t>１－３</t>
  </si>
  <si>
    <t>１－４</t>
  </si>
  <si>
    <t>１－５</t>
  </si>
  <si>
    <t>１－６</t>
  </si>
  <si>
    <t>１－７</t>
  </si>
  <si>
    <t>１－８</t>
  </si>
  <si>
    <t>１－９</t>
  </si>
  <si>
    <t>１－10</t>
  </si>
  <si>
    <t>１－11</t>
  </si>
  <si>
    <t>１－12</t>
  </si>
  <si>
    <t>１－13</t>
  </si>
  <si>
    <t>１－14</t>
  </si>
  <si>
    <t>１－15</t>
  </si>
  <si>
    <t>１－16</t>
  </si>
  <si>
    <t>１－17</t>
  </si>
  <si>
    <t>２－１</t>
  </si>
  <si>
    <t>２－２</t>
  </si>
  <si>
    <t>人口と世帯数の推移</t>
  </si>
  <si>
    <t>市町村別の人口・世帯数の推移</t>
  </si>
  <si>
    <t>(1)人口の推移</t>
  </si>
  <si>
    <t>(2)世帯数の推移</t>
  </si>
  <si>
    <t>２－３</t>
  </si>
  <si>
    <t>市町村別の人口動態</t>
  </si>
  <si>
    <t>年齢（各歳）、男女別人口</t>
  </si>
  <si>
    <t>市町村別の年齢（５歳階級）別人口</t>
  </si>
  <si>
    <t>人口の移動</t>
  </si>
  <si>
    <t>２－４</t>
  </si>
  <si>
    <t>２－５</t>
  </si>
  <si>
    <t>２－６</t>
  </si>
  <si>
    <t>２－７</t>
  </si>
  <si>
    <t>市町村別の従業地、通学地による人口（昼間人口）</t>
  </si>
  <si>
    <t>市町村別の産業大分類就業者（15歳以上）</t>
  </si>
  <si>
    <t>産業（大分類）、年齢（５歳階級）、男女別有業者数（15歳以上人口）</t>
  </si>
  <si>
    <t>２－８</t>
  </si>
  <si>
    <t>２－９</t>
  </si>
  <si>
    <t>２－11</t>
  </si>
  <si>
    <t>２－12</t>
  </si>
  <si>
    <t>２－13</t>
  </si>
  <si>
    <t>市町村別の労働力状態、男女別15歳以上人口</t>
  </si>
  <si>
    <t>産業（大分類）、従業上の地位、男女別15歳以上就業者数</t>
  </si>
  <si>
    <t>資料：県統計調査課「山形県社会的移動人口調査結果報告書」</t>
  </si>
  <si>
    <t>（２）世帯数の推移</t>
  </si>
  <si>
    <t>平成6年</t>
  </si>
  <si>
    <t>平成7年</t>
  </si>
  <si>
    <t>平成8年</t>
  </si>
  <si>
    <t>平成9年</t>
  </si>
  <si>
    <t>転 　　入</t>
  </si>
  <si>
    <t>転　　出</t>
  </si>
  <si>
    <t>自市町村での</t>
  </si>
  <si>
    <t>県内</t>
  </si>
  <si>
    <t>県外</t>
  </si>
  <si>
    <t>分離</t>
  </si>
  <si>
    <t>合併消滅</t>
  </si>
  <si>
    <t>各年10月１日現在</t>
  </si>
  <si>
    <t>平成8年10月  ～  平成9年9月　増減の内訳</t>
  </si>
  <si>
    <t>平成5年</t>
  </si>
  <si>
    <t>２．市町村別の人口・世帯数の推移（平成5～9年）</t>
  </si>
  <si>
    <t>３．市町村別の人口・世帯数の推移（平成5～9年）</t>
  </si>
  <si>
    <t>30～34</t>
  </si>
  <si>
    <t>35～39</t>
  </si>
  <si>
    <t>40～44</t>
  </si>
  <si>
    <t>45～49</t>
  </si>
  <si>
    <t>50～54</t>
  </si>
  <si>
    <t>55～59</t>
  </si>
  <si>
    <t>60～64</t>
  </si>
  <si>
    <t>65～69</t>
  </si>
  <si>
    <t>70～74</t>
  </si>
  <si>
    <t>75～79</t>
  </si>
  <si>
    <t>80～84</t>
  </si>
  <si>
    <t>85～89</t>
  </si>
  <si>
    <t>年齢不詳</t>
  </si>
  <si>
    <t>-</t>
  </si>
  <si>
    <t>10月1日現在  単位 ： 人</t>
  </si>
  <si>
    <t>市町村別</t>
  </si>
  <si>
    <t>0～4歳</t>
  </si>
  <si>
    <t>5～9</t>
  </si>
  <si>
    <t>10～14</t>
  </si>
  <si>
    <t>15～19</t>
  </si>
  <si>
    <t>20～24</t>
  </si>
  <si>
    <t>25～29</t>
  </si>
  <si>
    <t>90歳以上</t>
  </si>
  <si>
    <t>総数</t>
  </si>
  <si>
    <t>市部</t>
  </si>
  <si>
    <t>町村部</t>
  </si>
  <si>
    <t>村山地域</t>
  </si>
  <si>
    <t>最上地域</t>
  </si>
  <si>
    <t>置賜地域</t>
  </si>
  <si>
    <t>庄内地域</t>
  </si>
  <si>
    <t>-</t>
  </si>
  <si>
    <t>資料：県統計調査課｢山形県社会的移動人口調査結果報告書｣</t>
  </si>
  <si>
    <t>４．市町村別の年齢（５歳階級）別人口（平成9年）</t>
  </si>
  <si>
    <t>事　　　　　業　　　　　所　　　　　数</t>
  </si>
  <si>
    <t>従　　　　　業　　　　　者　　　　　数</t>
  </si>
  <si>
    <t>平 成 ３ 年</t>
  </si>
  <si>
    <t>平 成 ８ 年</t>
  </si>
  <si>
    <t>平成３年～平成８年の増加率</t>
  </si>
  <si>
    <t>実数</t>
  </si>
  <si>
    <t>構成比</t>
  </si>
  <si>
    <t>（△減 ）</t>
  </si>
  <si>
    <t>（△減）</t>
  </si>
  <si>
    <t>上 山 市</t>
  </si>
  <si>
    <t xml:space="preserve">朝日町 </t>
  </si>
  <si>
    <t>平成3年7月1日，平成8年10月1日現在　　単位:比･率＝％</t>
  </si>
  <si>
    <t>資料：総務庁統計局「平成3年事業所統計調査報告」及び「平成8年事業所・企業統計調査報告」</t>
  </si>
  <si>
    <t>５．市町村別の事業所数及び従業者数 (平成3、8年）</t>
  </si>
  <si>
    <t>２月１日現在    単位 ： 戸</t>
  </si>
  <si>
    <t>年別</t>
  </si>
  <si>
    <t>農家数</t>
  </si>
  <si>
    <t>平成７年</t>
  </si>
  <si>
    <t>専業</t>
  </si>
  <si>
    <t>兼業農家</t>
  </si>
  <si>
    <t>自給的</t>
  </si>
  <si>
    <t>経営耕地規模別販売農家数</t>
  </si>
  <si>
    <t>総数</t>
  </si>
  <si>
    <t>第１種　　兼業</t>
  </si>
  <si>
    <t>第２種　　兼業</t>
  </si>
  <si>
    <t>農家数</t>
  </si>
  <si>
    <t>0.5ｈa   未満</t>
  </si>
  <si>
    <t>0.5～　　　　1.0</t>
  </si>
  <si>
    <t>1.0～    2.0</t>
  </si>
  <si>
    <t>2.0～　　　3.0</t>
  </si>
  <si>
    <t>3.0～　　　4.0</t>
  </si>
  <si>
    <t>4.0～　　　5.0</t>
  </si>
  <si>
    <t>5.0ha　　以上</t>
  </si>
  <si>
    <t>平成9年</t>
  </si>
  <si>
    <t>川西町</t>
  </si>
  <si>
    <t>注：自給的農家とは、経営耕地地面積が30a未満かつ農産物総販売金額が50万円未満の農家をいう。</t>
  </si>
  <si>
    <t>　　販売農家とは　　　〃　　　　　が30a以上又は　　　〃　　　　が50万円以上の農家をいう。</t>
  </si>
  <si>
    <t>資料：県統計調査課「農業センサス結果報告書、山形県農業基本調査結果報告書」　（山形県の農業）</t>
  </si>
  <si>
    <t>６．市町村別の専業、兼業、経営耕地規模別農家数（平成７、9年）</t>
  </si>
  <si>
    <t>２月１日現在    単位 ：農家数＝戸、面積＝a</t>
  </si>
  <si>
    <t>　　総　　　　数</t>
  </si>
  <si>
    <t>田　</t>
  </si>
  <si>
    <t>樹　　園　　地</t>
  </si>
  <si>
    <t>農家数</t>
  </si>
  <si>
    <t>面 積</t>
  </si>
  <si>
    <t>田　の　あ　る</t>
  </si>
  <si>
    <t>稲を作った田</t>
  </si>
  <si>
    <t>総数</t>
  </si>
  <si>
    <t>果樹園</t>
  </si>
  <si>
    <t>桑畑</t>
  </si>
  <si>
    <t>その他の樹園地</t>
  </si>
  <si>
    <t>総　　数</t>
  </si>
  <si>
    <t>普　通　畑</t>
  </si>
  <si>
    <t>牧　草　専　用　地</t>
  </si>
  <si>
    <t>過去１年間に作付け</t>
  </si>
  <si>
    <t>面　積</t>
  </si>
  <si>
    <t>面積</t>
  </si>
  <si>
    <t>しなかった畑</t>
  </si>
  <si>
    <t>平成9年</t>
  </si>
  <si>
    <t>販売農家</t>
  </si>
  <si>
    <t>0.5ha未満</t>
  </si>
  <si>
    <t>0.5～1.0ha</t>
  </si>
  <si>
    <t>1.0～2.0</t>
  </si>
  <si>
    <t>2.0～3.0</t>
  </si>
  <si>
    <t>3.0～4.0</t>
  </si>
  <si>
    <t>4.0～5.0</t>
  </si>
  <si>
    <t>5.0以上</t>
  </si>
  <si>
    <t>自給的農家</t>
  </si>
  <si>
    <t>x</t>
  </si>
  <si>
    <t>資料：県統計調査課「農業センサス結果報告書、山形県農業基本調査結果報告書」　（山形県の農業）</t>
  </si>
  <si>
    <t>７．市町村別の地目別経営農家数及び経営耕地面積（平成７、9年）</t>
  </si>
  <si>
    <t>単位 ： 面積＝ｈａ、10ａ当たり収穫＝㎏、収穫量＝ｔ</t>
  </si>
  <si>
    <t>水          稲</t>
  </si>
  <si>
    <t>陸          稲</t>
  </si>
  <si>
    <t>作付面積</t>
  </si>
  <si>
    <t>収穫量</t>
  </si>
  <si>
    <t>水 ・ 陸　　稲</t>
  </si>
  <si>
    <t>１０ａ当たり収穫</t>
  </si>
  <si>
    <t>平成７年</t>
  </si>
  <si>
    <t>平成８年</t>
  </si>
  <si>
    <t>平成９年</t>
  </si>
  <si>
    <t>注：市町村別作付け面積・収穫量はラウンドしているため、この積算値は各合計とは必ずしも一致しないことがある。</t>
  </si>
  <si>
    <t>資料：東北農政局山形統計情報事務所</t>
  </si>
  <si>
    <t>８．市町村別の水稲、陸稲の作付け面積及び収穫量（平成７～９年）</t>
  </si>
  <si>
    <t>農　　業</t>
  </si>
  <si>
    <t>粗生産額</t>
  </si>
  <si>
    <t>計</t>
  </si>
  <si>
    <t>米</t>
  </si>
  <si>
    <t>いも類</t>
  </si>
  <si>
    <t>果　実</t>
  </si>
  <si>
    <t>花　き</t>
  </si>
  <si>
    <t>肉用牛</t>
  </si>
  <si>
    <t>乳用牛</t>
  </si>
  <si>
    <t>豚</t>
  </si>
  <si>
    <t>鶏</t>
  </si>
  <si>
    <t>④</t>
  </si>
  <si>
    <t>金　　額</t>
  </si>
  <si>
    <t>生　　産</t>
  </si>
  <si>
    <t>①+②+③+④</t>
  </si>
  <si>
    <t>①</t>
  </si>
  <si>
    <t>果菜類</t>
  </si>
  <si>
    <t>資料：東北農政局山形統計情報事務所「山形農林水産統計年報（平成9年～10年）」</t>
  </si>
  <si>
    <t>１１．市町村別の林野面積及び森林面積(平成2年）</t>
  </si>
  <si>
    <t>経        営        組        織        別</t>
  </si>
  <si>
    <t>出      漁      日      数      別</t>
  </si>
  <si>
    <t>経営体</t>
  </si>
  <si>
    <t>個人</t>
  </si>
  <si>
    <t>会社</t>
  </si>
  <si>
    <t>漁業</t>
  </si>
  <si>
    <t>共同</t>
  </si>
  <si>
    <t>官公庁</t>
  </si>
  <si>
    <t>経営体階層別</t>
  </si>
  <si>
    <t>協同</t>
  </si>
  <si>
    <t>生産</t>
  </si>
  <si>
    <t>学校</t>
  </si>
  <si>
    <t>～</t>
  </si>
  <si>
    <t>漁業地区別</t>
  </si>
  <si>
    <t>経営</t>
  </si>
  <si>
    <t xml:space="preserve">経営 </t>
  </si>
  <si>
    <t>組合</t>
  </si>
  <si>
    <t>試験場</t>
  </si>
  <si>
    <t>以下</t>
  </si>
  <si>
    <t>以上</t>
  </si>
  <si>
    <t>経営体階層</t>
  </si>
  <si>
    <t>漁船非使用</t>
  </si>
  <si>
    <t>無動力船</t>
  </si>
  <si>
    <t>小型定置網</t>
  </si>
  <si>
    <t>海面養殖</t>
  </si>
  <si>
    <t>漁業地区</t>
  </si>
  <si>
    <t>遊     佐</t>
  </si>
  <si>
    <t>酒     田</t>
  </si>
  <si>
    <t>飛     島</t>
  </si>
  <si>
    <t>加     茂</t>
  </si>
  <si>
    <t>由     良</t>
  </si>
  <si>
    <t>豊     浦</t>
  </si>
  <si>
    <t>温     海</t>
  </si>
  <si>
    <t>念 珠 関</t>
  </si>
  <si>
    <t xml:space="preserve">        経営体数（海面漁業）（平成5～9年）</t>
  </si>
  <si>
    <t>89日</t>
  </si>
  <si>
    <t>90日</t>
  </si>
  <si>
    <t>150日</t>
  </si>
  <si>
    <t>200日</t>
  </si>
  <si>
    <t>250日</t>
  </si>
  <si>
    <t>149日</t>
  </si>
  <si>
    <t>199日</t>
  </si>
  <si>
    <t>249日</t>
  </si>
  <si>
    <t xml:space="preserve"> 平　成　5 年　</t>
  </si>
  <si>
    <t>　　　 6 年　</t>
  </si>
  <si>
    <t>　　 7 年　</t>
  </si>
  <si>
    <t xml:space="preserve"> 　    8 年　</t>
  </si>
  <si>
    <t>　　　 9 年　</t>
  </si>
  <si>
    <t>動力 １T 未満</t>
  </si>
  <si>
    <t xml:space="preserve">  1 ～  3　　</t>
  </si>
  <si>
    <t xml:space="preserve">    3 ～  5　　</t>
  </si>
  <si>
    <t xml:space="preserve">    5 ～ 10　　</t>
  </si>
  <si>
    <t xml:space="preserve">  10 ～ 20　　</t>
  </si>
  <si>
    <t xml:space="preserve">  20 ～ 30　　</t>
  </si>
  <si>
    <t xml:space="preserve">  30 ～ 50　　</t>
  </si>
  <si>
    <t xml:space="preserve">  50 ～100　　</t>
  </si>
  <si>
    <t>100 ～200　　</t>
  </si>
  <si>
    <t>200t以 上　　</t>
  </si>
  <si>
    <t>注：出漁日数については、平成７年調査から、漁船非使用、定置網、地びき網、潜水器漁業、採貝、採藻、及び海面養殖を除く漁船漁業に限定</t>
  </si>
  <si>
    <t xml:space="preserve">  　して把握することとした。また、２隻以上の漁船が別々に操業している場合は、これらを合計した延べ出漁日数とした。</t>
  </si>
  <si>
    <t>　　平成5年の数値は、「第9次漁業センサス」の結果である。</t>
  </si>
  <si>
    <t>資料：東北農政局山形統計情報事務所 「 山形農林水産統計年報 （平成9年～10年） 」</t>
  </si>
  <si>
    <t>１２．経営体階層、漁業地区別の経営組織、出漁日数別</t>
  </si>
  <si>
    <t>単位：t</t>
  </si>
  <si>
    <t>魚種別</t>
  </si>
  <si>
    <t>平成4年</t>
  </si>
  <si>
    <t>5年</t>
  </si>
  <si>
    <t>6年</t>
  </si>
  <si>
    <t>7年</t>
  </si>
  <si>
    <t>8年</t>
  </si>
  <si>
    <t>9年</t>
  </si>
  <si>
    <t>魚類</t>
  </si>
  <si>
    <t>さけ・ます</t>
  </si>
  <si>
    <t>たい類</t>
  </si>
  <si>
    <t>かれい・ひらめ</t>
  </si>
  <si>
    <t>たら</t>
  </si>
  <si>
    <t>すけとうだら</t>
  </si>
  <si>
    <t>さめ</t>
  </si>
  <si>
    <t>はたはた</t>
  </si>
  <si>
    <t>ぶり・いなだ</t>
  </si>
  <si>
    <t>めばる類</t>
  </si>
  <si>
    <t>貝類</t>
  </si>
  <si>
    <t>あわび</t>
  </si>
  <si>
    <t>さざえ</t>
  </si>
  <si>
    <t>いわがき</t>
  </si>
  <si>
    <t>その他の水産動物</t>
  </si>
  <si>
    <t>いか</t>
  </si>
  <si>
    <t>えび・かに</t>
  </si>
  <si>
    <t>藻類</t>
  </si>
  <si>
    <t>わかめ</t>
  </si>
  <si>
    <t>のり</t>
  </si>
  <si>
    <t>注：総数はラウンドのため内訳と一致しない場合がある。</t>
  </si>
  <si>
    <t>資料：県水産課</t>
  </si>
  <si>
    <t>１３．魚種別漁獲量 －属地－ （海面漁業）  (平成4～9年）</t>
  </si>
  <si>
    <t>事業所数</t>
  </si>
  <si>
    <t>従業者数</t>
  </si>
  <si>
    <t>食料品製造業</t>
  </si>
  <si>
    <t>飲料・飼料・たばこ製造業</t>
  </si>
  <si>
    <t>繊維工業</t>
  </si>
  <si>
    <t>衣服・その他の繊維製造業</t>
  </si>
  <si>
    <t>〇</t>
  </si>
  <si>
    <t>木材・木製品製造業</t>
  </si>
  <si>
    <t>家具・装備品製造業</t>
  </si>
  <si>
    <t>パルプ・紙・紙加工品製造業</t>
  </si>
  <si>
    <t>出版印刷同関連産業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</si>
  <si>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</si>
  <si>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</si>
  <si>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</si>
  <si>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</si>
  <si>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</si>
  <si>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</si>
  <si>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</si>
  <si>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</si>
  <si>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</si>
  <si>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t>
  </si>
  <si>
    <t>一般機械器具製造業</t>
  </si>
  <si>
    <t>電気機械器具製造業</t>
  </si>
  <si>
    <t>輸送用機械器具製造業</t>
  </si>
  <si>
    <t>精密機械器具製造業</t>
  </si>
  <si>
    <t>その他の製造業</t>
  </si>
  <si>
    <t>基 礎 素 材 型 産 業</t>
  </si>
  <si>
    <t>加 工 組 立 型 産 業</t>
  </si>
  <si>
    <t>生活関連・その他型産業</t>
  </si>
  <si>
    <t>３０人以上</t>
  </si>
  <si>
    <t xml:space="preserve">  注  ： １）従業者規模４人以上 。</t>
  </si>
  <si>
    <t xml:space="preserve"> 　　　　２）単位未満を四捨五入しているため、数値が一致しない場合がある</t>
  </si>
  <si>
    <t xml:space="preserve"> 　　　　３）表側の産業名中○印のついたものは基礎素材型産業、☆印のついたものは加工組立型産業であり、無印</t>
  </si>
  <si>
    <t xml:space="preserve">    は生活関連・その他の型産業である。</t>
  </si>
  <si>
    <t>　　　 使用額等、製造品出荷額等、生産額及び付加価値額（平成7～平成9年）</t>
  </si>
  <si>
    <t>12月31日現在　単位：額＝百万円</t>
  </si>
  <si>
    <t>年        別
産業中分類別
従業者規模別</t>
  </si>
  <si>
    <t>原 材 料
使用額等</t>
  </si>
  <si>
    <t>製 造 品
出荷額等</t>
  </si>
  <si>
    <t>生　産　額　　　従業者30人　以　上　の　　　事　業　所</t>
  </si>
  <si>
    <t xml:space="preserve">付加価値額　従業者30人　以　上　の　　　事　業　所 </t>
  </si>
  <si>
    <t>平成7年</t>
  </si>
  <si>
    <t>平成8年</t>
  </si>
  <si>
    <t>平成9年</t>
  </si>
  <si>
    <t>２９人以下</t>
  </si>
  <si>
    <t>　　　　　　４～  ９人</t>
  </si>
  <si>
    <t>　　　　　１０～１９</t>
  </si>
  <si>
    <t>　　　　　２０～２９</t>
  </si>
  <si>
    <t>　　　　　３０～　４９</t>
  </si>
  <si>
    <t>　　　　　５０～　９９</t>
  </si>
  <si>
    <t>　　　　１００～１９９</t>
  </si>
  <si>
    <t>　　　　２００～２９９</t>
  </si>
  <si>
    <t>　　　　３００～４９９</t>
  </si>
  <si>
    <t>　　　　５００～９９９</t>
  </si>
  <si>
    <t>　　　　１０００人以上</t>
  </si>
  <si>
    <t>資料 ： 県統計調査課 「工業統計調査結果報告書」（平成9年山形県の工業）</t>
  </si>
  <si>
    <t>１４.産業（中分類）別従業者規模別製造業の事業所数、従業者数、原材料</t>
  </si>
  <si>
    <t>事               業               所               数</t>
  </si>
  <si>
    <t>従     業     者     数</t>
  </si>
  <si>
    <t>製  造  品  出  荷  額  等</t>
  </si>
  <si>
    <t>地 域 別</t>
  </si>
  <si>
    <t>経  営  組  織  別</t>
  </si>
  <si>
    <t>従        業        者        規        模        別</t>
  </si>
  <si>
    <t>うち常用労働者数</t>
  </si>
  <si>
    <t>現    金</t>
  </si>
  <si>
    <t>原材料</t>
  </si>
  <si>
    <t>製造品</t>
  </si>
  <si>
    <t>加工賃</t>
  </si>
  <si>
    <t>修理料</t>
  </si>
  <si>
    <t>1,000人以上</t>
  </si>
  <si>
    <t>給    与        総    額</t>
  </si>
  <si>
    <t>使用額等</t>
  </si>
  <si>
    <t>出荷額</t>
  </si>
  <si>
    <t>収入額</t>
  </si>
  <si>
    <t>12月31日現在　　単位：金額＝万円</t>
  </si>
  <si>
    <t>男</t>
  </si>
  <si>
    <t>女</t>
  </si>
  <si>
    <t>組  合
その他
の法人</t>
  </si>
  <si>
    <t>4～    9人</t>
  </si>
  <si>
    <t xml:space="preserve">10～  19  </t>
  </si>
  <si>
    <t xml:space="preserve">20～  29  </t>
  </si>
  <si>
    <t xml:space="preserve">30～  49  </t>
  </si>
  <si>
    <t xml:space="preserve">50～  99  </t>
  </si>
  <si>
    <t>100～199</t>
  </si>
  <si>
    <t>200～299</t>
  </si>
  <si>
    <t>重度身体障害者授産施設</t>
  </si>
  <si>
    <t>身体障害者療護施設</t>
  </si>
  <si>
    <t>身体障害者福祉工場</t>
  </si>
  <si>
    <t>点字図書館</t>
  </si>
  <si>
    <t>身体障害者福祉ホーム</t>
  </si>
  <si>
    <t>身体障害者福祉センター</t>
  </si>
  <si>
    <t>知的障害者援護施設</t>
  </si>
  <si>
    <t>母子福祉施設</t>
  </si>
  <si>
    <t>母子福祉センター</t>
  </si>
  <si>
    <t>母子休養ホーム</t>
  </si>
  <si>
    <t>平成10年3月末現在　　単位：円、人</t>
  </si>
  <si>
    <t>措　置　費</t>
  </si>
  <si>
    <t>うち本人又は保護者負担額</t>
  </si>
  <si>
    <t>年　　額</t>
  </si>
  <si>
    <t>1人1月
当たり
金額</t>
  </si>
  <si>
    <t>年　額</t>
  </si>
  <si>
    <t>年　間</t>
  </si>
  <si>
    <t>延人数</t>
  </si>
  <si>
    <t>…</t>
  </si>
  <si>
    <t>母子寮</t>
  </si>
  <si>
    <t>養護施設</t>
  </si>
  <si>
    <t>教護院</t>
  </si>
  <si>
    <t>（補助金）</t>
  </si>
  <si>
    <t>…</t>
  </si>
  <si>
    <t>重度身体障害者更生施設</t>
  </si>
  <si>
    <t xml:space="preserve"> 注:1）児童福祉施設の保育所及び児童館については、第25表参照のこと</t>
  </si>
  <si>
    <t xml:space="preserve">    2）措置費には、県外施設委託分も含まれている    3）（ ）内数字は通所分</t>
  </si>
  <si>
    <t xml:space="preserve">    4）児童福祉施設の年間延人数は、各月の１日現在措置されている人数の総数である</t>
  </si>
  <si>
    <t>資料：県長寿社会課、県児童家庭課、県障害福祉課、県医務福祉課</t>
  </si>
  <si>
    <t>３７．社会福祉施設数、入所者数及び費用額（平成9年度）</t>
  </si>
  <si>
    <t>(3)診療担当別医師数</t>
  </si>
  <si>
    <t>(4)業務の種類別薬剤師数</t>
  </si>
  <si>
    <t>第１７章　労働及び社会保障</t>
  </si>
  <si>
    <t>市、郡別の金融機関別店舗数</t>
  </si>
  <si>
    <t>信用保証状況</t>
  </si>
  <si>
    <t>(1)一般会計</t>
  </si>
  <si>
    <t>(2)特別会計</t>
  </si>
  <si>
    <t>(1)製造品出荷額</t>
  </si>
  <si>
    <t>(2)加工賃収入額</t>
  </si>
  <si>
    <t>第１３章　財政</t>
  </si>
  <si>
    <t>第１６章　衛生</t>
  </si>
  <si>
    <t>第７章　鉱工業</t>
  </si>
  <si>
    <t>凡例</t>
  </si>
  <si>
    <t>目次</t>
  </si>
  <si>
    <t>県の位置</t>
  </si>
  <si>
    <t>１</t>
  </si>
  <si>
    <t>２</t>
  </si>
  <si>
    <t>労働組合</t>
  </si>
  <si>
    <t>港湾</t>
  </si>
  <si>
    <t>３</t>
  </si>
  <si>
    <t>４</t>
  </si>
  <si>
    <t>５</t>
  </si>
  <si>
    <t>７</t>
  </si>
  <si>
    <t>第２章　人口</t>
  </si>
  <si>
    <t>第３章　事業所</t>
  </si>
  <si>
    <t>第４章　農業</t>
  </si>
  <si>
    <t>第５章　林業</t>
  </si>
  <si>
    <t>第６章　水産業</t>
  </si>
  <si>
    <t>第８章　建設</t>
  </si>
  <si>
    <t>酒田港主要施設</t>
  </si>
  <si>
    <t>第１２章　金融</t>
  </si>
  <si>
    <t>第１９章　観光</t>
  </si>
  <si>
    <t>１．土地及び気象　　２．人口　　３．事業所　　４．農業　　５．林業</t>
  </si>
  <si>
    <t>11．商業及び貿易　　12．金融　　13．財政　　14．所得、物価及び家計</t>
  </si>
  <si>
    <t>15．公務員、選挙、司法及び公安　　16．衛生　　17．労働及び社会保障　</t>
  </si>
  <si>
    <t>18．教育、文化及び宗教　　19．観光　　20.災害及び事故</t>
  </si>
  <si>
    <t>国有林の林種別蓄積</t>
  </si>
  <si>
    <t>農業生産指数</t>
  </si>
  <si>
    <t>農業粗生産額と生産農業所得</t>
  </si>
  <si>
    <t>農家経済</t>
  </si>
  <si>
    <t>農家経済の分析指標</t>
  </si>
  <si>
    <t>水稲うるちの品種別作付け面積</t>
  </si>
  <si>
    <t>稲作被害</t>
  </si>
  <si>
    <t>４－24</t>
  </si>
  <si>
    <t>４－25</t>
  </si>
  <si>
    <t>４－26</t>
  </si>
  <si>
    <t>４－27</t>
  </si>
  <si>
    <t>４－28</t>
  </si>
  <si>
    <t>４－29</t>
  </si>
  <si>
    <t>５－１</t>
  </si>
  <si>
    <t>市町村別の林業従事世帯員数（農家林家世帯員）</t>
  </si>
  <si>
    <t>市町村別の林家の主業（農家林家）</t>
  </si>
  <si>
    <t>市町村別の所有山林、保有山林がある林家数及び面積（農家林家）</t>
  </si>
  <si>
    <t>市町村別の人工林率別林家数及び人工林面積（農家林家）</t>
  </si>
  <si>
    <t>市町村別の林産物等種類別販売林家数（農家林家）</t>
  </si>
  <si>
    <t>５－２</t>
  </si>
  <si>
    <t>５－３</t>
  </si>
  <si>
    <t>５－４</t>
  </si>
  <si>
    <t>５－５</t>
  </si>
  <si>
    <t>保有山林面積規模別事業体数と面積</t>
  </si>
  <si>
    <t>保有山林のある林家数と面積</t>
  </si>
  <si>
    <t>市町村別の林野面積及び森林面積</t>
  </si>
  <si>
    <t>林産物生産量</t>
  </si>
  <si>
    <t>(2)林野副産物生産量</t>
  </si>
  <si>
    <t>製材工場、生産及び出荷量</t>
  </si>
  <si>
    <t>市町村別の目的別保安林面積</t>
  </si>
  <si>
    <t>支庁、地方事務所別林道</t>
  </si>
  <si>
    <t>民有林の林種別蓄積</t>
  </si>
  <si>
    <t>国有林の林種別面積</t>
  </si>
  <si>
    <t>民有林の林種別面積</t>
  </si>
  <si>
    <t>５－６</t>
  </si>
  <si>
    <t>５－７</t>
  </si>
  <si>
    <t>５－８</t>
  </si>
  <si>
    <t>５－９</t>
  </si>
  <si>
    <t>５－10</t>
  </si>
  <si>
    <t>５－11</t>
  </si>
  <si>
    <t>５－12</t>
  </si>
  <si>
    <t>５－13</t>
  </si>
  <si>
    <t>５－14</t>
  </si>
  <si>
    <t>５－15</t>
  </si>
  <si>
    <t>５－16</t>
  </si>
  <si>
    <t>６－１</t>
  </si>
  <si>
    <t>経営体階層、漁業地区別の経営組織、出漁日数別経営体数（海面漁業）</t>
  </si>
  <si>
    <t>経営組織別海面漁業経営体</t>
  </si>
  <si>
    <t>漁業地区別漁船隻数及びトン数</t>
  </si>
  <si>
    <t>漁業地区別生産量－属人－（海面漁業）</t>
  </si>
  <si>
    <t>漁業種類別漁獲量－属地－（海面漁業）</t>
  </si>
  <si>
    <t>魚種別漁獲量－属地－（海面漁業）</t>
  </si>
  <si>
    <t>６－２</t>
  </si>
  <si>
    <t>６－３</t>
  </si>
  <si>
    <t>６－４</t>
  </si>
  <si>
    <t>６－５</t>
  </si>
  <si>
    <t>６－６</t>
  </si>
  <si>
    <t>６－７</t>
  </si>
  <si>
    <t>６－８</t>
  </si>
  <si>
    <t>６－９</t>
  </si>
  <si>
    <t>６－10</t>
  </si>
  <si>
    <t>魚種別漁獲量（内水面漁業）</t>
  </si>
  <si>
    <t>養殖業収穫量（内水面漁業）</t>
  </si>
  <si>
    <t>水産加工種類別生産量・実経営体数（陸上加工）</t>
  </si>
  <si>
    <t>漁業・養殖業種類・規模別生産額</t>
  </si>
  <si>
    <t>７－１</t>
  </si>
  <si>
    <t>７－２</t>
  </si>
  <si>
    <t>７－３</t>
  </si>
  <si>
    <t>７－４</t>
  </si>
  <si>
    <t>７－５</t>
  </si>
  <si>
    <t>７－６</t>
  </si>
  <si>
    <t>７－７</t>
  </si>
  <si>
    <t>７－８</t>
  </si>
  <si>
    <t>７－９</t>
  </si>
  <si>
    <t>７－10</t>
  </si>
  <si>
    <t>産業分類別鉱工業生産指数〈原指数〉</t>
  </si>
  <si>
    <t>産業分類別鉱工業生産指数〈季節調整済指数〉</t>
  </si>
  <si>
    <t>産業分類別鉱工業生産者製品在庫指数〈原指数〉</t>
  </si>
  <si>
    <t>産業（中分類）別従業者規模別製造業の事業所数、従業者数、原材料使用額等、製造品出荷額等、生産額及び付加価値額</t>
  </si>
  <si>
    <t>産業（中分類）別従業者規模別製造業の工業用地面積及び用水量（従業者30人以上の事業所）</t>
  </si>
  <si>
    <t>市町村別製造業の事業所数、従業者数、現金給与総額、原材料使用額等及び製造品出荷額等</t>
  </si>
  <si>
    <t>産業（中分類）別製造業の従業者規模別事業所数、従業者数、現金給与総額、原材料使用額等、在庫額、有形固定資産額、建設仮勘定額、製造品出荷額等、粗付加価値額、生産額及び付加価値額</t>
  </si>
  <si>
    <t>市町村別製造業の産業（中分類）別事業所数、従業者数、現金給与総額、原材料使用額等、在庫額年間増減、有形固定資産年間投資総額、製造品出荷額等、粗付加価値額及び生産額</t>
  </si>
  <si>
    <t>商品分類別製造業の製造品出荷額及び加工賃収入額</t>
  </si>
  <si>
    <t>東北７県別製造業の推移</t>
  </si>
  <si>
    <t>鉱業の状況</t>
  </si>
  <si>
    <t>７－11</t>
  </si>
  <si>
    <t>投資的土木事業費</t>
  </si>
  <si>
    <t>８－１</t>
  </si>
  <si>
    <t>８－２</t>
  </si>
  <si>
    <t>８－３</t>
  </si>
  <si>
    <t>着工建築物の建築主、構造、用途別建築物数、床面積及び工事費予定額</t>
  </si>
  <si>
    <t>８－４</t>
  </si>
  <si>
    <t>東北６県別着工建築物の建築主別建築物数、床面積及び工事費予定額</t>
  </si>
  <si>
    <t>住宅の種類、所有関係、人が居住する住宅以外の建物の種類別建物数、世帯の種類別世帯数及び世帯人員</t>
  </si>
  <si>
    <t>住宅の種類、所有関係、建て方、構造、建築の時期、設備状況別住宅数</t>
  </si>
  <si>
    <t>居住世帯の有無別住宅数及び建物の種類別、人が居住する住宅以外の建物数</t>
  </si>
  <si>
    <t>８－５</t>
  </si>
  <si>
    <t>８－６</t>
  </si>
  <si>
    <t>８－７</t>
  </si>
  <si>
    <t>８－８</t>
  </si>
  <si>
    <t>８－９</t>
  </si>
  <si>
    <t>住宅の種類、所有の関係、建築の時期別住宅数</t>
  </si>
  <si>
    <t>住宅の種類、構造、建築の時期別住宅数</t>
  </si>
  <si>
    <t>住宅の構造、建て方、建築の時期別住宅数</t>
  </si>
  <si>
    <t>８－10</t>
  </si>
  <si>
    <t>８－11</t>
  </si>
  <si>
    <t>８－12</t>
  </si>
  <si>
    <t>８－13</t>
  </si>
  <si>
    <t>住宅の種類、住宅の所有の関係別住宅数、世帯数、世帯人員、１住宅当たり居住室数、１住宅当たり畳数、１住宅当たり延べ面積、１人当たり畳数及び１室当たり人員</t>
  </si>
  <si>
    <t>(2)社会保険事務所別被保険者、保険料免除者、検認、国民年金収納状況及び福祉年金受給権者数</t>
  </si>
  <si>
    <t>国民健康保険</t>
  </si>
  <si>
    <t>船員保険</t>
  </si>
  <si>
    <t>生活保護</t>
  </si>
  <si>
    <t>全国、東北７県別生活保護世帯数、人員及び保護率</t>
  </si>
  <si>
    <t>生活保護費支出状況</t>
  </si>
  <si>
    <t>老人福祉の状況</t>
  </si>
  <si>
    <t>身体障害者数</t>
  </si>
  <si>
    <t>(1)等級別</t>
  </si>
  <si>
    <t>(2)障害別</t>
  </si>
  <si>
    <t>市町村別の保育所及び児童館等の状況</t>
  </si>
  <si>
    <t>児童相談所における相談受付及び処理状況</t>
  </si>
  <si>
    <t>児童相談所における養護相談の年次別、理由別処理状況</t>
  </si>
  <si>
    <t>社会福祉施設数、入所者数及び費用額</t>
  </si>
  <si>
    <t>母子・寡婦・父子世帯数</t>
  </si>
  <si>
    <t>知的障害者相談件数</t>
  </si>
  <si>
    <t>17－１</t>
  </si>
  <si>
    <t>17－２</t>
  </si>
  <si>
    <t>17－３</t>
  </si>
  <si>
    <t>17－４</t>
  </si>
  <si>
    <t>17－５</t>
  </si>
  <si>
    <t>17－６</t>
  </si>
  <si>
    <t>17－７</t>
  </si>
  <si>
    <t>17－８</t>
  </si>
  <si>
    <t>17－９</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</si>
  <si>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</si>
  <si>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</si>
  <si>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</si>
  <si>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</si>
  <si>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</si>
  <si>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</si>
  <si>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</si>
  <si>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</si>
  <si>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</si>
  <si>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</si>
  <si>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</si>
  <si>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</si>
  <si>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</si>
  <si>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</si>
  <si>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</si>
  <si>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</si>
  <si>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</si>
  <si>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</si>
  <si>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</si>
  <si>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</si>
  <si>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</si>
  <si>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学校種別学校数、学級数、生徒数、教員数及び職員数</t>
  </si>
  <si>
    <t>小学校の市町村別学校数、学級数、学年別児童数及び教職員数</t>
  </si>
  <si>
    <t>中学校の市町村別学校数、学級数、学年別生徒数及び教職員数</t>
  </si>
  <si>
    <t>小・中学校、高等学校、職名別教員数（本務者）</t>
  </si>
  <si>
    <t>高等学校の課程別学科別本科生徒数</t>
  </si>
  <si>
    <t>盲学校、聾学校及び養護学校の学校数、学級数、部科別児童・生徒数及び教員数</t>
  </si>
  <si>
    <t>大学、短期大学、高等専門学校別の学校数、学生・生徒数、教員数及び職員数</t>
  </si>
  <si>
    <t>幼稚園の設置者別児童数・教職員数</t>
  </si>
  <si>
    <t>中学校卒業者の進学先別進学者数</t>
  </si>
  <si>
    <t>学科別・進学先別進学者数（高等学校）</t>
  </si>
  <si>
    <t>中学校・高等学校卒業者の就職者数</t>
  </si>
  <si>
    <t>大学、短期大学（高等教育機関）の入学状況</t>
  </si>
  <si>
    <t>学校所在地別、産業別就職者数（高等学校）</t>
  </si>
  <si>
    <t>高等学校卒業者の職業別就職者数</t>
  </si>
  <si>
    <t>学校教育費</t>
  </si>
  <si>
    <t>幼稚園、小学校、中学校、高等学校別の身長、体重、及び座高の推移</t>
  </si>
  <si>
    <t>(1)年齢別身長・体重・座高の平均値の前年度（平成９年度）との比較</t>
  </si>
  <si>
    <t>(2)年齢別身長・体重・座高の平均値の全国平均値との比較</t>
  </si>
  <si>
    <t>幼稚園、小学校、中学校、高等学校別の疾病・異常被患率</t>
  </si>
  <si>
    <t>公立図書館別の蔵書、受入及び貸出状況</t>
  </si>
  <si>
    <t>種目別文化財件数</t>
  </si>
  <si>
    <t>公民館数</t>
  </si>
  <si>
    <t>青少年教育施設等数</t>
  </si>
  <si>
    <t>テレビ受信契約数</t>
  </si>
  <si>
    <t>観光者数</t>
  </si>
  <si>
    <t>(2)観光地別の県内外別観光者数（延数）</t>
  </si>
  <si>
    <t>(3)海水浴場観光地別観光者数（延数）</t>
  </si>
  <si>
    <t>(4)山岳観光地別観光者数（延数）</t>
  </si>
  <si>
    <t>(5)スキー場観光地別観光者数（延数）</t>
  </si>
  <si>
    <t>（１）人口の推移</t>
  </si>
  <si>
    <t>立川町</t>
  </si>
  <si>
    <t xml:space="preserve">各年10月1日現在 </t>
  </si>
  <si>
    <t>平成5年</t>
  </si>
  <si>
    <t>平成6年</t>
  </si>
  <si>
    <t>平成7年</t>
  </si>
  <si>
    <t>平成8年</t>
  </si>
  <si>
    <t>平成9年</t>
  </si>
  <si>
    <t>梨郷</t>
  </si>
  <si>
    <t>仙山線</t>
  </si>
  <si>
    <t>余目</t>
  </si>
  <si>
    <t>西大塚</t>
  </si>
  <si>
    <t>北余目</t>
  </si>
  <si>
    <t>面白山高原</t>
  </si>
  <si>
    <t>砂越</t>
  </si>
  <si>
    <t>時庭</t>
  </si>
  <si>
    <t>山寺</t>
  </si>
  <si>
    <t>東酒田</t>
  </si>
  <si>
    <t>南長井</t>
  </si>
  <si>
    <t>高瀬</t>
  </si>
  <si>
    <t>酒田</t>
  </si>
  <si>
    <t>長井</t>
  </si>
  <si>
    <t>楯山</t>
  </si>
  <si>
    <t>本楯</t>
  </si>
  <si>
    <t>羽前成田</t>
  </si>
  <si>
    <t>（羽前千歳）</t>
  </si>
  <si>
    <t>南鳥海</t>
  </si>
  <si>
    <t>白兎</t>
  </si>
  <si>
    <t>遊佐</t>
  </si>
  <si>
    <t>蚕桑</t>
  </si>
  <si>
    <t>吹浦</t>
  </si>
  <si>
    <t>鮎貝</t>
  </si>
  <si>
    <t>女鹿</t>
  </si>
  <si>
    <t>荒砥</t>
  </si>
  <si>
    <t>平成8年度</t>
  </si>
  <si>
    <t>平成9年度</t>
  </si>
  <si>
    <t>かみのやま温泉</t>
  </si>
  <si>
    <t>羽前赤倉</t>
  </si>
  <si>
    <t>羽前向町</t>
  </si>
  <si>
    <t>中郡</t>
  </si>
  <si>
    <t>蟹沢</t>
  </si>
  <si>
    <t>楯岡</t>
  </si>
  <si>
    <t>手子</t>
  </si>
  <si>
    <t>平成8年度</t>
  </si>
  <si>
    <t>平成9年度</t>
  </si>
  <si>
    <t>玉川口</t>
  </si>
  <si>
    <t>平成8年度</t>
  </si>
  <si>
    <t>平成9年度</t>
  </si>
  <si>
    <t>注：1）百人未満四捨五入のため各欄の合計と一致しない場合がある。</t>
  </si>
  <si>
    <t>資料：東日本旅客鉄道株式会社仙台支社、新潟支社、秋田支社、山形鉄道株式会社</t>
  </si>
  <si>
    <t>２３．鉄道駅別年間乗車人員(平成8、9年度)</t>
  </si>
  <si>
    <t>卸　　　売　　　業</t>
  </si>
  <si>
    <t>小　　　売　　　業</t>
  </si>
  <si>
    <t>商店数</t>
  </si>
  <si>
    <t>年間商品</t>
  </si>
  <si>
    <t>販売額</t>
  </si>
  <si>
    <t xml:space="preserve"> </t>
  </si>
  <si>
    <t>平成6年7月1日、平成9年6月1日現在　　単位：販売額＝万円</t>
  </si>
  <si>
    <t>年別</t>
  </si>
  <si>
    <t>市町村別</t>
  </si>
  <si>
    <t>平成6年</t>
  </si>
  <si>
    <t>平成9年</t>
  </si>
  <si>
    <t>*</t>
  </si>
  <si>
    <t xml:space="preserve">注：1）飲食店を含まない。 2）*印のついた数字は、秘とく数字（ｘ）を合算したものである。  </t>
  </si>
  <si>
    <t>資料：県統計調査課  ｢商業統計調査結果報告書」（平成9年山形県の商業）</t>
  </si>
  <si>
    <t>２４．市町村別の卸・小売業別商店数、従業者数及び年間商品販売額 (平成6、9年）</t>
  </si>
  <si>
    <t>金     額</t>
  </si>
  <si>
    <t>構 成 比</t>
  </si>
  <si>
    <t>総              数</t>
  </si>
  <si>
    <t>繊　維　・　同　製　品</t>
  </si>
  <si>
    <t>繊維・糸</t>
  </si>
  <si>
    <t>編物・織物生地</t>
  </si>
  <si>
    <t>衣類・縫製品</t>
  </si>
  <si>
    <t>金　属　・　同　製　品</t>
  </si>
  <si>
    <t>鉄屑</t>
  </si>
  <si>
    <t>鋼材</t>
  </si>
  <si>
    <t>接点</t>
  </si>
  <si>
    <t>電線</t>
  </si>
  <si>
    <t>機　械　金　属　製　品</t>
  </si>
  <si>
    <t>ミシン・刺繍機・同部品</t>
  </si>
  <si>
    <t>自動車部品</t>
  </si>
  <si>
    <t>農機具・農業機械</t>
  </si>
  <si>
    <t>工具・金型</t>
  </si>
  <si>
    <t>工作機械・同部品</t>
  </si>
  <si>
    <t>産業用自動機械・同部品</t>
  </si>
  <si>
    <t>印刷製本機械</t>
  </si>
  <si>
    <t>食品製造機械</t>
  </si>
  <si>
    <t>電気・電子部品製造設備</t>
  </si>
  <si>
    <t>電気・電子機器・同部品</t>
  </si>
  <si>
    <t>音響機器・同部品</t>
  </si>
  <si>
    <t>ビデオ・映像機器・同部品</t>
  </si>
  <si>
    <t>コンピューター・同部品</t>
  </si>
  <si>
    <t>ＯＡ機器・同部品</t>
  </si>
  <si>
    <t>配電・制御機器</t>
  </si>
  <si>
    <t>電子部品・同材料</t>
  </si>
  <si>
    <t>精密・計測機器・同部品</t>
  </si>
  <si>
    <t>モーター・電動機</t>
  </si>
  <si>
    <t>その他</t>
  </si>
  <si>
    <t>化　 学 　製 　品</t>
  </si>
  <si>
    <t>石英ガラス</t>
  </si>
  <si>
    <t>医薬品・医療用品</t>
  </si>
  <si>
    <t>カーボン・炭素・炭化珪素</t>
  </si>
  <si>
    <t>高度さらし粉</t>
  </si>
  <si>
    <t>香料</t>
  </si>
  <si>
    <t>合成樹脂製品</t>
  </si>
  <si>
    <t>工業用薬品</t>
  </si>
  <si>
    <t>シリコン製品</t>
  </si>
  <si>
    <t>飲　 食　 料　 品</t>
  </si>
  <si>
    <t>酒類</t>
  </si>
  <si>
    <t>菓子類</t>
  </si>
  <si>
    <t>水産加工品</t>
  </si>
  <si>
    <t>めん類</t>
  </si>
  <si>
    <t>漬物</t>
  </si>
  <si>
    <t>缶詰</t>
  </si>
  <si>
    <t>農　 水　 産　 物</t>
  </si>
  <si>
    <t>果実</t>
  </si>
  <si>
    <t>（1） 品目別</t>
  </si>
  <si>
    <t>単位：金額＝千円、構成比・率＝％</t>
  </si>
  <si>
    <t>品       目       別</t>
  </si>
  <si>
    <t>平成8年</t>
  </si>
  <si>
    <t xml:space="preserve">雑　　貨    </t>
  </si>
  <si>
    <t>皮革袋物部材</t>
  </si>
  <si>
    <t>資料：県商業経営課「平成9年山形県貿易実態調査報告書」</t>
  </si>
  <si>
    <t>２５． 輸出出荷額 （平成8、9年）</t>
  </si>
  <si>
    <t>品               目</t>
  </si>
  <si>
    <t>金   額</t>
  </si>
  <si>
    <t>銑鉄</t>
  </si>
  <si>
    <t>機　械　・同　部　品</t>
  </si>
  <si>
    <t>ミシン・同部品</t>
  </si>
  <si>
    <t>農機具・同部品</t>
  </si>
  <si>
    <t>工具・金型・同部品</t>
  </si>
  <si>
    <t>通信機器・同部品</t>
  </si>
  <si>
    <t>鉱 物 性 生 産 品</t>
  </si>
  <si>
    <t>石炭</t>
  </si>
  <si>
    <t>石油・石油製品</t>
  </si>
  <si>
    <t>鉱石</t>
  </si>
  <si>
    <t>原料塩</t>
  </si>
  <si>
    <t>合成樹脂原料・製品</t>
  </si>
  <si>
    <t>シリコン原料・製品</t>
  </si>
  <si>
    <t>石 材 ・ 同 製 品</t>
  </si>
  <si>
    <t>石材・同製品</t>
  </si>
  <si>
    <t>木　材　同　製　品</t>
  </si>
  <si>
    <t>木材</t>
  </si>
  <si>
    <t>木製品</t>
  </si>
  <si>
    <t>飲　 食 　料 　品</t>
  </si>
  <si>
    <t>果汁・清涼飲料</t>
  </si>
  <si>
    <t>缶詰（野菜・果実）</t>
  </si>
  <si>
    <t>調味食品</t>
  </si>
  <si>
    <t>豆類</t>
  </si>
  <si>
    <t>野菜類</t>
  </si>
  <si>
    <t>果実類</t>
  </si>
  <si>
    <t>肉類</t>
  </si>
  <si>
    <t>魚介類</t>
  </si>
  <si>
    <t>雑 貨 等 ・ そ の 他</t>
  </si>
  <si>
    <t>室内装備装飾品</t>
  </si>
  <si>
    <t>台所用品・日用品</t>
  </si>
  <si>
    <t>装身具・趣味用品</t>
  </si>
  <si>
    <t>（1）品目別</t>
  </si>
  <si>
    <t>単位：金額＝千円、構成比＝％</t>
  </si>
  <si>
    <t>平  成  8  年</t>
  </si>
  <si>
    <t>平  成  9  年</t>
  </si>
  <si>
    <t>２６．輸入額（平成8、9年）</t>
  </si>
  <si>
    <t>普    通    銀    行</t>
  </si>
  <si>
    <t>中    小    企    業    金    融    機    関</t>
  </si>
  <si>
    <t>農 林 水 産 金 融 機 関</t>
  </si>
  <si>
    <t>中小</t>
  </si>
  <si>
    <t>市 郡 別</t>
  </si>
  <si>
    <t>都市</t>
  </si>
  <si>
    <t>地  方  銀  行</t>
  </si>
  <si>
    <t>信 用 金 庫</t>
  </si>
  <si>
    <t>信 用 組 合</t>
  </si>
  <si>
    <t>商工</t>
  </si>
  <si>
    <t>労  働  金  庫</t>
  </si>
  <si>
    <t>農 業</t>
  </si>
  <si>
    <t>漁 業</t>
  </si>
  <si>
    <t>郵便局</t>
  </si>
  <si>
    <t>企業</t>
  </si>
  <si>
    <t>銀行</t>
  </si>
  <si>
    <t>中金</t>
  </si>
  <si>
    <t>県信連</t>
  </si>
  <si>
    <t>協 同</t>
  </si>
  <si>
    <t>金融</t>
  </si>
  <si>
    <t>支  店</t>
  </si>
  <si>
    <t>本  店</t>
  </si>
  <si>
    <t>支店</t>
  </si>
  <si>
    <t>組 合</t>
  </si>
  <si>
    <t>公庫</t>
  </si>
  <si>
    <t>東村山郡</t>
  </si>
  <si>
    <t>西村山郡</t>
  </si>
  <si>
    <t>北村山郡</t>
  </si>
  <si>
    <t>最上郡</t>
  </si>
  <si>
    <t>東置賜郡</t>
  </si>
  <si>
    <t>西置賜郡</t>
  </si>
  <si>
    <t>東田川郡</t>
  </si>
  <si>
    <t>西田川郡</t>
  </si>
  <si>
    <t>飽海郡</t>
  </si>
  <si>
    <t>　　３）支店には有人出張所を含む。</t>
  </si>
  <si>
    <t>平成10年3月31日現在</t>
  </si>
  <si>
    <t>国民　金融　公庫</t>
  </si>
  <si>
    <t>農林
中金</t>
  </si>
  <si>
    <t>総  数</t>
  </si>
  <si>
    <t>-</t>
  </si>
  <si>
    <t>注：１）支店には、県外からの進出店舗 (都市銀行3、地方銀行4） を含む。 ２） 都市銀行に信託銀行を含む。</t>
  </si>
  <si>
    <t>資料：各銀行・信用金庫、山形中央郵便局、県農業経済課、</t>
  </si>
  <si>
    <t>　　　県水産課、県商工政策課、中小企業金融公庫（山形支店）、国民生活金融公庫（山形支店）</t>
  </si>
  <si>
    <t>２７．市、郡別の金融機関別店舗数</t>
  </si>
  <si>
    <t>平成8年度</t>
  </si>
  <si>
    <t>平成9年度</t>
  </si>
  <si>
    <t>3月31日現在　単位：百万円</t>
  </si>
  <si>
    <t>業    種    別</t>
  </si>
  <si>
    <t>平成7年度</t>
  </si>
  <si>
    <t>農業</t>
  </si>
  <si>
    <t>林業</t>
  </si>
  <si>
    <t>製造業</t>
  </si>
  <si>
    <t>漁業</t>
  </si>
  <si>
    <t>食料品</t>
  </si>
  <si>
    <t>鉱業</t>
  </si>
  <si>
    <t>繊維品</t>
  </si>
  <si>
    <t>建設業</t>
  </si>
  <si>
    <t>木材・木製品</t>
  </si>
  <si>
    <t>電気・ガス・水道・熱供給業</t>
  </si>
  <si>
    <t>パルプ・紙・紙加工業</t>
  </si>
  <si>
    <t>運輸・通信業</t>
  </si>
  <si>
    <t>出版・印刷・同関連産業</t>
  </si>
  <si>
    <t>卸売・小売業、飲食店</t>
  </si>
  <si>
    <t>化学工業</t>
  </si>
  <si>
    <t>卸売業</t>
  </si>
  <si>
    <t>石油精製品</t>
  </si>
  <si>
    <t>小売業</t>
  </si>
  <si>
    <t>窯業・土石製品</t>
  </si>
  <si>
    <t>飲食店</t>
  </si>
  <si>
    <t>鉄鋼</t>
  </si>
  <si>
    <t>金融・保険業</t>
  </si>
  <si>
    <t>非鉄金属</t>
  </si>
  <si>
    <t>不動産業</t>
  </si>
  <si>
    <t>金属製品</t>
  </si>
  <si>
    <t>サービス業</t>
  </si>
  <si>
    <t>一般機械器具</t>
  </si>
  <si>
    <t>地方公共団体</t>
  </si>
  <si>
    <t>電気機械器具</t>
  </si>
  <si>
    <t>個人</t>
  </si>
  <si>
    <t>輸送用機械器具</t>
  </si>
  <si>
    <t>（住宅・消費・納税資金等）</t>
  </si>
  <si>
    <t>精密機械器具</t>
  </si>
  <si>
    <t>海外円借款、国内店名義現地貸</t>
  </si>
  <si>
    <t>その他の製造業</t>
  </si>
  <si>
    <t>注：1）本表の計数は、国内銀行（銀行本体の設立根拠が国内法に準拠している銀行、但し外銀信託は除く）各店舗の貸出残高を貸出店舗の所在</t>
  </si>
  <si>
    <t>　　　　都道府県別、貸出先業種別にしたものである。</t>
  </si>
  <si>
    <t>　　2）貸出残高は、銀行勘定残高で特別国際金融取引勘定にかかる貸出金を含まない。</t>
  </si>
  <si>
    <t>　　3）各業種とも当座貸越を含みバンクカード、ワイドカードによる貸出は「個人」に計上。</t>
  </si>
  <si>
    <t>　　4）金額は原則として単位未満切捨て。</t>
  </si>
  <si>
    <t>　　5）業種区分について</t>
  </si>
  <si>
    <t>　　　　イ．地方公社向け貸出は、日本標準産業分類に準拠し、その事業活動に応じ、それぞれの業種に分類。</t>
  </si>
  <si>
    <t>　　　　ロ．個人向け貸出のうち、事業用資金に分別できるものは、それぞれの業種に分類。</t>
  </si>
  <si>
    <t>　　　　　　事業用、非事業用に分類困難なものは、割賦返済方式による住宅、消費者ローン等とともに「個人」に計上。</t>
  </si>
  <si>
    <t>資料：日本銀行山形事業所「都道府県別業種別国内銀行貸出残高調査」</t>
  </si>
  <si>
    <t>　　　なお、同調査は平成9年度をもって終了しています。</t>
  </si>
  <si>
    <t>２８．銀行業種別貸出状況（平成7～9年度）</t>
  </si>
  <si>
    <t>（１）一般会計</t>
  </si>
  <si>
    <t>単位 ： 決算額＝円、構成比＝％</t>
  </si>
  <si>
    <t>科           目</t>
  </si>
  <si>
    <t>決   算   額</t>
  </si>
  <si>
    <t>歳　　入　　総　　額</t>
  </si>
  <si>
    <t>県税</t>
  </si>
  <si>
    <t>地方消費税清算金</t>
  </si>
  <si>
    <t>地方譲与税</t>
  </si>
  <si>
    <t>地方交付税</t>
  </si>
  <si>
    <t>交通安全対策特別交付金</t>
  </si>
  <si>
    <t>分担金及び負担金</t>
  </si>
  <si>
    <t>使用料及び手数料</t>
  </si>
  <si>
    <t>国庫支出金</t>
  </si>
  <si>
    <t>財産収入</t>
  </si>
  <si>
    <t>寄付金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</si>
  <si>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</si>
  <si>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</si>
  <si>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</si>
  <si>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</si>
  <si>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</si>
  <si>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</si>
  <si>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</si>
  <si>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</si>
  <si>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</si>
  <si>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</si>
  <si>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</si>
  <si>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</si>
  <si>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</si>
  <si>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</si>
  <si>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</si>
  <si>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</si>
  <si>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</si>
  <si>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</si>
  <si>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</si>
  <si>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</si>
  <si>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平成7年度</t>
  </si>
  <si>
    <t>8年度</t>
  </si>
  <si>
    <t>9年度</t>
  </si>
  <si>
    <t xml:space="preserve">… </t>
  </si>
  <si>
    <t>-</t>
  </si>
  <si>
    <t>資料：県出納局「山形県歳入歳出決算書」</t>
  </si>
  <si>
    <t>２９．山形県歳入歳出決算（平成７～９年度）</t>
  </si>
  <si>
    <t>形式収支</t>
  </si>
  <si>
    <t>歳                                                                                                      出</t>
  </si>
  <si>
    <t>歳入総額</t>
  </si>
  <si>
    <t>歳出総額</t>
  </si>
  <si>
    <t>（ △減 ）</t>
  </si>
  <si>
    <t>利子割</t>
  </si>
  <si>
    <t>ゴルフ場</t>
  </si>
  <si>
    <t>特別地方</t>
  </si>
  <si>
    <t>自動車取得</t>
  </si>
  <si>
    <t>交通安全</t>
  </si>
  <si>
    <t>国有提供施設</t>
  </si>
  <si>
    <t>（Ａ）</t>
  </si>
  <si>
    <t>（Ｂ）</t>
  </si>
  <si>
    <t>（Ａ）-（Ｂ）</t>
  </si>
  <si>
    <t>（Ｃ）-（Ｄ）</t>
  </si>
  <si>
    <t>地方税</t>
  </si>
  <si>
    <t>利 用 税</t>
  </si>
  <si>
    <t>消 費 税</t>
  </si>
  <si>
    <t>対策特別</t>
  </si>
  <si>
    <t>手数料</t>
  </si>
  <si>
    <t>等所在市町村</t>
  </si>
  <si>
    <t>地方債</t>
  </si>
  <si>
    <t xml:space="preserve">衛生費 </t>
  </si>
  <si>
    <t>消防費</t>
  </si>
  <si>
    <t>＝(Ｃ)</t>
  </si>
  <si>
    <t>＝(Ｅ)</t>
  </si>
  <si>
    <t>交付金</t>
  </si>
  <si>
    <t>交 付 金</t>
  </si>
  <si>
    <t>税交付金</t>
  </si>
  <si>
    <t>助成交付金</t>
  </si>
  <si>
    <t>単位：千円</t>
  </si>
  <si>
    <t>翌年度へ繰</t>
  </si>
  <si>
    <t>歳入</t>
  </si>
  <si>
    <t>り越すべき</t>
  </si>
  <si>
    <t>実質収支</t>
  </si>
  <si>
    <t>地方消費税</t>
  </si>
  <si>
    <t>分担金</t>
  </si>
  <si>
    <t>農林水
産業費</t>
  </si>
  <si>
    <t>財源(Ｄ)</t>
  </si>
  <si>
    <t>地方交付税</t>
  </si>
  <si>
    <t>及　び</t>
  </si>
  <si>
    <t>使用料</t>
  </si>
  <si>
    <t>県支出金</t>
  </si>
  <si>
    <t>財産収入</t>
  </si>
  <si>
    <t>寄附金</t>
  </si>
  <si>
    <t>交付金</t>
  </si>
  <si>
    <t>負担金</t>
  </si>
  <si>
    <t>平成9年度</t>
  </si>
  <si>
    <t>資料：県地方課</t>
  </si>
  <si>
    <t>項          目          別</t>
  </si>
  <si>
    <t>青森市</t>
  </si>
  <si>
    <t>盛岡市</t>
  </si>
  <si>
    <t>仙台市</t>
  </si>
  <si>
    <t>秋田市</t>
  </si>
  <si>
    <t>福島市</t>
  </si>
  <si>
    <t>東北</t>
  </si>
  <si>
    <t>全国</t>
  </si>
  <si>
    <t>集計世帯数</t>
  </si>
  <si>
    <t>世帯人員</t>
  </si>
  <si>
    <t>(人)</t>
  </si>
  <si>
    <t>有業人員</t>
  </si>
  <si>
    <t>世帯主の年齢</t>
  </si>
  <si>
    <t>(歳)</t>
  </si>
  <si>
    <t>収入総額</t>
  </si>
  <si>
    <t>実収入</t>
  </si>
  <si>
    <t>経常収入</t>
  </si>
  <si>
    <t>勤め先収入</t>
  </si>
  <si>
    <t>世帯主収入</t>
  </si>
  <si>
    <t>定期収入</t>
  </si>
  <si>
    <t>臨時収入</t>
  </si>
  <si>
    <t>賞与</t>
  </si>
  <si>
    <t>一括払購入借入金</t>
  </si>
  <si>
    <t>支出総額</t>
  </si>
  <si>
    <t>実支出</t>
  </si>
  <si>
    <t>消費支出</t>
  </si>
  <si>
    <t>食料</t>
  </si>
  <si>
    <t>穀類</t>
  </si>
  <si>
    <t>乳卵類</t>
  </si>
  <si>
    <t>野菜・海藻</t>
  </si>
  <si>
    <t>果物</t>
  </si>
  <si>
    <t>油脂・調味料</t>
  </si>
  <si>
    <t>調理食品</t>
  </si>
  <si>
    <t>飲料</t>
  </si>
  <si>
    <t>外食</t>
  </si>
  <si>
    <t>住居</t>
  </si>
  <si>
    <t>家賃地代</t>
  </si>
  <si>
    <t>光熱・水道</t>
  </si>
  <si>
    <t>電気代</t>
  </si>
  <si>
    <t>家具・家事用品</t>
  </si>
  <si>
    <t>被服及び履物</t>
  </si>
  <si>
    <t>交通・通信</t>
  </si>
  <si>
    <t>教育</t>
  </si>
  <si>
    <t>教養娯楽</t>
  </si>
  <si>
    <t>その他の消費支出</t>
  </si>
  <si>
    <t>非消費支出</t>
  </si>
  <si>
    <t>社会保険料</t>
  </si>
  <si>
    <t>実支出以外の支出</t>
  </si>
  <si>
    <t>預貯金</t>
  </si>
  <si>
    <t>保険掛金</t>
  </si>
  <si>
    <t>現物総額</t>
  </si>
  <si>
    <t>可処分所得</t>
  </si>
  <si>
    <t>黒字</t>
  </si>
  <si>
    <t>平均消費性向</t>
  </si>
  <si>
    <t>(％)</t>
  </si>
  <si>
    <t>黒字率</t>
  </si>
  <si>
    <t>平均貯蓄率</t>
  </si>
  <si>
    <t>エンゲル係数</t>
  </si>
  <si>
    <t>注：家計調査は標本調査であり、標本数が少ない場合は、誤差が大きいので利用上注意を要する。</t>
  </si>
  <si>
    <t>単位：円</t>
  </si>
  <si>
    <t>世帯員収入</t>
  </si>
  <si>
    <t>事業・内職収入</t>
  </si>
  <si>
    <t>他の経常収入</t>
  </si>
  <si>
    <t>財産収入</t>
  </si>
  <si>
    <t>社会保障給付</t>
  </si>
  <si>
    <t xml:space="preserve">仕送り金 </t>
  </si>
  <si>
    <t>特別収入</t>
  </si>
  <si>
    <t>実収入以外の収入</t>
  </si>
  <si>
    <t>預貯金引出</t>
  </si>
  <si>
    <t>保険取金</t>
  </si>
  <si>
    <t>土地家屋借入金</t>
  </si>
  <si>
    <t>他の借入金</t>
  </si>
  <si>
    <t>分割払購入借入金</t>
  </si>
  <si>
    <t>保健医療</t>
  </si>
  <si>
    <t>(2)車種別・市町村別自動車保有台数</t>
  </si>
  <si>
    <t>電話施設数状況</t>
  </si>
  <si>
    <t>東北６県県庁所在都市別全世帯１世帯当たり年平均１ヶ月間の消費支出</t>
  </si>
  <si>
    <t>(2)重要犯罪罪種別</t>
  </si>
  <si>
    <t>保健所別の薬局及び医薬品等製造販売業者数</t>
  </si>
  <si>
    <t>伝染病、食中毒患者数、り患率</t>
  </si>
  <si>
    <t>(1)社会保険事務所別の市町村別国民年金、基礎年金及び死亡一時金給付状況</t>
  </si>
  <si>
    <t>(1)市町村別観光者数（延数）</t>
  </si>
  <si>
    <t>平成１１年３月</t>
  </si>
  <si>
    <t>山形県知事　高橋 和雄</t>
  </si>
  <si>
    <t>(2)私立学校</t>
  </si>
  <si>
    <t>(1)市町村別状況</t>
  </si>
  <si>
    <t>(2)都道府県別状況</t>
  </si>
  <si>
    <t>自然公園</t>
  </si>
  <si>
    <t>第２０章　災害及び事故</t>
  </si>
  <si>
    <t>火災</t>
  </si>
  <si>
    <t>附録</t>
  </si>
  <si>
    <t>度量衡換算表</t>
  </si>
  <si>
    <t>(3)業種別給付種類別支払状況</t>
  </si>
  <si>
    <t>(1)苦情の受理及び処理件数</t>
  </si>
  <si>
    <t>(2)苦情の種類別新規直接受理件数</t>
  </si>
  <si>
    <t>(1)県内移動</t>
  </si>
  <si>
    <t>(2)県外移動</t>
  </si>
  <si>
    <t>地形別面積</t>
  </si>
  <si>
    <t>高度別面積</t>
  </si>
  <si>
    <t>都市計画区域、市街化区域及び用途地域</t>
  </si>
  <si>
    <t>地域気象観測所気象表</t>
  </si>
  <si>
    <t>季節現象</t>
  </si>
  <si>
    <t>傾斜度別面積</t>
  </si>
  <si>
    <t>(3)県内総生産と総支出勘定</t>
  </si>
  <si>
    <t>(2)業種別労災保険収支状況</t>
  </si>
  <si>
    <t>(2)製材用素材の入荷量</t>
  </si>
  <si>
    <t>車種別保有自動車数</t>
  </si>
  <si>
    <t>気象官暑気象表</t>
  </si>
  <si>
    <t>産業別電力（高圧電力甲＋大口電力）需要状況</t>
  </si>
  <si>
    <t>地域別の一般家庭１戸当たり月平均使用電力量</t>
  </si>
  <si>
    <t>電力需給状況の推移</t>
  </si>
  <si>
    <t>都市ガスの事業所別需要家メーター数、生産量、購入量及び送出量</t>
  </si>
  <si>
    <t>保健所、市町村別の水道普及状況</t>
  </si>
  <si>
    <t>保健所、市町村別の給水状況（実績）（上水道、簡易水道）</t>
  </si>
  <si>
    <t>年間給水量（実績）</t>
  </si>
  <si>
    <t>(1)地区別</t>
  </si>
  <si>
    <t>(2)内訳別</t>
  </si>
  <si>
    <t>下水道の現況</t>
  </si>
  <si>
    <t>９－４</t>
  </si>
  <si>
    <t>９－５</t>
  </si>
  <si>
    <t>９－６</t>
  </si>
  <si>
    <t>９－７</t>
  </si>
  <si>
    <t>９－８</t>
  </si>
  <si>
    <t>９－９</t>
  </si>
  <si>
    <t>東北７県別使用電力量</t>
  </si>
  <si>
    <t>９－10</t>
  </si>
  <si>
    <t>９－11</t>
  </si>
  <si>
    <t>９－12</t>
  </si>
  <si>
    <t>(2)係留施設</t>
  </si>
  <si>
    <t>入港船舶実績</t>
  </si>
  <si>
    <t>品種別輸移出入量</t>
  </si>
  <si>
    <t>空港の概要</t>
  </si>
  <si>
    <t>山形空港利用状況</t>
  </si>
  <si>
    <t>(1)総数</t>
  </si>
  <si>
    <t>(2)東京便</t>
  </si>
  <si>
    <t>(3)大阪便</t>
  </si>
  <si>
    <t>(4)札幌便</t>
  </si>
  <si>
    <t>(5)名古屋便</t>
  </si>
  <si>
    <t>(6)福岡便</t>
  </si>
  <si>
    <t>庄内空港利用状況</t>
  </si>
  <si>
    <t>(5)函館便</t>
  </si>
  <si>
    <t>高速道路の交通量</t>
  </si>
  <si>
    <t>有料道路の交通量</t>
  </si>
  <si>
    <t>(1)月別</t>
  </si>
  <si>
    <t>(2)車種別</t>
  </si>
  <si>
    <t>主な国道の交通量</t>
  </si>
  <si>
    <t>自動車運送事業状況</t>
  </si>
  <si>
    <t>(1)年度別保有自動車数</t>
  </si>
  <si>
    <t>貨物発都道府県別流動量</t>
  </si>
  <si>
    <t>宅配便以外貨物品別輸送トン数</t>
  </si>
  <si>
    <t>鉄道駅別年間乗車人員</t>
  </si>
  <si>
    <t>郵便施設及び郵便物取扱数</t>
  </si>
  <si>
    <t>市町村別電話施設数状況</t>
  </si>
  <si>
    <t>10－１</t>
  </si>
  <si>
    <t>10－２</t>
  </si>
  <si>
    <t>10－３</t>
  </si>
  <si>
    <t>10－４</t>
  </si>
  <si>
    <t>10－５</t>
  </si>
  <si>
    <t>10－６</t>
  </si>
  <si>
    <t>10－７</t>
  </si>
  <si>
    <t>10－８</t>
  </si>
  <si>
    <t>10－９</t>
  </si>
  <si>
    <t>10－10</t>
  </si>
  <si>
    <t>10－11</t>
  </si>
  <si>
    <t>10－12</t>
  </si>
  <si>
    <t>10－13</t>
  </si>
  <si>
    <t>10－14</t>
  </si>
  <si>
    <t>10－15</t>
  </si>
  <si>
    <t>国立計</t>
  </si>
  <si>
    <t>公立計</t>
  </si>
  <si>
    <t>5月1日現在</t>
  </si>
  <si>
    <t>児　　　　　　　童　　　　　　　数</t>
  </si>
  <si>
    <t>教　　員　　数</t>
  </si>
  <si>
    <t>職　　員　　数</t>
  </si>
  <si>
    <t>学　　校　　数</t>
  </si>
  <si>
    <t>学級数</t>
  </si>
  <si>
    <t>総　　　　　数</t>
  </si>
  <si>
    <t>第1学年</t>
  </si>
  <si>
    <t xml:space="preserve">( 本　務　者 ) </t>
  </si>
  <si>
    <t>( 本  務  者 )</t>
  </si>
  <si>
    <t>本校</t>
  </si>
  <si>
    <t>分校</t>
  </si>
  <si>
    <t>平成8年度</t>
  </si>
  <si>
    <t>平成9年度</t>
  </si>
  <si>
    <t>平成10年度</t>
  </si>
  <si>
    <t>地域別</t>
  </si>
  <si>
    <t>設置者別</t>
  </si>
  <si>
    <t>注：国立校を含む。</t>
  </si>
  <si>
    <t>資料：県統計調査課 ｢学校基本調査結果報告書」</t>
  </si>
  <si>
    <t>３８．小学校の市町村別学校数、学級数、学年別児童数及び教職員数（平成8～10年度）</t>
  </si>
  <si>
    <t>学校数</t>
  </si>
  <si>
    <t>学級数</t>
  </si>
  <si>
    <t>生　　　　　　　徒　　　　　　　数</t>
  </si>
  <si>
    <t>教員数</t>
  </si>
  <si>
    <t>職員数</t>
  </si>
  <si>
    <t>本校</t>
  </si>
  <si>
    <t>分校</t>
  </si>
  <si>
    <t>総　　　数</t>
  </si>
  <si>
    <t>(本務者)</t>
  </si>
  <si>
    <t>私立計</t>
  </si>
  <si>
    <t>資料：県統計調査課｢学校基本調査結果報告書」</t>
  </si>
  <si>
    <t>5月1日現在</t>
  </si>
  <si>
    <t>第　1　学　年</t>
  </si>
  <si>
    <t>平成8年度</t>
  </si>
  <si>
    <t>平成9年度</t>
  </si>
  <si>
    <t>平成10年度</t>
  </si>
  <si>
    <t>３９．中学校の市町村別学校数、学級数、学年別生徒数及び教職員数(平成8～10年度）</t>
  </si>
  <si>
    <t>（１）市町村別観光者数(延数）</t>
  </si>
  <si>
    <t>単位：百人、％</t>
  </si>
  <si>
    <t>置　　賜　　地　　域</t>
  </si>
  <si>
    <t>村　　山　　地　　域</t>
  </si>
  <si>
    <t>最　　上　　地　　域</t>
  </si>
  <si>
    <t>庄　　内　　地　　域</t>
  </si>
  <si>
    <t>市町村名</t>
  </si>
  <si>
    <t>前年比</t>
  </si>
  <si>
    <t>8年度</t>
  </si>
  <si>
    <t>9年度</t>
  </si>
  <si>
    <t>-</t>
  </si>
  <si>
    <t>資料：県観光振興課「山形県観光者数調査」　（２）～（８）についても同じ</t>
  </si>
  <si>
    <t>４０．観光者数（平成8、9年度）</t>
  </si>
  <si>
    <t>単位：建物面積＝㎡、林野面積＝ａ、損害額＝千円</t>
  </si>
  <si>
    <t>項目</t>
  </si>
  <si>
    <t>焼　  損　  面  　積</t>
  </si>
  <si>
    <t>損　　　　　害　　　　　額</t>
  </si>
  <si>
    <t>建物</t>
  </si>
  <si>
    <t>船舶・</t>
  </si>
  <si>
    <t>月別</t>
  </si>
  <si>
    <t>林野</t>
  </si>
  <si>
    <t>車両</t>
  </si>
  <si>
    <t>船舶</t>
  </si>
  <si>
    <t>航空機</t>
  </si>
  <si>
    <t>床面積</t>
  </si>
  <si>
    <t>表面積</t>
  </si>
  <si>
    <t>爆発</t>
  </si>
  <si>
    <t>－</t>
  </si>
  <si>
    <t>3</t>
  </si>
  <si>
    <t>4</t>
  </si>
  <si>
    <t>5</t>
  </si>
  <si>
    <t>6</t>
  </si>
  <si>
    <t>爆発の</t>
  </si>
  <si>
    <t>り　災　世　帯　数</t>
  </si>
  <si>
    <t>建　　　　　物     (棟）</t>
  </si>
  <si>
    <t>り災</t>
  </si>
  <si>
    <t>負傷者</t>
  </si>
  <si>
    <t>全死者</t>
  </si>
  <si>
    <t>自殺</t>
  </si>
  <si>
    <t>全焼</t>
  </si>
  <si>
    <t>半焼</t>
  </si>
  <si>
    <t>ぼや</t>
  </si>
  <si>
    <t>損害数</t>
  </si>
  <si>
    <t>全損</t>
  </si>
  <si>
    <t>半損</t>
  </si>
  <si>
    <t>小損</t>
  </si>
  <si>
    <t>人員</t>
  </si>
  <si>
    <t>心中</t>
  </si>
  <si>
    <t xml:space="preserve">  </t>
  </si>
  <si>
    <t>（２）月別火災発生件数及び損害額（平成８，９年）</t>
  </si>
  <si>
    <t>出火件数</t>
  </si>
  <si>
    <t>平成8年</t>
  </si>
  <si>
    <t>-</t>
  </si>
  <si>
    <t>平成9年</t>
  </si>
  <si>
    <t>1月</t>
  </si>
  <si>
    <t>2</t>
  </si>
  <si>
    <t>焼                損                   数</t>
  </si>
  <si>
    <t>総数</t>
  </si>
  <si>
    <t>部焼</t>
  </si>
  <si>
    <t>４１．火災</t>
  </si>
  <si>
    <t>単位：率＝％</t>
  </si>
  <si>
    <t>区分</t>
  </si>
  <si>
    <t>発　　生　　件　　数</t>
  </si>
  <si>
    <t>死　　　　　　　　者</t>
  </si>
  <si>
    <t>負　　　 傷 　　　者</t>
  </si>
  <si>
    <t>第一当事者の居住地別</t>
  </si>
  <si>
    <t>人口</t>
  </si>
  <si>
    <t>警察署</t>
  </si>
  <si>
    <t>増減数</t>
  </si>
  <si>
    <t>増減率</t>
  </si>
  <si>
    <t>発生件数</t>
  </si>
  <si>
    <t>最北地域</t>
  </si>
  <si>
    <t xml:space="preserve"> 山 形 市</t>
  </si>
  <si>
    <t xml:space="preserve"> 山 辺 町</t>
  </si>
  <si>
    <t xml:space="preserve"> 中 山 町</t>
  </si>
  <si>
    <t>上山</t>
  </si>
  <si>
    <t xml:space="preserve"> 河 北 町</t>
  </si>
  <si>
    <t xml:space="preserve"> 西 川 町</t>
  </si>
  <si>
    <t xml:space="preserve"> 朝 日 町</t>
  </si>
  <si>
    <t xml:space="preserve"> 大 江 町</t>
  </si>
  <si>
    <t xml:space="preserve"> 村 山 市</t>
  </si>
  <si>
    <t xml:space="preserve"> 東 根 市</t>
  </si>
  <si>
    <t>尾花沢</t>
  </si>
  <si>
    <t xml:space="preserve"> 新 庄 市</t>
  </si>
  <si>
    <t xml:space="preserve"> 金 山 町</t>
  </si>
  <si>
    <t xml:space="preserve"> 最 上 町</t>
  </si>
  <si>
    <t xml:space="preserve"> 舟 形 町</t>
  </si>
  <si>
    <t xml:space="preserve"> 大 蔵 村</t>
  </si>
  <si>
    <t xml:space="preserve"> 鮭 川 村</t>
  </si>
  <si>
    <t xml:space="preserve"> 戸 沢 村</t>
  </si>
  <si>
    <t xml:space="preserve"> 立 川 町</t>
  </si>
  <si>
    <t xml:space="preserve"> 余 目 町</t>
  </si>
  <si>
    <t xml:space="preserve"> 酒 田 市</t>
  </si>
  <si>
    <t xml:space="preserve"> 遊 佐 町</t>
  </si>
  <si>
    <t xml:space="preserve"> 八 幡 町</t>
  </si>
  <si>
    <t xml:space="preserve"> 松 山 町</t>
  </si>
  <si>
    <t xml:space="preserve"> 平 田 町</t>
  </si>
  <si>
    <t xml:space="preserve"> 鶴 岡 市</t>
  </si>
  <si>
    <t xml:space="preserve"> 藤 島 町</t>
  </si>
  <si>
    <t xml:space="preserve"> 羽 黒 町</t>
  </si>
  <si>
    <t xml:space="preserve"> 櫛 引 町</t>
  </si>
  <si>
    <t xml:space="preserve"> 三 川 町</t>
  </si>
  <si>
    <t xml:space="preserve"> 朝 日 村</t>
  </si>
  <si>
    <t>温海</t>
  </si>
  <si>
    <t xml:space="preserve"> 長 井 市</t>
  </si>
  <si>
    <t xml:space="preserve"> 白 鷹 町</t>
  </si>
  <si>
    <t xml:space="preserve"> 飯 豊 町</t>
  </si>
  <si>
    <t>南陽</t>
  </si>
  <si>
    <t xml:space="preserve"> 南 陽 市</t>
  </si>
  <si>
    <t xml:space="preserve"> 高 畠 町</t>
  </si>
  <si>
    <t xml:space="preserve"> 米 沢 市</t>
  </si>
  <si>
    <t xml:space="preserve"> 川 西 町</t>
  </si>
  <si>
    <t>高速隊</t>
  </si>
  <si>
    <t>（1）警察署別市町村別発生状況</t>
  </si>
  <si>
    <t>１万人当りの
発生件数</t>
  </si>
  <si>
    <t>平成8年</t>
  </si>
  <si>
    <t>平成9年</t>
  </si>
  <si>
    <t>１万人当りの
発生件数</t>
  </si>
  <si>
    <t>H9.10.1現在</t>
  </si>
  <si>
    <t>注：1）最北地域は、新庄、村山、尾花沢署の所管区域である。2）地域計には高速隊を含まず、総数には高速隊を含む。</t>
  </si>
  <si>
    <t>注：平成9年10月1日現在の人口は県統計調査課「山形県社会的移動人口調査結果報告書」による</t>
  </si>
  <si>
    <t>　　3）上山、天童、温海、小国の各警察署は単独の市町を管轄</t>
  </si>
  <si>
    <t>資料：県警察本部「交通年鑑」　（2）～（6）についても同じ</t>
  </si>
  <si>
    <t>４２．交通事故発生状況及び死傷者数</t>
  </si>
  <si>
    <t>普及率    D/A     （％）</t>
  </si>
  <si>
    <t>平成７年度</t>
  </si>
  <si>
    <t>平成８年度</t>
  </si>
  <si>
    <t>山形保健所</t>
  </si>
  <si>
    <t>寒河江保健所</t>
  </si>
  <si>
    <t>寒河江市</t>
  </si>
  <si>
    <t>河北町</t>
  </si>
  <si>
    <t>西川町</t>
  </si>
  <si>
    <t>朝日町</t>
  </si>
  <si>
    <t>大江町</t>
  </si>
  <si>
    <t>村山保健所</t>
  </si>
  <si>
    <t>大石田町</t>
  </si>
  <si>
    <t>新庄保健所</t>
  </si>
  <si>
    <t>米沢保健所</t>
  </si>
  <si>
    <t>長井保健所</t>
  </si>
  <si>
    <t>鶴岡保健所</t>
  </si>
  <si>
    <t>酒田保健所</t>
  </si>
  <si>
    <t>資料：県環境整備課「平成8年度水道状況」</t>
  </si>
  <si>
    <t>１８．保健所、市町村別の水道普及状況（平成７，８年度）</t>
  </si>
  <si>
    <t>供用年月</t>
  </si>
  <si>
    <t>行政人口</t>
  </si>
  <si>
    <t>普及率</t>
  </si>
  <si>
    <t>水洗化率</t>
  </si>
  <si>
    <t>認可面積</t>
  </si>
  <si>
    <t>整備率</t>
  </si>
  <si>
    <t>尾花沢・大石田</t>
  </si>
  <si>
    <t>（未供用）</t>
  </si>
  <si>
    <t>　　　　　　平成10年3月31日現在</t>
  </si>
  <si>
    <t>年度別　　　　　　事業主体別</t>
  </si>
  <si>
    <t>処理区域</t>
  </si>
  <si>
    <t>水 洗 化</t>
  </si>
  <si>
    <t>整備面積</t>
  </si>
  <si>
    <t>（参考）</t>
  </si>
  <si>
    <t>内人口</t>
  </si>
  <si>
    <t>人   口</t>
  </si>
  <si>
    <t>平成8年度</t>
  </si>
  <si>
    <t>着手</t>
  </si>
  <si>
    <t>（Ａ）</t>
  </si>
  <si>
    <t>（Ｂ）</t>
  </si>
  <si>
    <t>（Ｃ）</t>
  </si>
  <si>
    <t>Ｂ／Ａ</t>
  </si>
  <si>
    <t>Ｃ／Ｂ</t>
  </si>
  <si>
    <t>（Ｄ）</t>
  </si>
  <si>
    <t>（Ｅ）</t>
  </si>
  <si>
    <t>Ｅ／Ｄ</t>
  </si>
  <si>
    <t>普及率</t>
  </si>
  <si>
    <t>市町村</t>
  </si>
  <si>
    <t>人</t>
  </si>
  <si>
    <t>％</t>
  </si>
  <si>
    <t>ha</t>
  </si>
  <si>
    <t>県全体</t>
  </si>
  <si>
    <t>着手計</t>
  </si>
  <si>
    <t>山　形　市</t>
  </si>
  <si>
    <t>昭40.11</t>
  </si>
  <si>
    <t>米　沢　市</t>
  </si>
  <si>
    <t>昭63.10</t>
  </si>
  <si>
    <t>鶴　岡　市</t>
  </si>
  <si>
    <t>昭55. 5</t>
  </si>
  <si>
    <t>酒　田　市</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</si>
</sst>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_);[Red]\(0\)"/>
    <numFmt numFmtId="181" formatCode="#,##0;&quot;’&quot;&quot;△&quot;&quot;’&quot;#,##0;\-"/>
    <numFmt numFmtId="182" formatCode="#,##0;&quot;△ &quot;#,##0"/>
    <numFmt numFmtId="183" formatCode="#,##0_);\(#,##0\)"/>
    <numFmt numFmtId="184" formatCode="#,##0.0;[Red]\-#,##0.0"/>
    <numFmt numFmtId="185" formatCode="#,##0.0;&quot;△ &quot;#,##0.0"/>
    <numFmt numFmtId="186" formatCode="#,###\-"/>
    <numFmt numFmtId="187" formatCode="_ * #,##0.0_ ;_ * \-#,##0.0_ ;_ * &quot;-&quot;?_ ;_ @_ "/>
    <numFmt numFmtId="188" formatCode="\-"/>
    <numFmt numFmtId="189" formatCode="\X"/>
    <numFmt numFmtId="190" formatCode="_ * #\ ##0_ ;_ * \-#\ ##0_ ;_ * 0_ ;_ @_ "/>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
    <numFmt numFmtId="200" formatCode="#\ ##0"/>
    <numFmt numFmtId="201" formatCode="#\ ###\ ###"/>
    <numFmt numFmtId="202" formatCode="#\ ##0;;\-"/>
    <numFmt numFmtId="203" formatCode="#\ ##0;;\-;&quot;χ&quot;"/>
    <numFmt numFmtId="204" formatCode="0.0"/>
    <numFmt numFmtId="205" formatCode="0.0%"/>
    <numFmt numFmtId="206" formatCode="#,##0.000;[Red]\-#,##0.000"/>
    <numFmt numFmtId="207" formatCode="0_ "/>
    <numFmt numFmtId="208" formatCode="_ * #,##0_ ;_ * \-#,##0_ ;_ * &quot;x&quot;_ ;_ @_ "/>
    <numFmt numFmtId="209" formatCode="#,##0.0"/>
    <numFmt numFmtId="210" formatCode="#,##0.0_);[Red]\(#,##0.0\)"/>
    <numFmt numFmtId="211" formatCode="0;&quot;△ &quot;0"/>
    <numFmt numFmtId="212" formatCode="0_);\(0\)"/>
    <numFmt numFmtId="213" formatCode="0.0_ "/>
    <numFmt numFmtId="214" formatCode="_ * #,##0_ ;_ * \-#,##0_ ;_ * &quot;-&quot;\ ;_ @_ "/>
    <numFmt numFmtId="215" formatCode="_ * #,##0_ ;_ * \-#,##0_ ;_ * &quot;-&quot;"/>
    <numFmt numFmtId="216" formatCode="_ * #,##0;_ * \-#,##0_ ;_ * &quot;-&quot;"/>
    <numFmt numFmtId="217" formatCode="\(#,##0\)"/>
    <numFmt numFmtId="218" formatCode="#,##0_ ;[Red]\-#,##0\ "/>
    <numFmt numFmtId="219" formatCode="\(###,###\)"/>
    <numFmt numFmtId="220" formatCode="\(###,###.0\)"/>
    <numFmt numFmtId="221" formatCode="0.00000"/>
    <numFmt numFmtId="222" formatCode="0.0000"/>
    <numFmt numFmtId="223" formatCode="0.000"/>
    <numFmt numFmtId="224" formatCode="#,##0.00_ ;[Red]\-#,##0.00\ "/>
    <numFmt numFmtId="225" formatCode="0.00_);[Red]\(0.00\)"/>
    <numFmt numFmtId="226" formatCode="0.0_);[Red]\(0.0\)"/>
    <numFmt numFmtId="227" formatCode="\(0"/>
    <numFmt numFmtId="228" formatCode="#,##0.0_ ;[Red]\-#,##0.0\ "/>
    <numFmt numFmtId="229" formatCode="_ * #,##0.0_ ;_ * \-#,##0.0_ ;_ * &quot;-&quot;_ ;_ @_ "/>
    <numFmt numFmtId="230" formatCode="_ * #,##0.00_ ;_ * \-#,##0.00_ ;_ * &quot;-&quot;_ ;_ @_ "/>
    <numFmt numFmtId="231" formatCode="#,##0;[Red]&quot;△ &quot;#,##0"/>
    <numFmt numFmtId="232" formatCode="0.0;&quot;△ &quot;0.0"/>
  </numFmts>
  <fonts count="23">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1"/>
      <name val="ＭＳ 明朝"/>
      <family val="1"/>
    </font>
    <font>
      <sz val="12"/>
      <name val="ＭＳ 明朝"/>
      <family val="1"/>
    </font>
    <font>
      <sz val="9"/>
      <name val="ＭＳ 明朝"/>
      <family val="1"/>
    </font>
    <font>
      <b/>
      <sz val="9"/>
      <name val="ＭＳ 明朝"/>
      <family val="1"/>
    </font>
    <font>
      <sz val="10"/>
      <color indexed="10"/>
      <name val="ＭＳ 明朝"/>
      <family val="1"/>
    </font>
    <font>
      <sz val="9"/>
      <color indexed="10"/>
      <name val="ＭＳ 明朝"/>
      <family val="1"/>
    </font>
    <font>
      <b/>
      <sz val="9"/>
      <color indexed="10"/>
      <name val="ＭＳ 明朝"/>
      <family val="1"/>
    </font>
    <font>
      <sz val="8"/>
      <name val="ＭＳ 明朝"/>
      <family val="1"/>
    </font>
    <font>
      <sz val="10"/>
      <name val="明朝"/>
      <family val="1"/>
    </font>
    <font>
      <sz val="9"/>
      <name val="明朝"/>
      <family val="1"/>
    </font>
    <font>
      <b/>
      <sz val="10"/>
      <name val="ＭＳ 明朝"/>
      <family val="1"/>
    </font>
    <font>
      <b/>
      <sz val="9"/>
      <name val="ＭＳ Ｐゴシック"/>
      <family val="3"/>
    </font>
    <font>
      <sz val="9"/>
      <name val="ＭＳ Ｐゴシック"/>
      <family val="3"/>
    </font>
    <font>
      <b/>
      <sz val="11"/>
      <name val="ＭＳ 明朝"/>
      <family val="1"/>
    </font>
    <font>
      <sz val="9"/>
      <name val="ＭＳ Ｐ明朝"/>
      <family val="1"/>
    </font>
    <font>
      <sz val="10"/>
      <name val="ＭＳ Ｐゴシック"/>
      <family val="3"/>
    </font>
  </fonts>
  <fills count="3">
    <fill>
      <patternFill/>
    </fill>
    <fill>
      <patternFill patternType="gray125"/>
    </fill>
    <fill>
      <patternFill patternType="solid">
        <fgColor indexed="22"/>
        <bgColor indexed="64"/>
      </patternFill>
    </fill>
  </fills>
  <borders count="87">
    <border>
      <left/>
      <right/>
      <top/>
      <bottom/>
      <diagonal/>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hair"/>
      <top style="thin"/>
      <bottom>
        <color indexed="63"/>
      </bottom>
    </border>
    <border>
      <left style="hair"/>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style="double"/>
      <bottom style="thin"/>
    </border>
    <border>
      <left style="hair"/>
      <right>
        <color indexed="63"/>
      </right>
      <top style="double"/>
      <bottom>
        <color indexed="63"/>
      </bottom>
    </border>
    <border>
      <left style="hair"/>
      <right>
        <color indexed="63"/>
      </right>
      <top>
        <color indexed="63"/>
      </top>
      <bottom>
        <color indexed="63"/>
      </bottom>
    </border>
    <border>
      <left style="thin"/>
      <right style="thin"/>
      <top style="thin"/>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thin"/>
      <top style="thin"/>
      <bottom style="thin"/>
    </border>
    <border>
      <left style="double"/>
      <right style="thin"/>
      <top style="thin"/>
      <bottom>
        <color indexed="63"/>
      </bottom>
    </border>
    <border>
      <left style="thin"/>
      <right>
        <color indexed="63"/>
      </right>
      <top style="thin"/>
      <bottom style="thin"/>
    </border>
    <border>
      <left style="double"/>
      <right style="thin"/>
      <top>
        <color indexed="63"/>
      </top>
      <bottom style="thin"/>
    </border>
    <border>
      <left style="double"/>
      <right style="thin"/>
      <top>
        <color indexed="63"/>
      </top>
      <bottom>
        <color indexed="63"/>
      </bottom>
    </border>
    <border>
      <left style="double"/>
      <right style="thin"/>
      <top>
        <color indexed="63"/>
      </top>
      <bottom style="medium"/>
    </border>
    <border>
      <left>
        <color indexed="63"/>
      </left>
      <right>
        <color indexed="63"/>
      </right>
      <top style="double"/>
      <bottom style="hair"/>
    </border>
    <border>
      <left>
        <color indexed="63"/>
      </left>
      <right style="thin"/>
      <top style="double"/>
      <bottom style="hair"/>
    </border>
    <border>
      <left>
        <color indexed="63"/>
      </left>
      <right style="hair"/>
      <top style="double"/>
      <bottom style="hair"/>
    </border>
    <border>
      <left style="thin"/>
      <right style="hair"/>
      <top style="hair"/>
      <bottom>
        <color indexed="63"/>
      </bottom>
    </border>
    <border>
      <left style="hair"/>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hair"/>
    </border>
    <border>
      <left>
        <color indexed="63"/>
      </left>
      <right style="hair"/>
      <top>
        <color indexed="63"/>
      </top>
      <bottom style="thin"/>
    </border>
    <border>
      <left>
        <color indexed="63"/>
      </left>
      <right style="hair"/>
      <top>
        <color indexed="63"/>
      </top>
      <bottom style="medium"/>
    </border>
    <border>
      <left>
        <color indexed="63"/>
      </left>
      <right style="hair"/>
      <top style="double"/>
      <bottom>
        <color indexed="63"/>
      </bottom>
    </border>
    <border>
      <left style="hair"/>
      <right style="hair"/>
      <top style="double"/>
      <bottom>
        <color indexed="63"/>
      </bottom>
    </border>
    <border>
      <left>
        <color indexed="63"/>
      </left>
      <right>
        <color indexed="63"/>
      </right>
      <top>
        <color indexed="63"/>
      </top>
      <bottom style="double"/>
    </border>
    <border>
      <left style="thin"/>
      <right style="double"/>
      <top style="double"/>
      <bottom>
        <color indexed="63"/>
      </bottom>
    </border>
    <border>
      <left>
        <color indexed="63"/>
      </left>
      <right style="thin"/>
      <top style="medium"/>
      <bottom>
        <color indexed="63"/>
      </bottom>
    </border>
    <border>
      <left style="thin"/>
      <right style="double"/>
      <top>
        <color indexed="63"/>
      </top>
      <bottom>
        <color indexed="63"/>
      </bottom>
    </border>
    <border>
      <left style="thin"/>
      <right style="double"/>
      <top>
        <color indexed="63"/>
      </top>
      <bottom style="thin"/>
    </border>
    <border>
      <left style="thin"/>
      <right style="double"/>
      <top style="thin"/>
      <bottom>
        <color indexed="63"/>
      </bottom>
    </border>
    <border>
      <left>
        <color indexed="63"/>
      </left>
      <right style="thin"/>
      <top style="medium"/>
      <bottom style="thin"/>
    </border>
    <border>
      <left style="thin"/>
      <right style="double"/>
      <top>
        <color indexed="63"/>
      </top>
      <bottom style="medium"/>
    </border>
    <border>
      <left>
        <color indexed="63"/>
      </left>
      <right>
        <color indexed="63"/>
      </right>
      <top style="medium"/>
      <bottom>
        <color indexed="63"/>
      </bottom>
    </border>
    <border>
      <left>
        <color indexed="63"/>
      </left>
      <right style="thin"/>
      <top style="thin"/>
      <bottom style="medium"/>
    </border>
    <border>
      <left style="thin"/>
      <right style="thin"/>
      <top>
        <color indexed="63"/>
      </top>
      <bottom style="double"/>
    </border>
    <border>
      <left style="double"/>
      <right>
        <color indexed="63"/>
      </right>
      <top style="double"/>
      <bottom>
        <color indexed="63"/>
      </bottom>
    </border>
    <border>
      <left>
        <color indexed="63"/>
      </left>
      <right style="medium"/>
      <top style="double"/>
      <bottom>
        <color indexed="63"/>
      </bottom>
    </border>
    <border>
      <left>
        <color indexed="63"/>
      </left>
      <right>
        <color indexed="63"/>
      </right>
      <top style="thin"/>
      <bottom style="thin"/>
    </border>
    <border>
      <left style="double"/>
      <right style="hair"/>
      <top style="double"/>
      <bottom style="thin"/>
    </border>
    <border>
      <left style="hair"/>
      <right style="thin"/>
      <top style="double"/>
      <bottom style="thin"/>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double"/>
      <bottom style="thin"/>
    </border>
    <border>
      <left style="hair"/>
      <right style="hair"/>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style="double"/>
      <top>
        <color indexed="63"/>
      </top>
      <bottom style="thin"/>
    </border>
    <border>
      <left/>
      <right/>
      <top/>
      <bottom style="double"/>
    </border>
    <border>
      <left style="thin"/>
      <right style="thin"/>
      <top style="double"/>
      <bottom/>
    </border>
    <border>
      <left style="thin"/>
      <right style="thin"/>
      <top/>
      <bottom/>
    </border>
    <border>
      <left style="thin"/>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bottom style="thin"/>
    </border>
    <border>
      <left/>
      <right/>
      <top style="double"/>
      <bottom/>
    </border>
    <border>
      <left/>
      <right style="thin"/>
      <top style="double"/>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cellStyleXfs>
  <cellXfs count="1663">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8" applyNumberFormat="1" applyFont="1" applyFill="1" applyAlignment="1">
      <alignment vertical="center"/>
      <protection/>
    </xf>
    <xf numFmtId="0" fontId="1" fillId="0" borderId="0" xfId="0" applyFont="1" applyFill="1" applyAlignment="1">
      <alignment vertical="center" wrapText="1"/>
    </xf>
    <xf numFmtId="49" fontId="1" fillId="0" borderId="0" xfId="58" applyNumberFormat="1" applyFont="1" applyFill="1" applyAlignment="1">
      <alignment/>
      <protection/>
    </xf>
    <xf numFmtId="0" fontId="1" fillId="0" borderId="0" xfId="58" applyFont="1" applyFill="1" applyAlignment="1">
      <alignment vertical="center" wrapText="1"/>
      <protection/>
    </xf>
    <xf numFmtId="0" fontId="1" fillId="0" borderId="0" xfId="58" applyFont="1" applyFill="1" applyAlignment="1">
      <alignment vertical="center"/>
      <protection/>
    </xf>
    <xf numFmtId="49" fontId="1" fillId="0" borderId="0" xfId="0" applyNumberFormat="1" applyFont="1" applyFill="1" applyAlignment="1">
      <alignment horizontal="right" vertical="center"/>
    </xf>
    <xf numFmtId="49" fontId="1" fillId="2" borderId="0" xfId="0" applyNumberFormat="1" applyFont="1" applyFill="1" applyAlignment="1">
      <alignment horizontal="right" vertical="center"/>
    </xf>
    <xf numFmtId="49" fontId="1" fillId="2" borderId="0" xfId="58" applyNumberFormat="1" applyFont="1" applyFill="1" applyAlignment="1">
      <alignment vertical="center"/>
      <protection/>
    </xf>
    <xf numFmtId="0" fontId="1" fillId="2" borderId="0" xfId="0" applyFont="1" applyFill="1" applyAlignment="1">
      <alignment vertical="center"/>
    </xf>
    <xf numFmtId="49" fontId="1" fillId="2" borderId="0" xfId="58" applyNumberFormat="1" applyFont="1" applyFill="1" applyAlignment="1">
      <alignment/>
      <protection/>
    </xf>
    <xf numFmtId="0" fontId="1" fillId="2" borderId="0" xfId="0" applyFont="1" applyFill="1" applyAlignment="1">
      <alignment vertical="center" wrapText="1"/>
    </xf>
    <xf numFmtId="49" fontId="1" fillId="2" borderId="0" xfId="0" applyNumberFormat="1" applyFont="1" applyFill="1" applyAlignment="1">
      <alignment horizontal="right" vertical="top"/>
    </xf>
    <xf numFmtId="0" fontId="1" fillId="2" borderId="0" xfId="58" applyFont="1" applyFill="1" applyAlignment="1">
      <alignment vertical="center" wrapText="1"/>
      <protection/>
    </xf>
    <xf numFmtId="0" fontId="1" fillId="2" borderId="0" xfId="58" applyFont="1" applyFill="1" applyAlignment="1">
      <alignment vertical="center"/>
      <protection/>
    </xf>
    <xf numFmtId="49" fontId="1" fillId="0" borderId="0" xfId="59" applyNumberFormat="1" applyFont="1" applyFill="1" applyAlignment="1">
      <alignment vertical="center"/>
      <protection/>
    </xf>
    <xf numFmtId="49" fontId="1" fillId="0" borderId="0" xfId="59" applyNumberFormat="1" applyFont="1" applyFill="1" applyAlignment="1">
      <alignment/>
      <protection/>
    </xf>
    <xf numFmtId="0" fontId="1" fillId="0" borderId="0" xfId="59" applyFont="1" applyFill="1" applyAlignment="1">
      <alignment vertical="center" wrapText="1"/>
      <protection/>
    </xf>
    <xf numFmtId="0" fontId="1" fillId="0" borderId="0" xfId="59" applyFont="1" applyFill="1" applyAlignment="1">
      <alignment vertical="center"/>
      <protection/>
    </xf>
    <xf numFmtId="0" fontId="7" fillId="0" borderId="0" xfId="22" applyFont="1">
      <alignment/>
      <protection/>
    </xf>
    <xf numFmtId="0" fontId="1" fillId="0" borderId="0" xfId="22" applyFont="1" applyAlignment="1">
      <alignment vertical="center"/>
      <protection/>
    </xf>
    <xf numFmtId="0" fontId="1" fillId="0" borderId="0" xfId="22" applyFont="1" applyBorder="1" applyAlignment="1">
      <alignment vertical="center"/>
      <protection/>
    </xf>
    <xf numFmtId="0" fontId="8" fillId="0" borderId="0" xfId="22" applyFont="1" applyAlignment="1">
      <alignment vertical="center"/>
      <protection/>
    </xf>
    <xf numFmtId="0" fontId="9" fillId="0" borderId="0" xfId="22" applyFont="1" applyAlignment="1">
      <alignment vertical="center"/>
      <protection/>
    </xf>
    <xf numFmtId="0" fontId="1" fillId="0" borderId="0" xfId="22" applyFont="1" applyAlignment="1">
      <alignment horizontal="right" vertical="center"/>
      <protection/>
    </xf>
    <xf numFmtId="0" fontId="1" fillId="0" borderId="1" xfId="22" applyFont="1" applyBorder="1" applyAlignment="1">
      <alignment vertical="center"/>
      <protection/>
    </xf>
    <xf numFmtId="0" fontId="1" fillId="0" borderId="2" xfId="22" applyFont="1" applyBorder="1" applyAlignment="1">
      <alignment horizontal="center" vertical="center"/>
      <protection/>
    </xf>
    <xf numFmtId="0" fontId="1" fillId="0" borderId="3" xfId="22" applyFont="1" applyBorder="1" applyAlignment="1">
      <alignment horizontal="center" vertical="center"/>
      <protection/>
    </xf>
    <xf numFmtId="0" fontId="1" fillId="0" borderId="1" xfId="22" applyFont="1" applyBorder="1" applyAlignment="1">
      <alignment horizontal="center" vertical="center"/>
      <protection/>
    </xf>
    <xf numFmtId="0" fontId="1" fillId="0" borderId="4" xfId="22" applyFont="1" applyBorder="1" applyAlignment="1">
      <alignment horizontal="distributed" vertical="center"/>
      <protection/>
    </xf>
    <xf numFmtId="0" fontId="1" fillId="0" borderId="0" xfId="22" applyFont="1" applyBorder="1" applyAlignment="1">
      <alignment horizontal="center" vertical="center"/>
      <protection/>
    </xf>
    <xf numFmtId="0" fontId="1" fillId="0" borderId="5" xfId="22" applyFont="1" applyBorder="1" applyAlignment="1">
      <alignment horizontal="center" vertical="center"/>
      <protection/>
    </xf>
    <xf numFmtId="0" fontId="1" fillId="0" borderId="6" xfId="22" applyFont="1" applyBorder="1" applyAlignment="1">
      <alignment horizontal="center" vertical="center"/>
      <protection/>
    </xf>
    <xf numFmtId="0" fontId="1" fillId="0" borderId="4" xfId="22" applyFont="1" applyBorder="1" applyAlignment="1">
      <alignment horizontal="center" vertical="center"/>
      <protection/>
    </xf>
    <xf numFmtId="0" fontId="7" fillId="0" borderId="0" xfId="22" applyFont="1" applyBorder="1">
      <alignment/>
      <protection/>
    </xf>
    <xf numFmtId="0" fontId="1" fillId="0" borderId="7" xfId="22" applyFont="1" applyBorder="1" applyAlignment="1">
      <alignment vertical="center"/>
      <protection/>
    </xf>
    <xf numFmtId="0" fontId="1" fillId="0" borderId="8" xfId="22" applyFont="1" applyBorder="1" applyAlignment="1">
      <alignment horizontal="center" vertical="center"/>
      <protection/>
    </xf>
    <xf numFmtId="0" fontId="1" fillId="0" borderId="9" xfId="22" applyFont="1" applyBorder="1" applyAlignment="1">
      <alignment horizontal="center" vertical="center"/>
      <protection/>
    </xf>
    <xf numFmtId="0" fontId="1" fillId="0" borderId="7" xfId="22" applyFont="1" applyBorder="1" applyAlignment="1">
      <alignment horizontal="center" vertical="center"/>
      <protection/>
    </xf>
    <xf numFmtId="3" fontId="1" fillId="0" borderId="6" xfId="22" applyNumberFormat="1" applyFont="1" applyBorder="1" applyAlignment="1">
      <alignment horizontal="right" vertical="center"/>
      <protection/>
    </xf>
    <xf numFmtId="3" fontId="1" fillId="0" borderId="10" xfId="22" applyNumberFormat="1" applyFont="1" applyBorder="1" applyAlignment="1">
      <alignment horizontal="right" vertical="center"/>
      <protection/>
    </xf>
    <xf numFmtId="3" fontId="1" fillId="0" borderId="11" xfId="22" applyNumberFormat="1" applyFont="1" applyBorder="1" applyAlignment="1">
      <alignment horizontal="right" vertical="center"/>
      <protection/>
    </xf>
    <xf numFmtId="3" fontId="1" fillId="0" borderId="12" xfId="22" applyNumberFormat="1" applyFont="1" applyBorder="1" applyAlignment="1">
      <alignment horizontal="right" vertical="center"/>
      <protection/>
    </xf>
    <xf numFmtId="3" fontId="1" fillId="0" borderId="13" xfId="22" applyNumberFormat="1" applyFont="1" applyBorder="1" applyAlignment="1">
      <alignment horizontal="right" vertical="center"/>
      <protection/>
    </xf>
    <xf numFmtId="3" fontId="1" fillId="0" borderId="14" xfId="22" applyNumberFormat="1" applyFont="1" applyBorder="1" applyAlignment="1">
      <alignment horizontal="right" vertical="center"/>
      <protection/>
    </xf>
    <xf numFmtId="0" fontId="10" fillId="0" borderId="0" xfId="22" applyFont="1">
      <alignment/>
      <protection/>
    </xf>
    <xf numFmtId="0" fontId="10" fillId="0" borderId="4" xfId="22" applyFont="1" applyBorder="1" applyAlignment="1">
      <alignment horizontal="distributed" vertical="center"/>
      <protection/>
    </xf>
    <xf numFmtId="3" fontId="10" fillId="0" borderId="15" xfId="22" applyNumberFormat="1" applyFont="1" applyBorder="1" applyAlignment="1">
      <alignment horizontal="right" vertical="center"/>
      <protection/>
    </xf>
    <xf numFmtId="3" fontId="10" fillId="0" borderId="16" xfId="22" applyNumberFormat="1" applyFont="1" applyBorder="1" applyAlignment="1">
      <alignment horizontal="right" vertical="center"/>
      <protection/>
    </xf>
    <xf numFmtId="3" fontId="10" fillId="0" borderId="0" xfId="22" applyNumberFormat="1" applyFont="1" applyBorder="1" applyAlignment="1">
      <alignment horizontal="right" vertical="center"/>
      <protection/>
    </xf>
    <xf numFmtId="3" fontId="10" fillId="0" borderId="4" xfId="22" applyNumberFormat="1" applyFont="1" applyBorder="1" applyAlignment="1">
      <alignment horizontal="right" vertical="center"/>
      <protection/>
    </xf>
    <xf numFmtId="3" fontId="10" fillId="0" borderId="5" xfId="22" applyNumberFormat="1" applyFont="1" applyBorder="1" applyAlignment="1">
      <alignment horizontal="right" vertical="center"/>
      <protection/>
    </xf>
    <xf numFmtId="0" fontId="10" fillId="0" borderId="0" xfId="22" applyFont="1" applyBorder="1" applyAlignment="1">
      <alignment vertical="center"/>
      <protection/>
    </xf>
    <xf numFmtId="0" fontId="9" fillId="0" borderId="0" xfId="22" applyFont="1">
      <alignment/>
      <protection/>
    </xf>
    <xf numFmtId="3" fontId="9" fillId="0" borderId="5" xfId="22" applyNumberFormat="1" applyFont="1" applyBorder="1" applyAlignment="1">
      <alignment horizontal="right" vertical="center"/>
      <protection/>
    </xf>
    <xf numFmtId="3" fontId="9" fillId="0" borderId="17" xfId="22" applyNumberFormat="1" applyFont="1" applyBorder="1" applyAlignment="1">
      <alignment horizontal="right" vertical="center"/>
      <protection/>
    </xf>
    <xf numFmtId="3" fontId="9" fillId="0" borderId="16" xfId="22" applyNumberFormat="1" applyFont="1" applyBorder="1" applyAlignment="1">
      <alignment horizontal="right" vertical="center"/>
      <protection/>
    </xf>
    <xf numFmtId="3" fontId="9" fillId="0" borderId="15" xfId="22" applyNumberFormat="1" applyFont="1" applyBorder="1" applyAlignment="1">
      <alignment horizontal="right" vertical="center"/>
      <protection/>
    </xf>
    <xf numFmtId="3" fontId="9" fillId="0" borderId="0" xfId="22" applyNumberFormat="1" applyFont="1" applyBorder="1" applyAlignment="1">
      <alignment horizontal="right" vertical="center"/>
      <protection/>
    </xf>
    <xf numFmtId="3" fontId="9" fillId="0" borderId="4" xfId="22" applyNumberFormat="1" applyFont="1" applyBorder="1" applyAlignment="1">
      <alignment horizontal="right" vertical="center"/>
      <protection/>
    </xf>
    <xf numFmtId="0" fontId="9" fillId="0" borderId="0" xfId="22" applyFont="1" applyBorder="1" applyAlignment="1">
      <alignment vertical="center"/>
      <protection/>
    </xf>
    <xf numFmtId="3" fontId="10" fillId="0" borderId="17" xfId="22" applyNumberFormat="1" applyFont="1" applyBorder="1" applyAlignment="1">
      <alignment horizontal="right" vertical="center"/>
      <protection/>
    </xf>
    <xf numFmtId="0" fontId="1" fillId="0" borderId="4" xfId="22" applyFont="1" applyBorder="1" applyAlignment="1">
      <alignment vertical="center"/>
      <protection/>
    </xf>
    <xf numFmtId="3" fontId="1" fillId="0" borderId="5" xfId="22" applyNumberFormat="1" applyFont="1" applyBorder="1" applyAlignment="1">
      <alignment horizontal="right" vertical="center"/>
      <protection/>
    </xf>
    <xf numFmtId="3" fontId="1" fillId="0" borderId="17" xfId="22" applyNumberFormat="1" applyFont="1" applyBorder="1" applyAlignment="1">
      <alignment horizontal="right" vertical="center"/>
      <protection/>
    </xf>
    <xf numFmtId="3" fontId="1" fillId="0" borderId="16" xfId="22" applyNumberFormat="1" applyFont="1" applyBorder="1" applyAlignment="1">
      <alignment horizontal="right" vertical="center"/>
      <protection/>
    </xf>
    <xf numFmtId="3" fontId="1" fillId="0" borderId="15" xfId="22" applyNumberFormat="1" applyFont="1" applyBorder="1" applyAlignment="1">
      <alignment horizontal="right" vertical="center"/>
      <protection/>
    </xf>
    <xf numFmtId="3" fontId="1" fillId="0" borderId="0" xfId="22" applyNumberFormat="1" applyFont="1" applyBorder="1" applyAlignment="1">
      <alignment horizontal="right" vertical="center"/>
      <protection/>
    </xf>
    <xf numFmtId="3" fontId="1" fillId="0" borderId="4" xfId="22" applyNumberFormat="1" applyFont="1" applyBorder="1" applyAlignment="1">
      <alignment horizontal="right" vertical="center"/>
      <protection/>
    </xf>
    <xf numFmtId="181" fontId="1" fillId="0" borderId="5" xfId="22" applyNumberFormat="1" applyFont="1" applyFill="1" applyBorder="1" applyAlignment="1" applyProtection="1">
      <alignment vertical="center"/>
      <protection/>
    </xf>
    <xf numFmtId="181" fontId="1" fillId="0" borderId="17" xfId="22" applyNumberFormat="1" applyFont="1" applyFill="1" applyBorder="1" applyAlignment="1" applyProtection="1">
      <alignment vertical="center"/>
      <protection/>
    </xf>
    <xf numFmtId="181" fontId="1" fillId="0" borderId="16" xfId="22" applyNumberFormat="1" applyFont="1" applyFill="1" applyBorder="1" applyAlignment="1" applyProtection="1">
      <alignment vertical="center"/>
      <protection/>
    </xf>
    <xf numFmtId="181" fontId="1" fillId="0" borderId="15" xfId="22" applyNumberFormat="1" applyFont="1" applyFill="1" applyBorder="1" applyAlignment="1" applyProtection="1">
      <alignment vertical="center"/>
      <protection/>
    </xf>
    <xf numFmtId="181" fontId="1" fillId="0" borderId="4" xfId="22" applyNumberFormat="1" applyFont="1" applyFill="1" applyBorder="1" applyAlignment="1" applyProtection="1">
      <alignment vertical="center"/>
      <protection/>
    </xf>
    <xf numFmtId="181" fontId="1" fillId="0" borderId="0" xfId="22" applyNumberFormat="1" applyFont="1" applyFill="1" applyBorder="1" applyAlignment="1" applyProtection="1">
      <alignment vertical="center"/>
      <protection/>
    </xf>
    <xf numFmtId="181" fontId="1" fillId="0" borderId="5" xfId="22" applyNumberFormat="1" applyFont="1" applyBorder="1" applyAlignment="1">
      <alignment horizontal="right" vertical="center"/>
      <protection/>
    </xf>
    <xf numFmtId="0" fontId="1" fillId="0" borderId="18" xfId="22" applyFont="1" applyBorder="1" applyAlignment="1">
      <alignment horizontal="distributed" vertical="center"/>
      <protection/>
    </xf>
    <xf numFmtId="3" fontId="1" fillId="0" borderId="19" xfId="22" applyNumberFormat="1" applyFont="1" applyBorder="1" applyAlignment="1">
      <alignment horizontal="right" vertical="center"/>
      <protection/>
    </xf>
    <xf numFmtId="181" fontId="1" fillId="0" borderId="19" xfId="22" applyNumberFormat="1" applyFont="1" applyFill="1" applyBorder="1" applyAlignment="1" applyProtection="1">
      <alignment vertical="center"/>
      <protection/>
    </xf>
    <xf numFmtId="181" fontId="1" fillId="0" borderId="20" xfId="22" applyNumberFormat="1" applyFont="1" applyFill="1" applyBorder="1" applyAlignment="1" applyProtection="1">
      <alignment vertical="center"/>
      <protection/>
    </xf>
    <xf numFmtId="181" fontId="1" fillId="0" borderId="21" xfId="22" applyNumberFormat="1" applyFont="1" applyFill="1" applyBorder="1" applyAlignment="1" applyProtection="1">
      <alignment vertical="center"/>
      <protection/>
    </xf>
    <xf numFmtId="181" fontId="1" fillId="0" borderId="22" xfId="22" applyNumberFormat="1" applyFont="1" applyFill="1" applyBorder="1" applyAlignment="1" applyProtection="1">
      <alignment vertical="center"/>
      <protection/>
    </xf>
    <xf numFmtId="3" fontId="1" fillId="0" borderId="23" xfId="22" applyNumberFormat="1" applyFont="1" applyBorder="1" applyAlignment="1">
      <alignment horizontal="right" vertical="center"/>
      <protection/>
    </xf>
    <xf numFmtId="181" fontId="1" fillId="0" borderId="18" xfId="22" applyNumberFormat="1" applyFont="1" applyFill="1" applyBorder="1" applyAlignment="1" applyProtection="1">
      <alignment vertical="center"/>
      <protection/>
    </xf>
    <xf numFmtId="3" fontId="1" fillId="0" borderId="22" xfId="22" applyNumberFormat="1" applyFont="1" applyBorder="1" applyAlignment="1">
      <alignment horizontal="right" vertical="center"/>
      <protection/>
    </xf>
    <xf numFmtId="181" fontId="1" fillId="0" borderId="23" xfId="22" applyNumberFormat="1" applyFont="1" applyFill="1" applyBorder="1" applyAlignment="1" applyProtection="1">
      <alignment vertical="center"/>
      <protection/>
    </xf>
    <xf numFmtId="3" fontId="1" fillId="0" borderId="18" xfId="22" applyNumberFormat="1" applyFont="1" applyBorder="1" applyAlignment="1">
      <alignment horizontal="right" vertical="center"/>
      <protection/>
    </xf>
    <xf numFmtId="3" fontId="1" fillId="0" borderId="0" xfId="22" applyNumberFormat="1" applyFont="1" applyBorder="1" applyAlignment="1">
      <alignment vertical="center"/>
      <protection/>
    </xf>
    <xf numFmtId="38" fontId="1" fillId="0" borderId="0" xfId="17" applyFont="1" applyAlignment="1">
      <alignment vertical="center"/>
    </xf>
    <xf numFmtId="38" fontId="8" fillId="0" borderId="0" xfId="17" applyFont="1" applyAlignment="1">
      <alignment vertical="center"/>
    </xf>
    <xf numFmtId="0" fontId="1" fillId="0" borderId="0" xfId="23" applyFont="1" applyAlignment="1">
      <alignment vertical="center"/>
      <protection/>
    </xf>
    <xf numFmtId="38" fontId="1" fillId="0" borderId="0" xfId="17" applyFont="1" applyAlignment="1">
      <alignment horizontal="right" vertical="center"/>
    </xf>
    <xf numFmtId="38" fontId="1" fillId="0" borderId="15" xfId="17" applyFont="1" applyBorder="1" applyAlignment="1">
      <alignment vertical="center"/>
    </xf>
    <xf numFmtId="38" fontId="1" fillId="0" borderId="24" xfId="17" applyFont="1" applyBorder="1" applyAlignment="1">
      <alignment horizontal="distributed" vertical="center"/>
    </xf>
    <xf numFmtId="38" fontId="1" fillId="0" borderId="24" xfId="17" applyFont="1" applyBorder="1" applyAlignment="1">
      <alignment horizontal="center" vertical="center"/>
    </xf>
    <xf numFmtId="38" fontId="9" fillId="0" borderId="0" xfId="17" applyFont="1" applyBorder="1" applyAlignment="1">
      <alignment vertical="center"/>
    </xf>
    <xf numFmtId="38" fontId="10" fillId="0" borderId="14" xfId="17" applyFont="1" applyBorder="1" applyAlignment="1">
      <alignment horizontal="distributed" vertical="center"/>
    </xf>
    <xf numFmtId="38" fontId="10" fillId="0" borderId="14" xfId="17" applyFont="1" applyBorder="1" applyAlignment="1">
      <alignment vertical="center"/>
    </xf>
    <xf numFmtId="38" fontId="9" fillId="0" borderId="0" xfId="17" applyFont="1" applyAlignment="1">
      <alignment vertical="center"/>
    </xf>
    <xf numFmtId="38" fontId="10" fillId="0" borderId="4" xfId="17" applyFont="1" applyBorder="1" applyAlignment="1">
      <alignment horizontal="distributed" vertical="center"/>
    </xf>
    <xf numFmtId="38" fontId="10" fillId="0" borderId="0" xfId="17" applyFont="1" applyAlignment="1">
      <alignment vertical="center"/>
    </xf>
    <xf numFmtId="38" fontId="10" fillId="0" borderId="4" xfId="17" applyFont="1" applyBorder="1" applyAlignment="1">
      <alignment vertical="center"/>
    </xf>
    <xf numFmtId="38" fontId="10" fillId="0" borderId="0" xfId="17" applyFont="1" applyBorder="1" applyAlignment="1">
      <alignment horizontal="right" vertical="center"/>
    </xf>
    <xf numFmtId="38" fontId="10" fillId="0" borderId="4" xfId="17" applyFont="1" applyBorder="1" applyAlignment="1">
      <alignment horizontal="right" vertical="center"/>
    </xf>
    <xf numFmtId="38" fontId="1" fillId="0" borderId="0" xfId="17" applyFont="1" applyBorder="1" applyAlignment="1">
      <alignment vertical="center"/>
    </xf>
    <xf numFmtId="38" fontId="1" fillId="0" borderId="4" xfId="17" applyFont="1" applyBorder="1" applyAlignment="1">
      <alignment vertical="center"/>
    </xf>
    <xf numFmtId="38" fontId="1" fillId="0" borderId="4" xfId="17" applyFont="1" applyBorder="1" applyAlignment="1">
      <alignment horizontal="distributed" vertical="center"/>
    </xf>
    <xf numFmtId="38" fontId="1" fillId="0" borderId="0" xfId="17" applyFont="1" applyBorder="1" applyAlignment="1">
      <alignment horizontal="right" vertical="center"/>
    </xf>
    <xf numFmtId="38" fontId="1" fillId="0" borderId="4" xfId="17" applyFont="1" applyBorder="1" applyAlignment="1">
      <alignment horizontal="right" vertical="center"/>
    </xf>
    <xf numFmtId="38" fontId="1" fillId="0" borderId="18" xfId="17" applyFont="1" applyBorder="1" applyAlignment="1">
      <alignment horizontal="distributed" vertical="center"/>
    </xf>
    <xf numFmtId="38" fontId="1" fillId="0" borderId="18" xfId="17" applyFont="1" applyBorder="1" applyAlignment="1">
      <alignment vertical="center"/>
    </xf>
    <xf numFmtId="38" fontId="1" fillId="0" borderId="23" xfId="17" applyFont="1" applyBorder="1" applyAlignment="1">
      <alignment horizontal="right" vertical="center"/>
    </xf>
    <xf numFmtId="38" fontId="9" fillId="0" borderId="0" xfId="17" applyFont="1" applyBorder="1" applyAlignment="1">
      <alignment horizontal="left" vertical="center"/>
    </xf>
    <xf numFmtId="182" fontId="1" fillId="0" borderId="0" xfId="23" applyNumberFormat="1" applyFont="1" applyBorder="1" applyAlignment="1">
      <alignment vertical="center"/>
      <protection/>
    </xf>
    <xf numFmtId="38" fontId="1" fillId="0" borderId="0" xfId="17" applyFont="1" applyBorder="1" applyAlignment="1">
      <alignment horizontal="left" vertical="center"/>
    </xf>
    <xf numFmtId="38" fontId="9" fillId="0" borderId="0" xfId="17" applyFont="1" applyAlignment="1">
      <alignment horizontal="right" vertical="center"/>
    </xf>
    <xf numFmtId="38" fontId="1" fillId="0" borderId="1" xfId="17" applyFont="1" applyBorder="1" applyAlignment="1">
      <alignment horizontal="center" vertical="center"/>
    </xf>
    <xf numFmtId="38" fontId="1" fillId="0" borderId="25" xfId="17" applyFont="1" applyBorder="1" applyAlignment="1">
      <alignment horizontal="centerContinuous" vertical="center"/>
    </xf>
    <xf numFmtId="38" fontId="1" fillId="0" borderId="1" xfId="17" applyFont="1" applyBorder="1" applyAlignment="1">
      <alignment horizontal="centerContinuous" vertical="center"/>
    </xf>
    <xf numFmtId="38" fontId="1" fillId="0" borderId="24" xfId="17" applyFont="1" applyBorder="1" applyAlignment="1">
      <alignment horizontal="centerContinuous" vertical="center"/>
    </xf>
    <xf numFmtId="38" fontId="1" fillId="0" borderId="4" xfId="17" applyFont="1" applyBorder="1" applyAlignment="1">
      <alignment horizontal="center" vertical="center"/>
    </xf>
    <xf numFmtId="38" fontId="1" fillId="0" borderId="26" xfId="17" applyFont="1" applyBorder="1" applyAlignment="1">
      <alignment horizontal="center" vertical="center"/>
    </xf>
    <xf numFmtId="38" fontId="1" fillId="0" borderId="27" xfId="17" applyFont="1" applyBorder="1" applyAlignment="1">
      <alignment horizontal="centerContinuous" vertical="center"/>
    </xf>
    <xf numFmtId="38" fontId="1" fillId="0" borderId="7" xfId="17" applyFont="1" applyBorder="1" applyAlignment="1">
      <alignment horizontal="center" vertical="center"/>
    </xf>
    <xf numFmtId="38" fontId="1" fillId="0" borderId="8" xfId="17" applyFont="1" applyBorder="1" applyAlignment="1">
      <alignment horizontal="center" vertical="center"/>
    </xf>
    <xf numFmtId="38" fontId="1" fillId="0" borderId="27" xfId="17" applyFont="1" applyBorder="1" applyAlignment="1">
      <alignment horizontal="center" vertical="center"/>
    </xf>
    <xf numFmtId="38" fontId="1" fillId="0" borderId="0" xfId="17" applyFont="1" applyBorder="1" applyAlignment="1">
      <alignment horizontal="center" vertical="center"/>
    </xf>
    <xf numFmtId="182" fontId="10" fillId="0" borderId="0" xfId="17" applyNumberFormat="1" applyFont="1" applyBorder="1" applyAlignment="1">
      <alignment horizontal="right" vertical="center"/>
    </xf>
    <xf numFmtId="182" fontId="10" fillId="0" borderId="14" xfId="17" applyNumberFormat="1" applyFont="1" applyBorder="1" applyAlignment="1">
      <alignment horizontal="right" vertical="center"/>
    </xf>
    <xf numFmtId="182" fontId="10" fillId="0" borderId="12" xfId="17" applyNumberFormat="1" applyFont="1" applyBorder="1" applyAlignment="1">
      <alignment horizontal="right" vertical="center"/>
    </xf>
    <xf numFmtId="182" fontId="10" fillId="0" borderId="4" xfId="17" applyNumberFormat="1" applyFont="1" applyBorder="1" applyAlignment="1">
      <alignment horizontal="right" vertical="center"/>
    </xf>
    <xf numFmtId="182" fontId="10" fillId="0" borderId="15" xfId="17" applyNumberFormat="1" applyFont="1" applyBorder="1" applyAlignment="1">
      <alignment horizontal="right" vertical="center"/>
    </xf>
    <xf numFmtId="182" fontId="10" fillId="0" borderId="4" xfId="17" applyNumberFormat="1" applyFont="1" applyBorder="1" applyAlignment="1">
      <alignment vertical="center"/>
    </xf>
    <xf numFmtId="38" fontId="10" fillId="0" borderId="15" xfId="17" applyFont="1" applyBorder="1" applyAlignment="1">
      <alignment vertical="center"/>
    </xf>
    <xf numFmtId="182" fontId="1" fillId="0" borderId="0" xfId="17" applyNumberFormat="1" applyFont="1" applyBorder="1" applyAlignment="1">
      <alignment vertical="center"/>
    </xf>
    <xf numFmtId="182" fontId="1" fillId="0" borderId="4" xfId="17" applyNumberFormat="1" applyFont="1" applyBorder="1" applyAlignment="1">
      <alignment vertical="center"/>
    </xf>
    <xf numFmtId="182" fontId="1" fillId="0" borderId="4" xfId="17" applyNumberFormat="1" applyFont="1" applyFill="1" applyBorder="1" applyAlignment="1">
      <alignment vertical="center"/>
    </xf>
    <xf numFmtId="38" fontId="1" fillId="0" borderId="15" xfId="17" applyFont="1" applyFill="1" applyBorder="1" applyAlignment="1">
      <alignment vertical="center"/>
    </xf>
    <xf numFmtId="182" fontId="1" fillId="0" borderId="0" xfId="17" applyNumberFormat="1" applyFont="1" applyBorder="1" applyAlignment="1">
      <alignment horizontal="right" vertical="center"/>
    </xf>
    <xf numFmtId="182" fontId="1" fillId="0" borderId="4" xfId="17" applyNumberFormat="1" applyFont="1" applyBorder="1" applyAlignment="1">
      <alignment horizontal="right" vertical="center"/>
    </xf>
    <xf numFmtId="182" fontId="1" fillId="0" borderId="4" xfId="23" applyNumberFormat="1" applyFont="1" applyBorder="1" applyAlignment="1">
      <alignment vertical="center"/>
      <protection/>
    </xf>
    <xf numFmtId="182" fontId="1" fillId="0" borderId="4" xfId="23" applyNumberFormat="1" applyFont="1" applyFill="1" applyBorder="1" applyAlignment="1" applyProtection="1">
      <alignment vertical="center"/>
      <protection locked="0"/>
    </xf>
    <xf numFmtId="38" fontId="1" fillId="0" borderId="4" xfId="17" applyFont="1" applyFill="1" applyBorder="1" applyAlignment="1">
      <alignment vertical="center"/>
    </xf>
    <xf numFmtId="182" fontId="1" fillId="0" borderId="15" xfId="23" applyNumberFormat="1" applyFont="1" applyFill="1" applyBorder="1" applyAlignment="1" applyProtection="1">
      <alignment vertical="center"/>
      <protection locked="0"/>
    </xf>
    <xf numFmtId="38" fontId="10" fillId="0" borderId="15" xfId="17" applyFont="1" applyBorder="1" applyAlignment="1">
      <alignment horizontal="distributed" vertical="center"/>
    </xf>
    <xf numFmtId="182" fontId="1" fillId="0" borderId="23" xfId="17" applyNumberFormat="1" applyFont="1" applyBorder="1" applyAlignment="1">
      <alignment horizontal="right" vertical="center"/>
    </xf>
    <xf numFmtId="182" fontId="1" fillId="0" borderId="18" xfId="17" applyNumberFormat="1" applyFont="1" applyBorder="1" applyAlignment="1">
      <alignment horizontal="right" vertical="center"/>
    </xf>
    <xf numFmtId="182" fontId="1" fillId="0" borderId="18" xfId="17" applyNumberFormat="1" applyFont="1" applyBorder="1" applyAlignment="1">
      <alignment vertical="center"/>
    </xf>
    <xf numFmtId="182" fontId="1" fillId="0" borderId="18" xfId="23" applyNumberFormat="1" applyFont="1" applyBorder="1" applyAlignment="1">
      <alignment vertical="center"/>
      <protection/>
    </xf>
    <xf numFmtId="182" fontId="1" fillId="0" borderId="18" xfId="23" applyNumberFormat="1" applyFont="1" applyFill="1" applyBorder="1" applyAlignment="1" applyProtection="1">
      <alignment vertical="center"/>
      <protection locked="0"/>
    </xf>
    <xf numFmtId="182" fontId="1" fillId="0" borderId="22" xfId="23" applyNumberFormat="1" applyFont="1" applyFill="1" applyBorder="1" applyAlignment="1" applyProtection="1">
      <alignment vertical="center"/>
      <protection locked="0"/>
    </xf>
    <xf numFmtId="182" fontId="1" fillId="0" borderId="0" xfId="23" applyNumberFormat="1" applyFont="1" applyFill="1" applyBorder="1" applyAlignment="1" applyProtection="1">
      <alignment vertical="center"/>
      <protection locked="0"/>
    </xf>
    <xf numFmtId="0" fontId="1" fillId="0" borderId="0" xfId="24" applyFont="1" applyAlignment="1">
      <alignment vertical="center"/>
      <protection/>
    </xf>
    <xf numFmtId="0" fontId="8" fillId="0" borderId="0" xfId="24" applyFont="1" applyAlignment="1">
      <alignment vertical="center"/>
      <protection/>
    </xf>
    <xf numFmtId="0" fontId="11" fillId="0" borderId="0" xfId="24" applyFont="1" applyAlignment="1">
      <alignment horizontal="center" vertical="center"/>
      <protection/>
    </xf>
    <xf numFmtId="0" fontId="1" fillId="0" borderId="0" xfId="24" applyFont="1" applyBorder="1" applyAlignment="1">
      <alignment vertical="center"/>
      <protection/>
    </xf>
    <xf numFmtId="0" fontId="1" fillId="0" borderId="0" xfId="24" applyFont="1" applyBorder="1" applyAlignment="1">
      <alignment horizontal="centerContinuous" vertical="center"/>
      <protection/>
    </xf>
    <xf numFmtId="0" fontId="9" fillId="0" borderId="0" xfId="24" applyFont="1" applyAlignment="1">
      <alignment vertical="center"/>
      <protection/>
    </xf>
    <xf numFmtId="0" fontId="1" fillId="0" borderId="0" xfId="24" applyFont="1" applyAlignment="1">
      <alignment horizontal="right" vertical="center"/>
      <protection/>
    </xf>
    <xf numFmtId="0" fontId="1" fillId="0" borderId="24" xfId="24" applyFont="1" applyBorder="1" applyAlignment="1">
      <alignment horizontal="center" vertical="center"/>
      <protection/>
    </xf>
    <xf numFmtId="0" fontId="10" fillId="0" borderId="0" xfId="24" applyFont="1" applyAlignment="1">
      <alignment vertical="center"/>
      <protection/>
    </xf>
    <xf numFmtId="183" fontId="10" fillId="0" borderId="14" xfId="24" applyNumberFormat="1" applyFont="1" applyFill="1" applyBorder="1" applyAlignment="1">
      <alignment vertical="center"/>
      <protection/>
    </xf>
    <xf numFmtId="41" fontId="10" fillId="0" borderId="14" xfId="24" applyNumberFormat="1" applyFont="1" applyBorder="1" applyAlignment="1">
      <alignment horizontal="right" vertical="center"/>
      <protection/>
    </xf>
    <xf numFmtId="41" fontId="10" fillId="0" borderId="14" xfId="24" applyNumberFormat="1" applyFont="1" applyFill="1" applyBorder="1" applyAlignment="1">
      <alignment horizontal="right" vertical="center"/>
      <protection/>
    </xf>
    <xf numFmtId="0" fontId="9" fillId="0" borderId="5" xfId="24" applyFont="1" applyBorder="1" applyAlignment="1">
      <alignment horizontal="distributed" vertical="center"/>
      <protection/>
    </xf>
    <xf numFmtId="0" fontId="9" fillId="0" borderId="15" xfId="24" applyFont="1" applyBorder="1" applyAlignment="1">
      <alignment horizontal="distributed" vertical="center"/>
      <protection/>
    </xf>
    <xf numFmtId="183" fontId="9" fillId="0" borderId="4" xfId="24" applyNumberFormat="1" applyFont="1" applyFill="1" applyBorder="1" applyAlignment="1">
      <alignment vertical="center"/>
      <protection/>
    </xf>
    <xf numFmtId="41" fontId="12" fillId="0" borderId="4" xfId="24" applyNumberFormat="1" applyFont="1" applyFill="1" applyBorder="1" applyAlignment="1">
      <alignment horizontal="right" vertical="center"/>
      <protection/>
    </xf>
    <xf numFmtId="0" fontId="9" fillId="0" borderId="0" xfId="24" applyFont="1" applyFill="1" applyAlignment="1">
      <alignment vertical="center"/>
      <protection/>
    </xf>
    <xf numFmtId="38" fontId="10" fillId="0" borderId="5" xfId="17" applyFont="1" applyBorder="1" applyAlignment="1">
      <alignment horizontal="distributed" vertical="center"/>
    </xf>
    <xf numFmtId="183" fontId="10" fillId="0" borderId="4" xfId="24" applyNumberFormat="1" applyFont="1" applyFill="1" applyBorder="1" applyAlignment="1">
      <alignment vertical="center"/>
      <protection/>
    </xf>
    <xf numFmtId="41" fontId="10" fillId="0" borderId="4" xfId="17" applyNumberFormat="1" applyFont="1" applyBorder="1" applyAlignment="1">
      <alignment horizontal="right" vertical="center"/>
    </xf>
    <xf numFmtId="41" fontId="10" fillId="0" borderId="4" xfId="17" applyNumberFormat="1" applyFont="1" applyFill="1" applyBorder="1" applyAlignment="1">
      <alignment horizontal="right" vertical="center"/>
    </xf>
    <xf numFmtId="41" fontId="13" fillId="0" borderId="4" xfId="17" applyNumberFormat="1" applyFont="1" applyBorder="1" applyAlignment="1">
      <alignment horizontal="right" vertical="center"/>
    </xf>
    <xf numFmtId="41" fontId="13" fillId="0" borderId="4" xfId="17" applyNumberFormat="1" applyFont="1" applyFill="1" applyBorder="1" applyAlignment="1">
      <alignment horizontal="right" vertical="center"/>
    </xf>
    <xf numFmtId="0" fontId="1" fillId="0" borderId="5" xfId="24" applyFont="1" applyBorder="1" applyAlignment="1">
      <alignment vertical="center"/>
      <protection/>
    </xf>
    <xf numFmtId="41" fontId="9" fillId="0" borderId="4" xfId="17" applyNumberFormat="1" applyFont="1" applyBorder="1" applyAlignment="1">
      <alignment horizontal="right" vertical="center"/>
    </xf>
    <xf numFmtId="38" fontId="1" fillId="0" borderId="15" xfId="17" applyFont="1" applyBorder="1" applyAlignment="1">
      <alignment horizontal="distributed" vertical="center"/>
    </xf>
    <xf numFmtId="41" fontId="10" fillId="0" borderId="4" xfId="17" applyNumberFormat="1" applyFont="1" applyBorder="1" applyAlignment="1">
      <alignment vertical="center"/>
    </xf>
    <xf numFmtId="41" fontId="1" fillId="0" borderId="4" xfId="17" applyNumberFormat="1" applyFont="1" applyFill="1" applyBorder="1" applyAlignment="1">
      <alignment vertical="center"/>
    </xf>
    <xf numFmtId="38" fontId="1" fillId="0" borderId="0" xfId="17" applyFont="1" applyFill="1" applyBorder="1" applyAlignment="1">
      <alignment vertical="center"/>
    </xf>
    <xf numFmtId="41" fontId="1" fillId="0" borderId="4" xfId="17" applyNumberFormat="1" applyFont="1" applyBorder="1" applyAlignment="1">
      <alignment horizontal="right" vertical="center"/>
    </xf>
    <xf numFmtId="0" fontId="1" fillId="0" borderId="19" xfId="24" applyFont="1" applyBorder="1" applyAlignment="1">
      <alignment vertical="center"/>
      <protection/>
    </xf>
    <xf numFmtId="38" fontId="1" fillId="0" borderId="22" xfId="17" applyFont="1" applyBorder="1" applyAlignment="1">
      <alignment horizontal="distributed" vertical="center"/>
    </xf>
    <xf numFmtId="41" fontId="10" fillId="0" borderId="18" xfId="17" applyNumberFormat="1" applyFont="1" applyBorder="1" applyAlignment="1">
      <alignment vertical="center"/>
    </xf>
    <xf numFmtId="41" fontId="1" fillId="0" borderId="18" xfId="17" applyNumberFormat="1" applyFont="1" applyFill="1" applyBorder="1" applyAlignment="1">
      <alignment vertical="center"/>
    </xf>
    <xf numFmtId="41" fontId="1" fillId="0" borderId="18" xfId="17" applyNumberFormat="1" applyFont="1" applyBorder="1" applyAlignment="1">
      <alignment horizontal="right" vertical="center"/>
    </xf>
    <xf numFmtId="0" fontId="1" fillId="0" borderId="0" xfId="25" applyFont="1">
      <alignment/>
      <protection/>
    </xf>
    <xf numFmtId="38" fontId="1" fillId="0" borderId="1" xfId="17" applyFont="1" applyBorder="1" applyAlignment="1">
      <alignment vertical="center"/>
    </xf>
    <xf numFmtId="38" fontId="1" fillId="0" borderId="3" xfId="17" applyFont="1" applyBorder="1" applyAlignment="1">
      <alignment horizontal="centerContinuous" vertical="center"/>
    </xf>
    <xf numFmtId="38" fontId="1" fillId="0" borderId="2" xfId="17" applyFont="1" applyBorder="1" applyAlignment="1">
      <alignment horizontal="centerContinuous" vertical="center"/>
    </xf>
    <xf numFmtId="38" fontId="1" fillId="0" borderId="28" xfId="17" applyFont="1" applyBorder="1" applyAlignment="1">
      <alignment horizontal="centerContinuous" vertical="center"/>
    </xf>
    <xf numFmtId="38" fontId="9" fillId="0" borderId="14" xfId="17" applyFont="1" applyBorder="1" applyAlignment="1">
      <alignment horizontal="distributed" vertical="center" wrapText="1"/>
    </xf>
    <xf numFmtId="38" fontId="1" fillId="0" borderId="7" xfId="17" applyFont="1" applyBorder="1" applyAlignment="1">
      <alignment vertical="center"/>
    </xf>
    <xf numFmtId="38" fontId="1" fillId="0" borderId="7" xfId="17" applyFont="1" applyBorder="1" applyAlignment="1">
      <alignment horizontal="distributed" vertical="center"/>
    </xf>
    <xf numFmtId="38" fontId="10" fillId="0" borderId="0" xfId="17" applyFont="1" applyBorder="1" applyAlignment="1">
      <alignment vertical="center"/>
    </xf>
    <xf numFmtId="184" fontId="10" fillId="0" borderId="14" xfId="17" applyNumberFormat="1" applyFont="1" applyBorder="1" applyAlignment="1">
      <alignment vertical="center"/>
    </xf>
    <xf numFmtId="185" fontId="10" fillId="0" borderId="14" xfId="17" applyNumberFormat="1" applyFont="1" applyBorder="1" applyAlignment="1">
      <alignment vertical="center"/>
    </xf>
    <xf numFmtId="185" fontId="10" fillId="0" borderId="15" xfId="17" applyNumberFormat="1" applyFont="1" applyBorder="1" applyAlignment="1">
      <alignment vertical="center"/>
    </xf>
    <xf numFmtId="184" fontId="10" fillId="0" borderId="4" xfId="17" applyNumberFormat="1" applyFont="1" applyBorder="1" applyAlignment="1">
      <alignment vertical="center"/>
    </xf>
    <xf numFmtId="185" fontId="10" fillId="0" borderId="4" xfId="17" applyNumberFormat="1" applyFont="1" applyBorder="1" applyAlignment="1">
      <alignment vertical="center"/>
    </xf>
    <xf numFmtId="184" fontId="1" fillId="0" borderId="4" xfId="17" applyNumberFormat="1" applyFont="1" applyBorder="1" applyAlignment="1">
      <alignment vertical="center"/>
    </xf>
    <xf numFmtId="185" fontId="1" fillId="0" borderId="4" xfId="17" applyNumberFormat="1" applyFont="1" applyBorder="1" applyAlignment="1">
      <alignment vertical="center"/>
    </xf>
    <xf numFmtId="185" fontId="1" fillId="0" borderId="15" xfId="17" applyNumberFormat="1" applyFont="1" applyBorder="1" applyAlignment="1">
      <alignment vertical="center"/>
    </xf>
    <xf numFmtId="38" fontId="1" fillId="0" borderId="23" xfId="17" applyFont="1" applyBorder="1" applyAlignment="1">
      <alignment vertical="center"/>
    </xf>
    <xf numFmtId="184" fontId="1" fillId="0" borderId="18" xfId="17" applyNumberFormat="1" applyFont="1" applyBorder="1" applyAlignment="1">
      <alignment vertical="center"/>
    </xf>
    <xf numFmtId="185" fontId="1" fillId="0" borderId="18" xfId="17" applyNumberFormat="1" applyFont="1" applyBorder="1" applyAlignment="1">
      <alignment vertical="center"/>
    </xf>
    <xf numFmtId="185" fontId="1" fillId="0" borderId="22" xfId="17" applyNumberFormat="1" applyFont="1" applyBorder="1" applyAlignment="1">
      <alignment vertical="center"/>
    </xf>
    <xf numFmtId="0" fontId="1" fillId="0" borderId="0" xfId="26" applyFont="1">
      <alignment/>
      <protection/>
    </xf>
    <xf numFmtId="0" fontId="8" fillId="0" borderId="0" xfId="26" applyFont="1">
      <alignment/>
      <protection/>
    </xf>
    <xf numFmtId="0" fontId="9" fillId="0" borderId="0" xfId="26" applyFont="1" applyAlignment="1">
      <alignment horizontal="right"/>
      <protection/>
    </xf>
    <xf numFmtId="0" fontId="1" fillId="0" borderId="3" xfId="26" applyFont="1" applyBorder="1" applyAlignment="1">
      <alignment horizontal="distributed"/>
      <protection/>
    </xf>
    <xf numFmtId="0" fontId="1" fillId="0" borderId="1" xfId="26" applyFont="1" applyBorder="1">
      <alignment/>
      <protection/>
    </xf>
    <xf numFmtId="0" fontId="1" fillId="0" borderId="1" xfId="26" applyFont="1" applyBorder="1" applyAlignment="1">
      <alignment horizontal="center"/>
      <protection/>
    </xf>
    <xf numFmtId="0" fontId="1" fillId="0" borderId="9" xfId="26" applyFont="1" applyBorder="1" applyAlignment="1">
      <alignment horizontal="distributed" vertical="center"/>
      <protection/>
    </xf>
    <xf numFmtId="0" fontId="1" fillId="0" borderId="7" xfId="26" applyFont="1" applyBorder="1" applyAlignment="1">
      <alignment horizontal="center" vertical="top"/>
      <protection/>
    </xf>
    <xf numFmtId="0" fontId="1" fillId="0" borderId="7" xfId="26" applyFont="1" applyBorder="1" applyAlignment="1">
      <alignment horizontal="center" vertical="center"/>
      <protection/>
    </xf>
    <xf numFmtId="0" fontId="1" fillId="0" borderId="7" xfId="26" applyFont="1" applyBorder="1" applyAlignment="1">
      <alignment horizontal="center" vertical="center" wrapText="1"/>
      <protection/>
    </xf>
    <xf numFmtId="0" fontId="1" fillId="0" borderId="29" xfId="26" applyFont="1" applyBorder="1" applyAlignment="1">
      <alignment horizontal="center" vertical="center" wrapText="1"/>
      <protection/>
    </xf>
    <xf numFmtId="0" fontId="1" fillId="0" borderId="5" xfId="26" applyFont="1" applyBorder="1" applyAlignment="1">
      <alignment horizontal="distributed" vertical="center"/>
      <protection/>
    </xf>
    <xf numFmtId="0" fontId="1" fillId="0" borderId="4" xfId="26" applyFont="1" applyBorder="1" applyAlignment="1">
      <alignment horizontal="center" vertical="top"/>
      <protection/>
    </xf>
    <xf numFmtId="0" fontId="1" fillId="0" borderId="4" xfId="26" applyFont="1" applyBorder="1" applyAlignment="1">
      <alignment horizontal="center" vertical="center"/>
      <protection/>
    </xf>
    <xf numFmtId="0" fontId="14" fillId="0" borderId="4" xfId="26" applyFont="1" applyBorder="1" applyAlignment="1">
      <alignment horizontal="center" vertical="center"/>
      <protection/>
    </xf>
    <xf numFmtId="0" fontId="4" fillId="0" borderId="4" xfId="26" applyFont="1" applyBorder="1" applyAlignment="1">
      <alignment horizontal="center" vertical="center"/>
      <protection/>
    </xf>
    <xf numFmtId="0" fontId="1" fillId="0" borderId="0" xfId="26" applyFont="1" applyAlignment="1">
      <alignment vertical="center"/>
      <protection/>
    </xf>
    <xf numFmtId="182" fontId="1" fillId="0" borderId="4" xfId="26" applyNumberFormat="1" applyFont="1" applyBorder="1" applyAlignment="1">
      <alignment vertical="center"/>
      <protection/>
    </xf>
    <xf numFmtId="0" fontId="9" fillId="0" borderId="0" xfId="26" applyFont="1" applyAlignment="1">
      <alignment vertical="center"/>
      <protection/>
    </xf>
    <xf numFmtId="0" fontId="10" fillId="0" borderId="5" xfId="26" applyFont="1" applyBorder="1" applyAlignment="1">
      <alignment horizontal="distributed" vertical="center"/>
      <protection/>
    </xf>
    <xf numFmtId="182" fontId="10" fillId="0" borderId="4" xfId="26" applyNumberFormat="1" applyFont="1" applyBorder="1" applyAlignment="1">
      <alignment vertical="center"/>
      <protection/>
    </xf>
    <xf numFmtId="0" fontId="9" fillId="0" borderId="0" xfId="26" applyFont="1">
      <alignment/>
      <protection/>
    </xf>
    <xf numFmtId="0" fontId="9" fillId="0" borderId="5" xfId="26" applyFont="1" applyBorder="1">
      <alignment/>
      <protection/>
    </xf>
    <xf numFmtId="182" fontId="10" fillId="0" borderId="4" xfId="26" applyNumberFormat="1" applyFont="1" applyBorder="1" applyAlignment="1">
      <alignment/>
      <protection/>
    </xf>
    <xf numFmtId="182" fontId="1" fillId="0" borderId="4" xfId="26" applyNumberFormat="1" applyFont="1" applyBorder="1" applyAlignment="1">
      <alignment/>
      <protection/>
    </xf>
    <xf numFmtId="0" fontId="1" fillId="0" borderId="0" xfId="26" applyFont="1" applyBorder="1" applyAlignment="1">
      <alignment/>
      <protection/>
    </xf>
    <xf numFmtId="0" fontId="1" fillId="0" borderId="19" xfId="26" applyFont="1" applyBorder="1" applyAlignment="1">
      <alignment horizontal="distributed" vertical="center"/>
      <protection/>
    </xf>
    <xf numFmtId="182" fontId="1" fillId="0" borderId="18" xfId="26" applyNumberFormat="1" applyFont="1" applyBorder="1" applyAlignment="1">
      <alignment/>
      <protection/>
    </xf>
    <xf numFmtId="182" fontId="1" fillId="0" borderId="18" xfId="26" applyNumberFormat="1" applyFont="1" applyBorder="1" applyAlignment="1">
      <alignment vertical="center"/>
      <protection/>
    </xf>
    <xf numFmtId="0" fontId="1" fillId="0" borderId="0" xfId="26" applyFont="1" applyBorder="1">
      <alignment/>
      <protection/>
    </xf>
    <xf numFmtId="0" fontId="1" fillId="0" borderId="0" xfId="27" applyFont="1">
      <alignment/>
      <protection/>
    </xf>
    <xf numFmtId="0" fontId="8" fillId="0" borderId="0" xfId="27" applyFont="1">
      <alignment/>
      <protection/>
    </xf>
    <xf numFmtId="0" fontId="1" fillId="0" borderId="0" xfId="27" applyFont="1" applyAlignment="1">
      <alignment horizontal="right"/>
      <protection/>
    </xf>
    <xf numFmtId="0" fontId="1" fillId="0" borderId="1" xfId="27" applyFont="1" applyBorder="1" applyAlignment="1">
      <alignment horizontal="distributed"/>
      <protection/>
    </xf>
    <xf numFmtId="0" fontId="1" fillId="0" borderId="30" xfId="27" applyFont="1" applyBorder="1" applyAlignment="1">
      <alignment horizontal="centerContinuous" vertical="distributed"/>
      <protection/>
    </xf>
    <xf numFmtId="0" fontId="1" fillId="0" borderId="31" xfId="27" applyFont="1" applyBorder="1" applyAlignment="1">
      <alignment horizontal="centerContinuous" vertical="distributed"/>
      <protection/>
    </xf>
    <xf numFmtId="0" fontId="1" fillId="0" borderId="4" xfId="27" applyFont="1" applyBorder="1" applyAlignment="1">
      <alignment horizontal="distributed"/>
      <protection/>
    </xf>
    <xf numFmtId="0" fontId="1" fillId="0" borderId="4" xfId="27" applyFont="1" applyBorder="1" applyAlignment="1">
      <alignment horizontal="distributed" vertical="center"/>
      <protection/>
    </xf>
    <xf numFmtId="0" fontId="1" fillId="0" borderId="4" xfId="27" applyFont="1" applyBorder="1" applyAlignment="1">
      <alignment horizontal="center" vertical="center"/>
      <protection/>
    </xf>
    <xf numFmtId="0" fontId="1" fillId="0" borderId="7" xfId="27" applyFont="1" applyBorder="1" applyAlignment="1">
      <alignment horizontal="distributed" vertical="center"/>
      <protection/>
    </xf>
    <xf numFmtId="0" fontId="1" fillId="0" borderId="7" xfId="27" applyFont="1" applyBorder="1" applyAlignment="1">
      <alignment horizontal="center" vertical="center"/>
      <protection/>
    </xf>
    <xf numFmtId="0" fontId="1" fillId="0" borderId="7" xfId="27" applyFont="1" applyBorder="1" applyAlignment="1">
      <alignment horizontal="center" wrapText="1"/>
      <protection/>
    </xf>
    <xf numFmtId="0" fontId="1" fillId="0" borderId="9" xfId="27" applyFont="1" applyBorder="1" applyAlignment="1">
      <alignment horizontal="center" vertical="center"/>
      <protection/>
    </xf>
    <xf numFmtId="0" fontId="1" fillId="0" borderId="27" xfId="27" applyFont="1" applyBorder="1" applyAlignment="1">
      <alignment horizontal="center" vertical="center"/>
      <protection/>
    </xf>
    <xf numFmtId="0" fontId="1" fillId="0" borderId="0" xfId="27" applyFont="1" applyAlignment="1">
      <alignment vertical="center"/>
      <protection/>
    </xf>
    <xf numFmtId="182" fontId="1" fillId="0" borderId="14" xfId="27" applyNumberFormat="1" applyFont="1" applyBorder="1" applyAlignment="1">
      <alignment horizontal="right" vertical="center"/>
      <protection/>
    </xf>
    <xf numFmtId="182" fontId="1" fillId="0" borderId="14" xfId="27" applyNumberFormat="1" applyFont="1" applyBorder="1" applyAlignment="1">
      <alignment vertical="center"/>
      <protection/>
    </xf>
    <xf numFmtId="0" fontId="9" fillId="0" borderId="0" xfId="27" applyFont="1" applyAlignment="1">
      <alignment vertical="center"/>
      <protection/>
    </xf>
    <xf numFmtId="0" fontId="10" fillId="0" borderId="4" xfId="27" applyFont="1" applyBorder="1" applyAlignment="1">
      <alignment horizontal="distributed" vertical="center"/>
      <protection/>
    </xf>
    <xf numFmtId="182" fontId="10" fillId="0" borderId="4" xfId="27" applyNumberFormat="1" applyFont="1" applyBorder="1" applyAlignment="1">
      <alignment vertical="center"/>
      <protection/>
    </xf>
    <xf numFmtId="0" fontId="9" fillId="0" borderId="0" xfId="27" applyFont="1">
      <alignment/>
      <protection/>
    </xf>
    <xf numFmtId="0" fontId="9" fillId="0" borderId="4" xfId="27" applyFont="1" applyBorder="1">
      <alignment/>
      <protection/>
    </xf>
    <xf numFmtId="182" fontId="10" fillId="0" borderId="4" xfId="27" applyNumberFormat="1" applyFont="1" applyBorder="1">
      <alignment/>
      <protection/>
    </xf>
    <xf numFmtId="0" fontId="10" fillId="0" borderId="0" xfId="27" applyFont="1">
      <alignment/>
      <protection/>
    </xf>
    <xf numFmtId="0" fontId="10" fillId="0" borderId="4" xfId="27" applyFont="1" applyBorder="1" applyAlignment="1">
      <alignment horizontal="distributed"/>
      <protection/>
    </xf>
    <xf numFmtId="0" fontId="1" fillId="0" borderId="4" xfId="27" applyFont="1" applyBorder="1">
      <alignment/>
      <protection/>
    </xf>
    <xf numFmtId="182" fontId="1" fillId="0" borderId="4" xfId="27" applyNumberFormat="1" applyFont="1" applyBorder="1">
      <alignment/>
      <protection/>
    </xf>
    <xf numFmtId="182" fontId="10" fillId="0" borderId="4" xfId="27" applyNumberFormat="1" applyFont="1" applyBorder="1" applyAlignment="1">
      <alignment horizontal="right"/>
      <protection/>
    </xf>
    <xf numFmtId="182" fontId="10" fillId="0" borderId="4" xfId="27" applyNumberFormat="1" applyFont="1" applyFill="1" applyBorder="1" applyAlignment="1">
      <alignment vertical="center"/>
      <protection/>
    </xf>
    <xf numFmtId="182" fontId="1" fillId="0" borderId="4" xfId="27" applyNumberFormat="1" applyFont="1" applyBorder="1" applyAlignment="1">
      <alignment horizontal="right"/>
      <protection/>
    </xf>
    <xf numFmtId="38" fontId="1" fillId="0" borderId="4" xfId="17" applyFont="1" applyBorder="1" applyAlignment="1">
      <alignment horizontal="right"/>
    </xf>
    <xf numFmtId="38" fontId="1" fillId="0" borderId="4" xfId="17" applyFont="1" applyBorder="1" applyAlignment="1">
      <alignment/>
    </xf>
    <xf numFmtId="189" fontId="1" fillId="0" borderId="4" xfId="17" applyNumberFormat="1" applyFont="1" applyBorder="1" applyAlignment="1">
      <alignment horizontal="right"/>
    </xf>
    <xf numFmtId="188" fontId="1" fillId="0" borderId="4" xfId="17" applyNumberFormat="1" applyFont="1" applyBorder="1" applyAlignment="1">
      <alignment horizontal="right"/>
    </xf>
    <xf numFmtId="0" fontId="1" fillId="0" borderId="18" xfId="27" applyFont="1" applyBorder="1" applyAlignment="1">
      <alignment horizontal="distributed" vertical="center"/>
      <protection/>
    </xf>
    <xf numFmtId="38" fontId="1" fillId="0" borderId="18" xfId="17" applyFont="1" applyBorder="1" applyAlignment="1">
      <alignment horizontal="right"/>
    </xf>
    <xf numFmtId="38" fontId="1" fillId="0" borderId="18" xfId="17" applyFont="1" applyBorder="1" applyAlignment="1">
      <alignment/>
    </xf>
    <xf numFmtId="188" fontId="1" fillId="0" borderId="18" xfId="17" applyNumberFormat="1" applyFont="1" applyBorder="1" applyAlignment="1">
      <alignment horizontal="right"/>
    </xf>
    <xf numFmtId="0" fontId="1" fillId="0" borderId="0" xfId="28" applyFont="1" applyAlignment="1">
      <alignment vertical="center"/>
      <protection/>
    </xf>
    <xf numFmtId="0" fontId="1" fillId="0" borderId="0" xfId="28" applyFont="1" applyFill="1" applyAlignment="1">
      <alignment vertical="center"/>
      <protection/>
    </xf>
    <xf numFmtId="3" fontId="8" fillId="0" borderId="0" xfId="28" applyNumberFormat="1" applyFont="1" applyAlignment="1">
      <alignment vertical="center"/>
      <protection/>
    </xf>
    <xf numFmtId="3" fontId="1" fillId="0" borderId="0" xfId="28" applyNumberFormat="1" applyFont="1" applyAlignment="1">
      <alignment vertical="center"/>
      <protection/>
    </xf>
    <xf numFmtId="0" fontId="9" fillId="0" borderId="0" xfId="28" applyFont="1" applyAlignment="1">
      <alignment vertical="center"/>
      <protection/>
    </xf>
    <xf numFmtId="0" fontId="9" fillId="0" borderId="0" xfId="28" applyFont="1" applyBorder="1" applyAlignment="1">
      <alignment vertical="center"/>
      <protection/>
    </xf>
    <xf numFmtId="0" fontId="9" fillId="0" borderId="0" xfId="28" applyFont="1" applyFill="1" applyBorder="1" applyAlignment="1">
      <alignment vertical="center"/>
      <protection/>
    </xf>
    <xf numFmtId="0" fontId="9" fillId="0" borderId="0" xfId="28" applyFont="1" applyFill="1" applyBorder="1" applyAlignment="1">
      <alignment horizontal="right" vertical="center"/>
      <protection/>
    </xf>
    <xf numFmtId="0" fontId="1" fillId="0" borderId="1" xfId="28" applyFont="1" applyBorder="1" applyAlignment="1">
      <alignment horizontal="distributed" vertical="center"/>
      <protection/>
    </xf>
    <xf numFmtId="0" fontId="1" fillId="0" borderId="24" xfId="28" applyFont="1" applyBorder="1" applyAlignment="1">
      <alignment horizontal="centerContinuous" vertical="center"/>
      <protection/>
    </xf>
    <xf numFmtId="0" fontId="1" fillId="0" borderId="24" xfId="28" applyFont="1" applyBorder="1" applyAlignment="1" quotePrefix="1">
      <alignment horizontal="centerContinuous" vertical="center"/>
      <protection/>
    </xf>
    <xf numFmtId="0" fontId="1" fillId="0" borderId="24" xfId="28" applyFont="1" applyFill="1" applyBorder="1" applyAlignment="1">
      <alignment horizontal="centerContinuous" vertical="center"/>
      <protection/>
    </xf>
    <xf numFmtId="0" fontId="1" fillId="0" borderId="24" xfId="28" applyFont="1" applyFill="1" applyBorder="1" applyAlignment="1" quotePrefix="1">
      <alignment horizontal="centerContinuous" vertical="center"/>
      <protection/>
    </xf>
    <xf numFmtId="0" fontId="1" fillId="0" borderId="0" xfId="28" applyFont="1" applyBorder="1" applyAlignment="1">
      <alignment vertical="center"/>
      <protection/>
    </xf>
    <xf numFmtId="0" fontId="1" fillId="0" borderId="0" xfId="28" applyFont="1" applyBorder="1" applyAlignment="1" quotePrefix="1">
      <alignment vertical="center"/>
      <protection/>
    </xf>
    <xf numFmtId="0" fontId="1" fillId="0" borderId="7" xfId="28" applyFont="1" applyBorder="1" applyAlignment="1">
      <alignment horizontal="distributed" vertical="center"/>
      <protection/>
    </xf>
    <xf numFmtId="0" fontId="1" fillId="0" borderId="7" xfId="28" applyFont="1" applyBorder="1" applyAlignment="1">
      <alignment horizontal="center" vertical="center"/>
      <protection/>
    </xf>
    <xf numFmtId="0" fontId="1" fillId="0" borderId="7" xfId="28" applyFont="1" applyBorder="1" applyAlignment="1">
      <alignment horizontal="center" vertical="center" wrapText="1"/>
      <protection/>
    </xf>
    <xf numFmtId="0" fontId="1" fillId="0" borderId="7" xfId="28" applyFont="1" applyFill="1" applyBorder="1" applyAlignment="1">
      <alignment horizontal="distributed" vertical="center"/>
      <protection/>
    </xf>
    <xf numFmtId="0" fontId="1" fillId="0" borderId="7" xfId="28" applyFont="1" applyFill="1" applyBorder="1" applyAlignment="1">
      <alignment horizontal="center" vertical="center" wrapText="1"/>
      <protection/>
    </xf>
    <xf numFmtId="0" fontId="1" fillId="0" borderId="0" xfId="28" applyFont="1" applyBorder="1" applyAlignment="1">
      <alignment horizontal="center" vertical="center"/>
      <protection/>
    </xf>
    <xf numFmtId="0" fontId="1" fillId="0" borderId="0" xfId="28" applyFont="1" applyBorder="1" applyAlignment="1">
      <alignment vertical="center" wrapText="1"/>
      <protection/>
    </xf>
    <xf numFmtId="0" fontId="1" fillId="0" borderId="4" xfId="28" applyFont="1" applyBorder="1" applyAlignment="1">
      <alignment horizontal="distributed" vertical="center"/>
      <protection/>
    </xf>
    <xf numFmtId="41" fontId="1" fillId="0" borderId="4" xfId="17" applyNumberFormat="1" applyFont="1" applyBorder="1" applyAlignment="1">
      <alignment vertical="center"/>
    </xf>
    <xf numFmtId="3" fontId="1" fillId="0" borderId="0" xfId="28" applyNumberFormat="1" applyFont="1" applyBorder="1" applyAlignment="1">
      <alignment vertical="center"/>
      <protection/>
    </xf>
    <xf numFmtId="182" fontId="1" fillId="0" borderId="0" xfId="28" applyNumberFormat="1" applyFont="1" applyBorder="1" applyAlignment="1">
      <alignment vertical="center"/>
      <protection/>
    </xf>
    <xf numFmtId="0" fontId="10" fillId="0" borderId="0" xfId="28" applyFont="1" applyAlignment="1">
      <alignment vertical="center"/>
      <protection/>
    </xf>
    <xf numFmtId="0" fontId="10" fillId="0" borderId="4" xfId="28" applyFont="1" applyBorder="1" applyAlignment="1">
      <alignment horizontal="distributed" vertical="center"/>
      <protection/>
    </xf>
    <xf numFmtId="41" fontId="10" fillId="0" borderId="4" xfId="17" applyNumberFormat="1" applyFont="1" applyFill="1" applyBorder="1" applyAlignment="1">
      <alignment vertical="center"/>
    </xf>
    <xf numFmtId="3" fontId="10" fillId="0" borderId="0" xfId="28" applyNumberFormat="1" applyFont="1" applyBorder="1" applyAlignment="1">
      <alignment vertical="center"/>
      <protection/>
    </xf>
    <xf numFmtId="182" fontId="10" fillId="0" borderId="0" xfId="28" applyNumberFormat="1" applyFont="1" applyBorder="1" applyAlignment="1">
      <alignment vertical="center"/>
      <protection/>
    </xf>
    <xf numFmtId="0" fontId="9" fillId="0" borderId="4" xfId="28" applyFont="1" applyBorder="1" applyAlignment="1">
      <alignment horizontal="distributed" vertical="center"/>
      <protection/>
    </xf>
    <xf numFmtId="41" fontId="9" fillId="0" borderId="4" xfId="17" applyNumberFormat="1" applyFont="1" applyBorder="1" applyAlignment="1">
      <alignment vertical="center"/>
    </xf>
    <xf numFmtId="41" fontId="9" fillId="0" borderId="4" xfId="17" applyNumberFormat="1" applyFont="1" applyFill="1" applyBorder="1" applyAlignment="1">
      <alignment vertical="center"/>
    </xf>
    <xf numFmtId="3" fontId="9" fillId="0" borderId="0" xfId="28" applyNumberFormat="1" applyFont="1" applyBorder="1" applyAlignment="1">
      <alignment vertical="center"/>
      <protection/>
    </xf>
    <xf numFmtId="182" fontId="9" fillId="0" borderId="0" xfId="28" applyNumberFormat="1" applyFont="1" applyBorder="1" applyAlignment="1">
      <alignment vertical="center"/>
      <protection/>
    </xf>
    <xf numFmtId="177" fontId="10" fillId="0" borderId="4" xfId="17" applyNumberFormat="1" applyFont="1" applyFill="1" applyBorder="1" applyAlignment="1">
      <alignment vertical="center"/>
    </xf>
    <xf numFmtId="41" fontId="1" fillId="0" borderId="4" xfId="17" applyNumberFormat="1" applyFont="1" applyFill="1" applyBorder="1" applyAlignment="1">
      <alignment horizontal="right" vertical="center"/>
    </xf>
    <xf numFmtId="41" fontId="1" fillId="0" borderId="4" xfId="17" applyNumberFormat="1" applyFont="1" applyBorder="1" applyAlignment="1" applyProtection="1">
      <alignment horizontal="right" vertical="center"/>
      <protection locked="0"/>
    </xf>
    <xf numFmtId="177" fontId="1" fillId="0" borderId="4" xfId="17" applyNumberFormat="1" applyFont="1" applyFill="1" applyBorder="1" applyAlignment="1" applyProtection="1">
      <alignment horizontal="right" vertical="center"/>
      <protection locked="0"/>
    </xf>
    <xf numFmtId="41" fontId="1" fillId="0" borderId="4" xfId="17" applyNumberFormat="1" applyFont="1" applyFill="1" applyBorder="1" applyAlignment="1" applyProtection="1">
      <alignment horizontal="right" vertical="center"/>
      <protection locked="0"/>
    </xf>
    <xf numFmtId="0" fontId="1" fillId="0" borderId="18" xfId="28" applyFont="1" applyBorder="1" applyAlignment="1">
      <alignment horizontal="distributed" vertical="center"/>
      <protection/>
    </xf>
    <xf numFmtId="41" fontId="1" fillId="0" borderId="18" xfId="17" applyNumberFormat="1" applyFont="1" applyBorder="1" applyAlignment="1" applyProtection="1">
      <alignment horizontal="right" vertical="center"/>
      <protection locked="0"/>
    </xf>
    <xf numFmtId="41" fontId="1" fillId="0" borderId="18" xfId="17" applyNumberFormat="1" applyFont="1" applyFill="1" applyBorder="1" applyAlignment="1" applyProtection="1">
      <alignment horizontal="right" vertical="center"/>
      <protection locked="0"/>
    </xf>
    <xf numFmtId="0" fontId="1" fillId="0" borderId="0" xfId="28" applyFont="1" applyFill="1" applyBorder="1" applyAlignment="1">
      <alignment vertical="center"/>
      <protection/>
    </xf>
    <xf numFmtId="38" fontId="1" fillId="0" borderId="0" xfId="19" applyFont="1" applyFill="1" applyAlignment="1">
      <alignment vertical="center"/>
    </xf>
    <xf numFmtId="0" fontId="8" fillId="0" borderId="0" xfId="29" applyNumberFormat="1" applyFont="1" applyFill="1" applyAlignment="1" applyProtection="1">
      <alignment vertical="center"/>
      <protection locked="0"/>
    </xf>
    <xf numFmtId="0" fontId="9" fillId="0" borderId="0" xfId="29" applyNumberFormat="1" applyFont="1" applyFill="1" applyAlignment="1" applyProtection="1">
      <alignment vertical="center"/>
      <protection locked="0"/>
    </xf>
    <xf numFmtId="0" fontId="9" fillId="0" borderId="0" xfId="29" applyNumberFormat="1" applyFont="1" applyFill="1" applyAlignment="1" applyProtection="1">
      <alignment horizontal="distributed" vertical="center"/>
      <protection locked="0"/>
    </xf>
    <xf numFmtId="38" fontId="1" fillId="0" borderId="0" xfId="19" applyFont="1" applyFill="1" applyAlignment="1">
      <alignment horizontal="right" vertical="center"/>
    </xf>
    <xf numFmtId="0" fontId="9" fillId="0" borderId="3" xfId="29" applyNumberFormat="1" applyFont="1" applyFill="1" applyBorder="1" applyAlignment="1" applyProtection="1">
      <alignment horizontal="distributed" vertical="center"/>
      <protection locked="0"/>
    </xf>
    <xf numFmtId="0" fontId="9" fillId="0" borderId="1" xfId="29" applyNumberFormat="1" applyFont="1" applyFill="1" applyBorder="1" applyAlignment="1" applyProtection="1">
      <alignment horizontal="distributed" vertical="center"/>
      <protection locked="0"/>
    </xf>
    <xf numFmtId="0" fontId="9" fillId="0" borderId="31" xfId="29" applyNumberFormat="1" applyFont="1" applyFill="1" applyBorder="1" applyAlignment="1" applyProtection="1">
      <alignment horizontal="center" vertical="center"/>
      <protection locked="0"/>
    </xf>
    <xf numFmtId="0" fontId="9" fillId="0" borderId="1" xfId="29" applyNumberFormat="1" applyFont="1" applyFill="1" applyBorder="1" applyAlignment="1" applyProtection="1">
      <alignment horizontal="center" vertical="center"/>
      <protection locked="0"/>
    </xf>
    <xf numFmtId="0" fontId="9" fillId="0" borderId="32" xfId="29" applyNumberFormat="1" applyFont="1" applyFill="1" applyBorder="1" applyAlignment="1" applyProtection="1">
      <alignment horizontal="left" vertical="center"/>
      <protection locked="0"/>
    </xf>
    <xf numFmtId="0" fontId="9" fillId="0" borderId="5" xfId="29" applyNumberFormat="1" applyFont="1" applyFill="1" applyBorder="1" applyAlignment="1" applyProtection="1">
      <alignment horizontal="distributed" vertical="center"/>
      <protection locked="0"/>
    </xf>
    <xf numFmtId="0" fontId="9" fillId="0" borderId="4" xfId="29" applyNumberFormat="1" applyFont="1" applyFill="1" applyBorder="1" applyAlignment="1" applyProtection="1">
      <alignment horizontal="distributed" vertical="center"/>
      <protection locked="0"/>
    </xf>
    <xf numFmtId="0" fontId="9" fillId="0" borderId="14" xfId="29" applyNumberFormat="1" applyFont="1" applyFill="1" applyBorder="1" applyAlignment="1" applyProtection="1">
      <alignment horizontal="center" vertical="center"/>
      <protection locked="0"/>
    </xf>
    <xf numFmtId="0" fontId="9" fillId="0" borderId="6" xfId="29" applyNumberFormat="1" applyFont="1" applyFill="1" applyBorder="1" applyAlignment="1" applyProtection="1">
      <alignment horizontal="distributed" vertical="center"/>
      <protection locked="0"/>
    </xf>
    <xf numFmtId="0" fontId="9" fillId="0" borderId="14" xfId="29" applyNumberFormat="1" applyFont="1" applyFill="1" applyBorder="1" applyAlignment="1" applyProtection="1">
      <alignment horizontal="distributed" vertical="center"/>
      <protection locked="0"/>
    </xf>
    <xf numFmtId="0" fontId="9" fillId="0" borderId="6" xfId="29" applyNumberFormat="1" applyFont="1" applyFill="1" applyBorder="1" applyAlignment="1" applyProtection="1">
      <alignment horizontal="center" vertical="center"/>
      <protection locked="0"/>
    </xf>
    <xf numFmtId="0" fontId="9" fillId="0" borderId="5" xfId="29" applyNumberFormat="1" applyFont="1" applyFill="1" applyBorder="1" applyAlignment="1" applyProtection="1">
      <alignment horizontal="center" vertical="center"/>
      <protection locked="0"/>
    </xf>
    <xf numFmtId="0" fontId="9" fillId="0" borderId="33" xfId="29" applyNumberFormat="1" applyFont="1" applyFill="1" applyBorder="1" applyAlignment="1" applyProtection="1">
      <alignment horizontal="center" vertical="center"/>
      <protection locked="0"/>
    </xf>
    <xf numFmtId="0" fontId="9" fillId="0" borderId="0" xfId="29" applyNumberFormat="1" applyFont="1" applyFill="1" applyBorder="1" applyAlignment="1" applyProtection="1">
      <alignment horizontal="center" vertical="center"/>
      <protection locked="0"/>
    </xf>
    <xf numFmtId="0" fontId="9" fillId="0" borderId="34" xfId="29" applyNumberFormat="1" applyFont="1" applyFill="1" applyBorder="1" applyAlignment="1" applyProtection="1">
      <alignment horizontal="center" vertical="center"/>
      <protection locked="0"/>
    </xf>
    <xf numFmtId="0" fontId="9" fillId="0" borderId="9" xfId="29" applyNumberFormat="1" applyFont="1" applyFill="1" applyBorder="1" applyAlignment="1" applyProtection="1">
      <alignment horizontal="distributed" vertical="center"/>
      <protection locked="0"/>
    </xf>
    <xf numFmtId="0" fontId="9" fillId="0" borderId="7" xfId="29" applyNumberFormat="1" applyFont="1" applyFill="1" applyBorder="1" applyAlignment="1" applyProtection="1">
      <alignment horizontal="center" vertical="center"/>
      <protection locked="0"/>
    </xf>
    <xf numFmtId="0" fontId="9" fillId="0" borderId="9" xfId="29" applyFont="1" applyFill="1" applyBorder="1" applyAlignment="1">
      <alignment horizontal="distributed" vertical="center"/>
      <protection/>
    </xf>
    <xf numFmtId="0" fontId="9" fillId="0" borderId="7" xfId="29" applyFont="1" applyFill="1" applyBorder="1" applyAlignment="1">
      <alignment horizontal="distributed" vertical="center"/>
      <protection/>
    </xf>
    <xf numFmtId="0" fontId="9" fillId="0" borderId="33" xfId="29" applyNumberFormat="1" applyFont="1" applyFill="1" applyBorder="1" applyAlignment="1" applyProtection="1">
      <alignment horizontal="distributed" vertical="center"/>
      <protection locked="0"/>
    </xf>
    <xf numFmtId="0" fontId="9" fillId="0" borderId="27" xfId="29" applyNumberFormat="1" applyFont="1" applyFill="1" applyBorder="1" applyAlignment="1" applyProtection="1">
      <alignment horizontal="distributed" vertical="center"/>
      <protection locked="0"/>
    </xf>
    <xf numFmtId="0" fontId="9" fillId="0" borderId="7" xfId="29" applyNumberFormat="1" applyFont="1" applyFill="1" applyBorder="1" applyAlignment="1" applyProtection="1">
      <alignment horizontal="distributed" vertical="center"/>
      <protection locked="0"/>
    </xf>
    <xf numFmtId="0" fontId="9" fillId="0" borderId="9" xfId="29" applyNumberFormat="1" applyFont="1" applyFill="1" applyBorder="1" applyAlignment="1" applyProtection="1">
      <alignment horizontal="center" vertical="center"/>
      <protection locked="0"/>
    </xf>
    <xf numFmtId="0" fontId="9" fillId="0" borderId="27" xfId="29" applyNumberFormat="1" applyFont="1" applyFill="1" applyBorder="1" applyAlignment="1" applyProtection="1">
      <alignment horizontal="center" vertical="center"/>
      <protection locked="0"/>
    </xf>
    <xf numFmtId="0" fontId="9" fillId="0" borderId="8" xfId="29" applyNumberFormat="1" applyFont="1" applyFill="1" applyBorder="1" applyAlignment="1" applyProtection="1">
      <alignment horizontal="center" vertical="center"/>
      <protection locked="0"/>
    </xf>
    <xf numFmtId="0" fontId="9" fillId="0" borderId="35" xfId="29" applyNumberFormat="1" applyFont="1" applyFill="1" applyBorder="1" applyAlignment="1" applyProtection="1">
      <alignment horizontal="center" vertical="center"/>
      <protection locked="0"/>
    </xf>
    <xf numFmtId="0" fontId="9" fillId="0" borderId="36" xfId="29" applyNumberFormat="1" applyFont="1" applyFill="1" applyBorder="1" applyAlignment="1" applyProtection="1">
      <alignment horizontal="center" vertical="center"/>
      <protection locked="0"/>
    </xf>
    <xf numFmtId="41" fontId="1" fillId="0" borderId="0" xfId="19" applyNumberFormat="1" applyFont="1" applyFill="1" applyAlignment="1">
      <alignment horizontal="right" vertical="center"/>
    </xf>
    <xf numFmtId="0" fontId="1" fillId="0" borderId="14" xfId="19" applyNumberFormat="1" applyFont="1" applyFill="1" applyBorder="1" applyAlignment="1">
      <alignment horizontal="distributed" vertical="center"/>
    </xf>
    <xf numFmtId="41" fontId="1" fillId="0" borderId="4" xfId="19" applyNumberFormat="1" applyFont="1" applyFill="1" applyBorder="1" applyAlignment="1">
      <alignment horizontal="right" vertical="center"/>
    </xf>
    <xf numFmtId="41" fontId="1" fillId="0" borderId="14" xfId="19" applyNumberFormat="1" applyFont="1" applyFill="1" applyBorder="1" applyAlignment="1">
      <alignment horizontal="right" vertical="center"/>
    </xf>
    <xf numFmtId="41" fontId="1" fillId="0" borderId="14" xfId="29" applyNumberFormat="1" applyFont="1" applyFill="1" applyBorder="1" applyAlignment="1" applyProtection="1">
      <alignment horizontal="right" vertical="center"/>
      <protection locked="0"/>
    </xf>
    <xf numFmtId="41" fontId="1" fillId="0" borderId="6" xfId="29" applyNumberFormat="1" applyFont="1" applyFill="1" applyBorder="1" applyAlignment="1" applyProtection="1">
      <alignment horizontal="right" vertical="center"/>
      <protection locked="0"/>
    </xf>
    <xf numFmtId="41" fontId="1" fillId="0" borderId="34" xfId="29" applyNumberFormat="1" applyFont="1" applyFill="1" applyBorder="1" applyAlignment="1" applyProtection="1">
      <alignment horizontal="right" vertical="center"/>
      <protection locked="0"/>
    </xf>
    <xf numFmtId="41" fontId="1" fillId="0" borderId="0" xfId="19" applyNumberFormat="1" applyFont="1" applyFill="1" applyBorder="1" applyAlignment="1">
      <alignment horizontal="right" vertical="center"/>
    </xf>
    <xf numFmtId="38" fontId="10" fillId="0" borderId="0" xfId="19" applyFont="1" applyFill="1" applyAlignment="1">
      <alignment vertical="center"/>
    </xf>
    <xf numFmtId="38" fontId="10" fillId="0" borderId="4" xfId="19" applyFont="1" applyFill="1" applyBorder="1" applyAlignment="1">
      <alignment horizontal="distributed" vertical="center"/>
    </xf>
    <xf numFmtId="41" fontId="10" fillId="0" borderId="4" xfId="19" applyNumberFormat="1" applyFont="1" applyFill="1" applyBorder="1" applyAlignment="1">
      <alignment vertical="center"/>
    </xf>
    <xf numFmtId="177" fontId="10" fillId="0" borderId="4" xfId="19" applyNumberFormat="1" applyFont="1" applyFill="1" applyBorder="1" applyAlignment="1">
      <alignment horizontal="right" vertical="center"/>
    </xf>
    <xf numFmtId="177" fontId="10" fillId="0" borderId="4" xfId="29" applyNumberFormat="1" applyFont="1" applyFill="1" applyBorder="1" applyAlignment="1" applyProtection="1">
      <alignment horizontal="right" vertical="center"/>
      <protection locked="0"/>
    </xf>
    <xf numFmtId="177" fontId="10" fillId="0" borderId="5" xfId="19" applyNumberFormat="1" applyFont="1" applyFill="1" applyBorder="1" applyAlignment="1">
      <alignment horizontal="right" vertical="center"/>
    </xf>
    <xf numFmtId="177" fontId="10" fillId="0" borderId="37" xfId="19" applyNumberFormat="1" applyFont="1" applyFill="1" applyBorder="1" applyAlignment="1">
      <alignment horizontal="right" vertical="center"/>
    </xf>
    <xf numFmtId="38" fontId="10" fillId="0" borderId="0" xfId="19" applyFont="1" applyFill="1" applyBorder="1" applyAlignment="1">
      <alignment vertical="center"/>
    </xf>
    <xf numFmtId="38" fontId="10" fillId="0" borderId="4" xfId="19" applyFont="1" applyFill="1" applyBorder="1" applyAlignment="1">
      <alignment vertical="center"/>
    </xf>
    <xf numFmtId="177" fontId="10" fillId="0" borderId="4" xfId="19" applyNumberFormat="1" applyFont="1" applyFill="1" applyBorder="1" applyAlignment="1">
      <alignment vertical="center"/>
    </xf>
    <xf numFmtId="177" fontId="10" fillId="0" borderId="4" xfId="29" applyNumberFormat="1" applyFont="1" applyFill="1" applyBorder="1" applyAlignment="1" applyProtection="1">
      <alignment horizontal="center" vertical="center"/>
      <protection locked="0"/>
    </xf>
    <xf numFmtId="177" fontId="9" fillId="0" borderId="4" xfId="19" applyNumberFormat="1" applyFont="1" applyFill="1" applyBorder="1" applyAlignment="1">
      <alignment horizontal="right" vertical="center"/>
    </xf>
    <xf numFmtId="177" fontId="10" fillId="0" borderId="5" xfId="19" applyNumberFormat="1" applyFont="1" applyFill="1" applyBorder="1" applyAlignment="1">
      <alignment vertical="center"/>
    </xf>
    <xf numFmtId="177" fontId="10" fillId="0" borderId="37" xfId="19" applyNumberFormat="1" applyFont="1" applyFill="1" applyBorder="1" applyAlignment="1">
      <alignment vertical="center"/>
    </xf>
    <xf numFmtId="200" fontId="10" fillId="0" borderId="4" xfId="29" applyNumberFormat="1" applyFont="1" applyFill="1" applyBorder="1" applyAlignment="1" applyProtection="1">
      <alignment horizontal="distributed" vertical="center"/>
      <protection locked="0"/>
    </xf>
    <xf numFmtId="177" fontId="10" fillId="0" borderId="5" xfId="29" applyNumberFormat="1" applyFont="1" applyFill="1" applyBorder="1" applyAlignment="1" applyProtection="1">
      <alignment horizontal="right" vertical="center"/>
      <protection locked="0"/>
    </xf>
    <xf numFmtId="177" fontId="10" fillId="0" borderId="37" xfId="29" applyNumberFormat="1" applyFont="1" applyFill="1" applyBorder="1" applyAlignment="1" applyProtection="1">
      <alignment horizontal="right" vertical="center"/>
      <protection locked="0"/>
    </xf>
    <xf numFmtId="41" fontId="10" fillId="0" borderId="4" xfId="29" applyNumberFormat="1" applyFont="1" applyFill="1" applyBorder="1" applyAlignment="1" applyProtection="1">
      <alignment horizontal="right" vertical="center"/>
      <protection locked="0"/>
    </xf>
    <xf numFmtId="0" fontId="9" fillId="0" borderId="4" xfId="29" applyFont="1" applyFill="1" applyBorder="1" applyAlignment="1">
      <alignment horizontal="distributed" vertical="center"/>
      <protection/>
    </xf>
    <xf numFmtId="177" fontId="9" fillId="0" borderId="4" xfId="29" applyNumberFormat="1" applyFont="1" applyFill="1" applyBorder="1" applyAlignment="1" applyProtection="1">
      <alignment horizontal="right" vertical="center"/>
      <protection locked="0"/>
    </xf>
    <xf numFmtId="177" fontId="9" fillId="0" borderId="4" xfId="29" applyNumberFormat="1" applyFont="1" applyFill="1" applyBorder="1" applyAlignment="1">
      <alignment horizontal="right" vertical="center"/>
      <protection/>
    </xf>
    <xf numFmtId="177" fontId="1" fillId="0" borderId="4" xfId="19" applyNumberFormat="1" applyFont="1" applyFill="1" applyBorder="1" applyAlignment="1">
      <alignment horizontal="right" vertical="center"/>
    </xf>
    <xf numFmtId="177" fontId="9" fillId="0" borderId="4" xfId="29" applyNumberFormat="1" applyFont="1" applyFill="1" applyBorder="1" applyAlignment="1">
      <alignment vertical="center"/>
      <protection/>
    </xf>
    <xf numFmtId="177" fontId="9" fillId="0" borderId="4" xfId="29" applyNumberFormat="1" applyFont="1" applyFill="1" applyBorder="1" applyAlignment="1" applyProtection="1">
      <alignment vertical="center"/>
      <protection locked="0"/>
    </xf>
    <xf numFmtId="177" fontId="9" fillId="0" borderId="5" xfId="29" applyNumberFormat="1" applyFont="1" applyFill="1" applyBorder="1" applyAlignment="1" applyProtection="1">
      <alignment horizontal="right" vertical="center"/>
      <protection locked="0"/>
    </xf>
    <xf numFmtId="177" fontId="9" fillId="0" borderId="37" xfId="29" applyNumberFormat="1" applyFont="1" applyFill="1" applyBorder="1" applyAlignment="1">
      <alignment vertical="center"/>
      <protection/>
    </xf>
    <xf numFmtId="177" fontId="9" fillId="0" borderId="4" xfId="19" applyNumberFormat="1" applyFont="1" applyFill="1" applyBorder="1" applyAlignment="1">
      <alignment vertical="center"/>
    </xf>
    <xf numFmtId="200" fontId="1" fillId="0" borderId="4" xfId="29" applyNumberFormat="1" applyFont="1" applyFill="1" applyBorder="1" applyAlignment="1" applyProtection="1">
      <alignment horizontal="distributed" vertical="center"/>
      <protection locked="0"/>
    </xf>
    <xf numFmtId="177" fontId="1" fillId="0" borderId="4" xfId="29" applyNumberFormat="1" applyFont="1" applyFill="1" applyBorder="1" applyAlignment="1" applyProtection="1">
      <alignment horizontal="right" vertical="center"/>
      <protection locked="0"/>
    </xf>
    <xf numFmtId="177" fontId="1" fillId="0" borderId="4" xfId="29" applyNumberFormat="1" applyFont="1" applyFill="1" applyBorder="1" applyAlignment="1">
      <alignment vertical="center"/>
      <protection/>
    </xf>
    <xf numFmtId="177" fontId="1" fillId="0" borderId="4" xfId="29" applyNumberFormat="1" applyFont="1" applyFill="1" applyBorder="1" applyAlignment="1" applyProtection="1">
      <alignment vertical="center"/>
      <protection locked="0"/>
    </xf>
    <xf numFmtId="177" fontId="1" fillId="0" borderId="4" xfId="29" applyNumberFormat="1" applyFont="1" applyFill="1" applyBorder="1" applyAlignment="1">
      <alignment horizontal="right" vertical="center"/>
      <protection/>
    </xf>
    <xf numFmtId="208" fontId="1" fillId="0" borderId="4" xfId="29" applyNumberFormat="1" applyFont="1" applyFill="1" applyBorder="1" applyAlignment="1" applyProtection="1">
      <alignment horizontal="right" vertical="center"/>
      <protection locked="0"/>
    </xf>
    <xf numFmtId="177" fontId="1" fillId="0" borderId="5" xfId="29" applyNumberFormat="1" applyFont="1" applyFill="1" applyBorder="1" applyAlignment="1" applyProtection="1">
      <alignment horizontal="right" vertical="center"/>
      <protection locked="0"/>
    </xf>
    <xf numFmtId="177" fontId="1" fillId="0" borderId="37" xfId="29" applyNumberFormat="1" applyFont="1" applyFill="1" applyBorder="1" applyAlignment="1">
      <alignment vertical="center"/>
      <protection/>
    </xf>
    <xf numFmtId="177" fontId="1" fillId="0" borderId="4" xfId="19" applyNumberFormat="1" applyFont="1" applyFill="1" applyBorder="1" applyAlignment="1">
      <alignment vertical="center"/>
    </xf>
    <xf numFmtId="41" fontId="1" fillId="0" borderId="4" xfId="29" applyNumberFormat="1" applyFont="1" applyFill="1" applyBorder="1" applyAlignment="1" applyProtection="1">
      <alignment horizontal="right" vertical="center"/>
      <protection locked="0"/>
    </xf>
    <xf numFmtId="177" fontId="1" fillId="0" borderId="4" xfId="29" applyNumberFormat="1" applyFont="1" applyFill="1" applyBorder="1" applyAlignment="1" quotePrefix="1">
      <alignment horizontal="right" vertical="center"/>
      <protection/>
    </xf>
    <xf numFmtId="41" fontId="1" fillId="0" borderId="4" xfId="29" applyNumberFormat="1" applyFont="1" applyFill="1" applyBorder="1" applyAlignment="1">
      <alignment horizontal="right" vertical="center"/>
      <protection/>
    </xf>
    <xf numFmtId="177" fontId="1" fillId="0" borderId="4" xfId="29" applyNumberFormat="1" applyFont="1" applyFill="1" applyBorder="1" applyAlignment="1" applyProtection="1" quotePrefix="1">
      <alignment horizontal="right" vertical="center"/>
      <protection locked="0"/>
    </xf>
    <xf numFmtId="200" fontId="1" fillId="0" borderId="18" xfId="29" applyNumberFormat="1" applyFont="1" applyFill="1" applyBorder="1" applyAlignment="1" applyProtection="1">
      <alignment horizontal="distributed" vertical="center"/>
      <protection locked="0"/>
    </xf>
    <xf numFmtId="177" fontId="1" fillId="0" borderId="18" xfId="29" applyNumberFormat="1" applyFont="1" applyFill="1" applyBorder="1" applyAlignment="1" applyProtection="1">
      <alignment horizontal="right" vertical="center"/>
      <protection locked="0"/>
    </xf>
    <xf numFmtId="177" fontId="1" fillId="0" borderId="18" xfId="19" applyNumberFormat="1" applyFont="1" applyFill="1" applyBorder="1" applyAlignment="1">
      <alignment horizontal="right" vertical="center"/>
    </xf>
    <xf numFmtId="177" fontId="1" fillId="0" borderId="18" xfId="29" applyNumberFormat="1" applyFont="1" applyFill="1" applyBorder="1" applyAlignment="1">
      <alignment vertical="center"/>
      <protection/>
    </xf>
    <xf numFmtId="41" fontId="1" fillId="0" borderId="18" xfId="29" applyNumberFormat="1" applyFont="1" applyFill="1" applyBorder="1" applyAlignment="1" applyProtection="1">
      <alignment horizontal="right" vertical="center"/>
      <protection locked="0"/>
    </xf>
    <xf numFmtId="177" fontId="1" fillId="0" borderId="18" xfId="29" applyNumberFormat="1" applyFont="1" applyFill="1" applyBorder="1" applyAlignment="1">
      <alignment horizontal="right" vertical="center"/>
      <protection/>
    </xf>
    <xf numFmtId="177" fontId="1" fillId="0" borderId="19" xfId="29" applyNumberFormat="1" applyFont="1" applyFill="1" applyBorder="1" applyAlignment="1" applyProtection="1">
      <alignment horizontal="right" vertical="center"/>
      <protection locked="0"/>
    </xf>
    <xf numFmtId="177" fontId="1" fillId="0" borderId="38" xfId="29" applyNumberFormat="1" applyFont="1" applyFill="1" applyBorder="1" applyAlignment="1">
      <alignment vertical="center"/>
      <protection/>
    </xf>
    <xf numFmtId="177" fontId="1" fillId="0" borderId="18" xfId="19" applyNumberFormat="1" applyFont="1" applyFill="1" applyBorder="1" applyAlignment="1">
      <alignment vertical="center"/>
    </xf>
    <xf numFmtId="201" fontId="9" fillId="0" borderId="0" xfId="29" applyNumberFormat="1" applyFont="1" applyFill="1" applyBorder="1" applyAlignment="1" applyProtection="1">
      <alignment vertical="center"/>
      <protection locked="0"/>
    </xf>
    <xf numFmtId="0" fontId="9" fillId="0" borderId="0" xfId="29" applyNumberFormat="1" applyFont="1" applyFill="1" applyBorder="1" applyAlignment="1" applyProtection="1">
      <alignment vertical="center"/>
      <protection locked="0"/>
    </xf>
    <xf numFmtId="0" fontId="1" fillId="0" borderId="0" xfId="19" applyNumberFormat="1" applyFont="1" applyFill="1" applyAlignment="1">
      <alignment vertical="center"/>
    </xf>
    <xf numFmtId="38" fontId="1" fillId="0" borderId="0" xfId="19" applyFont="1" applyFill="1" applyAlignment="1">
      <alignment horizontal="distributed" vertical="center"/>
    </xf>
    <xf numFmtId="38" fontId="1" fillId="0" borderId="0" xfId="19" applyFont="1" applyFill="1" applyBorder="1" applyAlignment="1">
      <alignment vertical="center"/>
    </xf>
    <xf numFmtId="0" fontId="1" fillId="0" borderId="0" xfId="30" applyFont="1">
      <alignment/>
      <protection/>
    </xf>
    <xf numFmtId="0" fontId="8" fillId="0" borderId="0" xfId="30" applyFont="1">
      <alignment/>
      <protection/>
    </xf>
    <xf numFmtId="0" fontId="1" fillId="0" borderId="0" xfId="30" applyFont="1" applyAlignment="1">
      <alignment horizontal="right"/>
      <protection/>
    </xf>
    <xf numFmtId="0" fontId="9" fillId="0" borderId="0" xfId="30" applyFont="1" applyAlignment="1">
      <alignment horizontal="right"/>
      <protection/>
    </xf>
    <xf numFmtId="0" fontId="1" fillId="0" borderId="4" xfId="30" applyFont="1" applyBorder="1" applyAlignment="1">
      <alignment horizontal="distributed" vertical="center"/>
      <protection/>
    </xf>
    <xf numFmtId="0" fontId="1" fillId="0" borderId="14" xfId="30" applyFont="1" applyBorder="1" applyAlignment="1">
      <alignment horizontal="distributed"/>
      <protection/>
    </xf>
    <xf numFmtId="0" fontId="1" fillId="0" borderId="7" xfId="30" applyFont="1" applyBorder="1" applyAlignment="1">
      <alignment horizontal="right"/>
      <protection/>
    </xf>
    <xf numFmtId="0" fontId="1" fillId="0" borderId="27" xfId="30" applyFont="1" applyBorder="1" applyAlignment="1">
      <alignment horizontal="distributed"/>
      <protection/>
    </xf>
    <xf numFmtId="0" fontId="9" fillId="0" borderId="0" xfId="30" applyFont="1">
      <alignment/>
      <protection/>
    </xf>
    <xf numFmtId="0" fontId="10" fillId="0" borderId="14" xfId="30" applyFont="1" applyBorder="1" applyAlignment="1">
      <alignment horizontal="distributed"/>
      <protection/>
    </xf>
    <xf numFmtId="41" fontId="10" fillId="0" borderId="14" xfId="30" applyNumberFormat="1" applyFont="1" applyBorder="1" applyAlignment="1">
      <alignment horizontal="right"/>
      <protection/>
    </xf>
    <xf numFmtId="41" fontId="10" fillId="0" borderId="0" xfId="30" applyNumberFormat="1" applyFont="1" applyBorder="1" applyAlignment="1">
      <alignment horizontal="right"/>
      <protection/>
    </xf>
    <xf numFmtId="0" fontId="1" fillId="0" borderId="4" xfId="30" applyFont="1" applyBorder="1" applyAlignment="1">
      <alignment horizontal="left"/>
      <protection/>
    </xf>
    <xf numFmtId="41" fontId="1" fillId="0" borderId="4" xfId="30" applyNumberFormat="1" applyFont="1" applyBorder="1" applyAlignment="1">
      <alignment horizontal="right"/>
      <protection/>
    </xf>
    <xf numFmtId="41" fontId="1" fillId="0" borderId="0" xfId="30" applyNumberFormat="1" applyFont="1" applyBorder="1" applyAlignment="1">
      <alignment horizontal="right"/>
      <protection/>
    </xf>
    <xf numFmtId="0" fontId="1" fillId="0" borderId="4" xfId="30" applyFont="1" applyBorder="1">
      <alignment/>
      <protection/>
    </xf>
    <xf numFmtId="0" fontId="10" fillId="0" borderId="4" xfId="30" applyFont="1" applyBorder="1" applyAlignment="1">
      <alignment horizontal="distributed"/>
      <protection/>
    </xf>
    <xf numFmtId="41" fontId="10" fillId="0" borderId="4" xfId="30" applyNumberFormat="1" applyFont="1" applyBorder="1" applyAlignment="1">
      <alignment horizontal="right"/>
      <protection/>
    </xf>
    <xf numFmtId="177" fontId="1" fillId="0" borderId="0" xfId="30" applyNumberFormat="1" applyFont="1" applyBorder="1" applyAlignment="1">
      <alignment horizontal="right"/>
      <protection/>
    </xf>
    <xf numFmtId="41" fontId="1" fillId="0" borderId="0" xfId="30" applyNumberFormat="1" applyFont="1" applyFill="1" applyBorder="1" applyAlignment="1">
      <alignment horizontal="right"/>
      <protection/>
    </xf>
    <xf numFmtId="0" fontId="1" fillId="0" borderId="18" xfId="30" applyFont="1" applyBorder="1" applyAlignment="1">
      <alignment horizontal="distributed" vertical="center"/>
      <protection/>
    </xf>
    <xf numFmtId="41" fontId="1" fillId="0" borderId="18" xfId="30" applyNumberFormat="1" applyFont="1" applyBorder="1" applyAlignment="1">
      <alignment horizontal="right"/>
      <protection/>
    </xf>
    <xf numFmtId="41" fontId="1" fillId="0" borderId="23" xfId="30" applyNumberFormat="1" applyFont="1" applyBorder="1" applyAlignment="1">
      <alignment horizontal="right"/>
      <protection/>
    </xf>
    <xf numFmtId="0" fontId="1" fillId="0" borderId="0" xfId="30" applyFont="1" applyBorder="1" applyAlignment="1">
      <alignment horizontal="left" vertical="center"/>
      <protection/>
    </xf>
    <xf numFmtId="0" fontId="9" fillId="0" borderId="0" xfId="30" applyFont="1" applyBorder="1">
      <alignment/>
      <protection/>
    </xf>
    <xf numFmtId="0" fontId="1" fillId="0" borderId="0" xfId="30" applyFont="1" applyBorder="1">
      <alignment/>
      <protection/>
    </xf>
    <xf numFmtId="38" fontId="1" fillId="0" borderId="1" xfId="17" applyFont="1" applyBorder="1" applyAlignment="1">
      <alignment horizontal="distributed" vertical="center"/>
    </xf>
    <xf numFmtId="38" fontId="1" fillId="0" borderId="39" xfId="17" applyFont="1" applyBorder="1" applyAlignment="1">
      <alignment horizontal="centerContinuous" vertical="center"/>
    </xf>
    <xf numFmtId="38" fontId="1" fillId="0" borderId="40" xfId="17" applyFont="1" applyBorder="1" applyAlignment="1">
      <alignment horizontal="centerContinuous" vertical="center"/>
    </xf>
    <xf numFmtId="38" fontId="1" fillId="0" borderId="41" xfId="17" applyFont="1" applyBorder="1" applyAlignment="1">
      <alignment horizontal="centerContinuous" vertical="center"/>
    </xf>
    <xf numFmtId="38" fontId="1" fillId="0" borderId="28" xfId="17" applyFont="1" applyBorder="1" applyAlignment="1">
      <alignment horizontal="distributed"/>
    </xf>
    <xf numFmtId="38" fontId="1" fillId="0" borderId="42" xfId="17" applyFont="1" applyBorder="1" applyAlignment="1">
      <alignment horizontal="centerContinuous" vertical="center"/>
    </xf>
    <xf numFmtId="38" fontId="1" fillId="0" borderId="43" xfId="17" applyFont="1" applyBorder="1" applyAlignment="1">
      <alignment horizontal="centerContinuous" vertical="center"/>
    </xf>
    <xf numFmtId="38" fontId="1" fillId="0" borderId="43" xfId="17" applyFont="1" applyBorder="1" applyAlignment="1">
      <alignment horizontal="center" vertical="center" wrapText="1"/>
    </xf>
    <xf numFmtId="38" fontId="1" fillId="0" borderId="15" xfId="17" applyFont="1" applyBorder="1" applyAlignment="1">
      <alignment horizontal="centerContinuous" vertical="center"/>
    </xf>
    <xf numFmtId="38" fontId="1" fillId="0" borderId="44" xfId="17" applyFont="1" applyBorder="1" applyAlignment="1">
      <alignment vertical="center"/>
    </xf>
    <xf numFmtId="38" fontId="1" fillId="0" borderId="45" xfId="17" applyFont="1" applyBorder="1" applyAlignment="1">
      <alignment vertical="center"/>
    </xf>
    <xf numFmtId="38" fontId="1" fillId="0" borderId="46" xfId="17" applyFont="1" applyBorder="1" applyAlignment="1">
      <alignment vertical="center"/>
    </xf>
    <xf numFmtId="38" fontId="1" fillId="0" borderId="16" xfId="17" applyFont="1" applyBorder="1" applyAlignment="1">
      <alignment horizontal="distributed"/>
    </xf>
    <xf numFmtId="38" fontId="1" fillId="0" borderId="47" xfId="17" applyFont="1" applyBorder="1" applyAlignment="1">
      <alignment horizontal="distributed" vertical="center"/>
    </xf>
    <xf numFmtId="38" fontId="1" fillId="0" borderId="48" xfId="17" applyFont="1" applyBorder="1" applyAlignment="1">
      <alignment horizontal="distributed" vertical="center"/>
    </xf>
    <xf numFmtId="38" fontId="1" fillId="0" borderId="49" xfId="17" applyFont="1" applyBorder="1" applyAlignment="1">
      <alignment horizontal="centerContinuous" vertical="top"/>
    </xf>
    <xf numFmtId="38" fontId="1" fillId="0" borderId="49" xfId="17" applyFont="1" applyBorder="1" applyAlignment="1">
      <alignment horizontal="centerContinuous" vertical="center"/>
    </xf>
    <xf numFmtId="38" fontId="1" fillId="0" borderId="15" xfId="17" applyFont="1" applyBorder="1" applyAlignment="1">
      <alignment horizontal="distributed"/>
    </xf>
    <xf numFmtId="38" fontId="1" fillId="0" borderId="50" xfId="17" applyFont="1" applyBorder="1" applyAlignment="1" quotePrefix="1">
      <alignment horizontal="center" vertical="top"/>
    </xf>
    <xf numFmtId="38" fontId="1" fillId="0" borderId="29" xfId="17" applyFont="1" applyBorder="1" applyAlignment="1" quotePrefix="1">
      <alignment horizontal="center" vertical="top"/>
    </xf>
    <xf numFmtId="41" fontId="10" fillId="0" borderId="47" xfId="17" applyNumberFormat="1" applyFont="1" applyBorder="1" applyAlignment="1">
      <alignment horizontal="right" vertical="center"/>
    </xf>
    <xf numFmtId="41" fontId="10" fillId="0" borderId="11" xfId="17" applyNumberFormat="1" applyFont="1" applyBorder="1" applyAlignment="1">
      <alignment horizontal="right" vertical="center"/>
    </xf>
    <xf numFmtId="41" fontId="10" fillId="0" borderId="16" xfId="17" applyNumberFormat="1" applyFont="1" applyBorder="1" applyAlignment="1">
      <alignment horizontal="right" vertical="center"/>
    </xf>
    <xf numFmtId="41" fontId="1" fillId="0" borderId="47" xfId="17" applyNumberFormat="1" applyFont="1" applyBorder="1" applyAlignment="1">
      <alignment horizontal="right" vertical="center"/>
    </xf>
    <xf numFmtId="41" fontId="1" fillId="0" borderId="15" xfId="17" applyNumberFormat="1" applyFont="1" applyBorder="1" applyAlignment="1">
      <alignment horizontal="right" vertical="center"/>
    </xf>
    <xf numFmtId="41" fontId="1" fillId="0" borderId="16" xfId="17" applyNumberFormat="1" applyFont="1" applyBorder="1" applyAlignment="1">
      <alignment horizontal="right" vertical="center"/>
    </xf>
    <xf numFmtId="177" fontId="1" fillId="0" borderId="47" xfId="17" applyNumberFormat="1" applyFont="1" applyBorder="1" applyAlignment="1">
      <alignment horizontal="right" vertical="center"/>
    </xf>
    <xf numFmtId="41" fontId="1" fillId="0" borderId="51" xfId="17" applyNumberFormat="1" applyFont="1" applyBorder="1" applyAlignment="1">
      <alignment horizontal="right" vertical="center"/>
    </xf>
    <xf numFmtId="41" fontId="1" fillId="0" borderId="22" xfId="17" applyNumberFormat="1" applyFont="1" applyBorder="1" applyAlignment="1">
      <alignment horizontal="right" vertical="center"/>
    </xf>
    <xf numFmtId="0" fontId="1" fillId="0" borderId="0" xfId="31" applyFont="1">
      <alignment/>
      <protection/>
    </xf>
    <xf numFmtId="0" fontId="8" fillId="0" borderId="0" xfId="31" applyFont="1">
      <alignment/>
      <protection/>
    </xf>
    <xf numFmtId="0" fontId="1" fillId="0" borderId="1" xfId="31" applyFont="1" applyBorder="1" applyAlignment="1">
      <alignment horizontal="distributed"/>
      <protection/>
    </xf>
    <xf numFmtId="0" fontId="1" fillId="0" borderId="1" xfId="31" applyFont="1" applyBorder="1">
      <alignment/>
      <protection/>
    </xf>
    <xf numFmtId="0" fontId="1" fillId="0" borderId="2" xfId="31" applyFont="1" applyBorder="1" applyAlignment="1">
      <alignment horizontal="centerContinuous" vertical="center"/>
      <protection/>
    </xf>
    <xf numFmtId="0" fontId="1" fillId="0" borderId="28" xfId="31" applyFont="1" applyBorder="1" applyAlignment="1">
      <alignment horizontal="centerContinuous" vertical="center"/>
      <protection/>
    </xf>
    <xf numFmtId="0" fontId="1" fillId="0" borderId="52" xfId="31" applyFont="1" applyBorder="1" applyAlignment="1">
      <alignment horizontal="centerContinuous" vertical="center"/>
      <protection/>
    </xf>
    <xf numFmtId="0" fontId="1" fillId="0" borderId="4" xfId="31" applyFont="1" applyBorder="1" applyAlignment="1">
      <alignment horizontal="distributed" vertical="top"/>
      <protection/>
    </xf>
    <xf numFmtId="0" fontId="1" fillId="0" borderId="4" xfId="31" applyFont="1" applyBorder="1" applyAlignment="1">
      <alignment horizontal="distributed" vertical="center"/>
      <protection/>
    </xf>
    <xf numFmtId="0" fontId="1" fillId="0" borderId="14" xfId="31" applyFont="1" applyBorder="1" applyAlignment="1">
      <alignment horizontal="distributed" vertical="center"/>
      <protection/>
    </xf>
    <xf numFmtId="0" fontId="1" fillId="0" borderId="14" xfId="31" applyFont="1" applyBorder="1" applyAlignment="1">
      <alignment horizontal="left" vertical="center"/>
      <protection/>
    </xf>
    <xf numFmtId="0" fontId="1" fillId="0" borderId="4" xfId="31" applyFont="1" applyBorder="1" applyAlignment="1">
      <alignment horizontal="center" vertical="center"/>
      <protection/>
    </xf>
    <xf numFmtId="0" fontId="1" fillId="0" borderId="7" xfId="31" applyFont="1" applyBorder="1" applyAlignment="1">
      <alignment horizontal="distributed" vertical="top"/>
      <protection/>
    </xf>
    <xf numFmtId="0" fontId="1" fillId="0" borderId="7" xfId="31" applyFont="1" applyBorder="1">
      <alignment/>
      <protection/>
    </xf>
    <xf numFmtId="0" fontId="1" fillId="0" borderId="7" xfId="31" applyFont="1" applyBorder="1" applyAlignment="1">
      <alignment horizontal="distributed" vertical="center"/>
      <protection/>
    </xf>
    <xf numFmtId="0" fontId="1" fillId="0" borderId="7" xfId="31" applyFont="1" applyBorder="1" applyAlignment="1">
      <alignment horizontal="right" vertical="center"/>
      <protection/>
    </xf>
    <xf numFmtId="0" fontId="1" fillId="0" borderId="4" xfId="31" applyFont="1" applyBorder="1" applyAlignment="1">
      <alignment horizontal="right" vertical="center"/>
      <protection/>
    </xf>
    <xf numFmtId="41" fontId="1" fillId="0" borderId="4" xfId="31" applyNumberFormat="1" applyFont="1" applyBorder="1" applyAlignment="1">
      <alignment horizontal="right" vertical="center"/>
      <protection/>
    </xf>
    <xf numFmtId="41" fontId="1" fillId="0" borderId="14" xfId="31" applyNumberFormat="1" applyFont="1" applyBorder="1" applyAlignment="1">
      <alignment horizontal="right" vertical="center"/>
      <protection/>
    </xf>
    <xf numFmtId="0" fontId="10" fillId="0" borderId="15" xfId="31" applyFont="1" applyBorder="1">
      <alignment/>
      <protection/>
    </xf>
    <xf numFmtId="0" fontId="10" fillId="0" borderId="4" xfId="31" applyFont="1" applyBorder="1" applyAlignment="1">
      <alignment horizontal="right" vertical="center"/>
      <protection/>
    </xf>
    <xf numFmtId="41" fontId="10" fillId="0" borderId="4" xfId="31" applyNumberFormat="1" applyFont="1" applyBorder="1" applyAlignment="1">
      <alignment horizontal="right" vertical="center"/>
      <protection/>
    </xf>
    <xf numFmtId="0" fontId="10" fillId="0" borderId="0" xfId="31" applyFont="1">
      <alignment/>
      <protection/>
    </xf>
    <xf numFmtId="0" fontId="1" fillId="0" borderId="0" xfId="31" applyFont="1" applyBorder="1">
      <alignment/>
      <protection/>
    </xf>
    <xf numFmtId="0" fontId="17" fillId="0" borderId="4" xfId="31" applyFont="1" applyBorder="1" applyAlignment="1">
      <alignment horizontal="right" vertical="center"/>
      <protection/>
    </xf>
    <xf numFmtId="41" fontId="17" fillId="0" borderId="4" xfId="31" applyNumberFormat="1" applyFont="1" applyBorder="1" applyAlignment="1">
      <alignment horizontal="right" vertical="center"/>
      <protection/>
    </xf>
    <xf numFmtId="0" fontId="9" fillId="0" borderId="0" xfId="31" applyFont="1">
      <alignment/>
      <protection/>
    </xf>
    <xf numFmtId="0" fontId="10" fillId="0" borderId="4" xfId="31" applyFont="1" applyBorder="1" applyAlignment="1">
      <alignment horizontal="distributed" vertical="center"/>
      <protection/>
    </xf>
    <xf numFmtId="41" fontId="9" fillId="0" borderId="4" xfId="31" applyNumberFormat="1" applyFont="1" applyBorder="1" applyAlignment="1">
      <alignment horizontal="right" vertical="center"/>
      <protection/>
    </xf>
    <xf numFmtId="0" fontId="1" fillId="0" borderId="18" xfId="31" applyFont="1" applyBorder="1" applyAlignment="1">
      <alignment horizontal="distributed" vertical="center"/>
      <protection/>
    </xf>
    <xf numFmtId="41" fontId="1" fillId="0" borderId="18" xfId="31" applyNumberFormat="1" applyFont="1" applyBorder="1" applyAlignment="1">
      <alignment horizontal="right" vertical="center"/>
      <protection/>
    </xf>
    <xf numFmtId="0" fontId="9" fillId="0" borderId="0" xfId="31" applyFont="1" applyBorder="1" applyAlignment="1">
      <alignment vertical="center"/>
      <protection/>
    </xf>
    <xf numFmtId="0" fontId="1" fillId="0" borderId="0" xfId="31" applyFont="1" applyBorder="1" applyAlignment="1">
      <alignment vertical="center"/>
      <protection/>
    </xf>
    <xf numFmtId="0" fontId="1" fillId="0" borderId="0" xfId="31" applyFont="1" applyBorder="1" applyAlignment="1">
      <alignment horizontal="right" vertical="center"/>
      <protection/>
    </xf>
    <xf numFmtId="0" fontId="1" fillId="0" borderId="0" xfId="32" applyFont="1" applyFill="1" applyAlignment="1">
      <alignment vertical="center"/>
      <protection/>
    </xf>
    <xf numFmtId="0" fontId="8" fillId="0" borderId="0" xfId="32" applyFont="1" applyFill="1" applyAlignment="1">
      <alignment vertical="center"/>
      <protection/>
    </xf>
    <xf numFmtId="0" fontId="1" fillId="0" borderId="0" xfId="32" applyFont="1" applyFill="1" applyAlignment="1">
      <alignment horizontal="right" vertical="center"/>
      <protection/>
    </xf>
    <xf numFmtId="0" fontId="1" fillId="0" borderId="24" xfId="32" applyFont="1" applyFill="1" applyBorder="1" applyAlignment="1">
      <alignment horizontal="distributed" vertical="center"/>
      <protection/>
    </xf>
    <xf numFmtId="0" fontId="1" fillId="0" borderId="24" xfId="32" applyFont="1" applyFill="1" applyBorder="1" applyAlignment="1">
      <alignment horizontal="center" vertical="center"/>
      <protection/>
    </xf>
    <xf numFmtId="0" fontId="10" fillId="0" borderId="0" xfId="32" applyFont="1" applyFill="1" applyAlignment="1">
      <alignment vertical="center"/>
      <protection/>
    </xf>
    <xf numFmtId="210" fontId="10" fillId="0" borderId="14" xfId="32" applyNumberFormat="1" applyFont="1" applyFill="1" applyBorder="1" applyAlignment="1">
      <alignment vertical="center"/>
      <protection/>
    </xf>
    <xf numFmtId="210" fontId="1" fillId="0" borderId="4" xfId="32" applyNumberFormat="1" applyFont="1" applyFill="1" applyBorder="1" applyAlignment="1">
      <alignment vertical="center"/>
      <protection/>
    </xf>
    <xf numFmtId="0" fontId="1" fillId="0" borderId="5" xfId="32" applyFont="1" applyFill="1" applyBorder="1" applyAlignment="1">
      <alignment vertical="center"/>
      <protection/>
    </xf>
    <xf numFmtId="0" fontId="1" fillId="0" borderId="15" xfId="32" applyFont="1" applyFill="1" applyBorder="1" applyAlignment="1">
      <alignment horizontal="distributed" vertical="center"/>
      <protection/>
    </xf>
    <xf numFmtId="209" fontId="1" fillId="0" borderId="5" xfId="32" applyNumberFormat="1" applyFont="1" applyFill="1" applyBorder="1" applyAlignment="1">
      <alignment vertical="center"/>
      <protection/>
    </xf>
    <xf numFmtId="209" fontId="1" fillId="0" borderId="15" xfId="32" applyNumberFormat="1" applyFont="1" applyFill="1" applyBorder="1" applyAlignment="1">
      <alignment horizontal="distributed" vertical="center"/>
      <protection/>
    </xf>
    <xf numFmtId="0" fontId="1" fillId="0" borderId="19" xfId="32" applyFont="1" applyFill="1" applyBorder="1" applyAlignment="1">
      <alignment vertical="center"/>
      <protection/>
    </xf>
    <xf numFmtId="0" fontId="1" fillId="0" borderId="22" xfId="32" applyFont="1" applyFill="1" applyBorder="1" applyAlignment="1">
      <alignment horizontal="distributed" vertical="center"/>
      <protection/>
    </xf>
    <xf numFmtId="210" fontId="1" fillId="0" borderId="18" xfId="32" applyNumberFormat="1" applyFont="1" applyFill="1" applyBorder="1" applyAlignment="1">
      <alignment vertical="center"/>
      <protection/>
    </xf>
    <xf numFmtId="0" fontId="9" fillId="0" borderId="0" xfId="32" applyFont="1" applyFill="1" applyAlignment="1">
      <alignment vertical="center"/>
      <protection/>
    </xf>
    <xf numFmtId="0" fontId="9" fillId="0" borderId="0" xfId="32" applyFont="1" applyFill="1" applyAlignment="1">
      <alignment horizontal="distributed" vertical="center"/>
      <protection/>
    </xf>
    <xf numFmtId="0" fontId="1" fillId="0" borderId="0" xfId="33" applyFont="1">
      <alignment/>
      <protection/>
    </xf>
    <xf numFmtId="0" fontId="8" fillId="0" borderId="0" xfId="33" applyFont="1">
      <alignment/>
      <protection/>
    </xf>
    <xf numFmtId="0" fontId="1" fillId="0" borderId="0" xfId="33" applyFont="1" applyAlignment="1">
      <alignment horizontal="right"/>
      <protection/>
    </xf>
    <xf numFmtId="0" fontId="1" fillId="0" borderId="0" xfId="33" applyFont="1" applyBorder="1">
      <alignment/>
      <protection/>
    </xf>
    <xf numFmtId="0" fontId="1" fillId="0" borderId="24" xfId="33" applyFont="1" applyBorder="1" applyAlignment="1">
      <alignment horizontal="center" vertical="center" wrapText="1"/>
      <protection/>
    </xf>
    <xf numFmtId="0" fontId="1" fillId="0" borderId="24" xfId="33" applyFont="1" applyBorder="1" applyAlignment="1">
      <alignment horizontal="center" vertical="center"/>
      <protection/>
    </xf>
    <xf numFmtId="0" fontId="1" fillId="0" borderId="24" xfId="33" applyFont="1" applyBorder="1" applyAlignment="1">
      <alignment horizontal="center" vertical="center" wrapText="1"/>
      <protection/>
    </xf>
    <xf numFmtId="0" fontId="1" fillId="0" borderId="6" xfId="33" applyFont="1" applyBorder="1" applyAlignment="1">
      <alignment horizontal="center"/>
      <protection/>
    </xf>
    <xf numFmtId="0" fontId="1" fillId="0" borderId="12" xfId="33" applyFont="1" applyBorder="1">
      <alignment/>
      <protection/>
    </xf>
    <xf numFmtId="41" fontId="1" fillId="0" borderId="14" xfId="33" applyNumberFormat="1" applyFont="1" applyBorder="1">
      <alignment/>
      <protection/>
    </xf>
    <xf numFmtId="0" fontId="1" fillId="0" borderId="5" xfId="33" applyFont="1" applyBorder="1" applyAlignment="1">
      <alignment horizontal="center"/>
      <protection/>
    </xf>
    <xf numFmtId="0" fontId="1" fillId="0" borderId="15" xfId="33" applyFont="1" applyBorder="1" applyAlignment="1">
      <alignment horizontal="distributed" vertical="center"/>
      <protection/>
    </xf>
    <xf numFmtId="41" fontId="1" fillId="0" borderId="4" xfId="33" applyNumberFormat="1" applyFont="1" applyBorder="1" applyAlignment="1">
      <alignment horizontal="right" vertical="center"/>
      <protection/>
    </xf>
    <xf numFmtId="0" fontId="10" fillId="0" borderId="0" xfId="33" applyFont="1" applyBorder="1">
      <alignment/>
      <protection/>
    </xf>
    <xf numFmtId="0" fontId="10" fillId="0" borderId="5" xfId="33" applyFont="1" applyBorder="1" applyAlignment="1">
      <alignment horizontal="center"/>
      <protection/>
    </xf>
    <xf numFmtId="0" fontId="10" fillId="0" borderId="15" xfId="33" applyFont="1" applyBorder="1" applyAlignment="1">
      <alignment horizontal="distributed" vertical="center"/>
      <protection/>
    </xf>
    <xf numFmtId="0" fontId="9" fillId="0" borderId="0" xfId="33" applyFont="1">
      <alignment/>
      <protection/>
    </xf>
    <xf numFmtId="0" fontId="1" fillId="0" borderId="15" xfId="33" applyFont="1" applyBorder="1" quotePrefix="1">
      <alignment/>
      <protection/>
    </xf>
    <xf numFmtId="41" fontId="1" fillId="0" borderId="4" xfId="33" applyNumberFormat="1" applyFont="1" applyBorder="1">
      <alignment/>
      <protection/>
    </xf>
    <xf numFmtId="0" fontId="1" fillId="0" borderId="15" xfId="33" applyFont="1" applyBorder="1" applyAlignment="1">
      <alignment horizontal="distributed"/>
      <protection/>
    </xf>
    <xf numFmtId="0" fontId="1" fillId="0" borderId="15" xfId="33" applyFont="1" applyBorder="1" applyAlignment="1">
      <alignment/>
      <protection/>
    </xf>
    <xf numFmtId="0" fontId="1" fillId="0" borderId="15" xfId="33" applyFont="1" applyBorder="1">
      <alignment/>
      <protection/>
    </xf>
    <xf numFmtId="0" fontId="1" fillId="0" borderId="19" xfId="33" applyFont="1" applyBorder="1" applyAlignment="1">
      <alignment horizontal="center"/>
      <protection/>
    </xf>
    <xf numFmtId="0" fontId="1" fillId="0" borderId="22" xfId="33" applyFont="1" applyBorder="1" applyAlignment="1">
      <alignment/>
      <protection/>
    </xf>
    <xf numFmtId="41" fontId="1" fillId="0" borderId="18" xfId="17" applyNumberFormat="1" applyFont="1" applyFill="1" applyBorder="1" applyAlignment="1">
      <alignment horizontal="right" vertical="center"/>
    </xf>
    <xf numFmtId="0" fontId="1" fillId="0" borderId="0" xfId="34" applyFont="1" applyFill="1" applyAlignment="1">
      <alignment horizontal="center"/>
      <protection/>
    </xf>
    <xf numFmtId="0" fontId="8" fillId="0" borderId="0" xfId="34" applyFont="1" applyFill="1">
      <alignment/>
      <protection/>
    </xf>
    <xf numFmtId="0" fontId="1" fillId="0" borderId="0" xfId="34" applyFont="1" applyFill="1">
      <alignment/>
      <protection/>
    </xf>
    <xf numFmtId="0" fontId="1" fillId="0" borderId="0" xfId="34" applyFont="1" applyFill="1" applyAlignment="1">
      <alignment horizontal="right"/>
      <protection/>
    </xf>
    <xf numFmtId="0" fontId="1" fillId="0" borderId="3" xfId="34" applyFont="1" applyFill="1" applyBorder="1">
      <alignment/>
      <protection/>
    </xf>
    <xf numFmtId="0" fontId="1" fillId="0" borderId="2" xfId="34" applyFont="1" applyFill="1" applyBorder="1" applyAlignment="1">
      <alignment horizontal="center"/>
      <protection/>
    </xf>
    <xf numFmtId="0" fontId="1" fillId="0" borderId="28" xfId="34" applyFont="1" applyFill="1" applyBorder="1">
      <alignment/>
      <protection/>
    </xf>
    <xf numFmtId="0" fontId="1" fillId="0" borderId="1" xfId="34" applyFont="1" applyFill="1" applyBorder="1">
      <alignment/>
      <protection/>
    </xf>
    <xf numFmtId="0" fontId="1" fillId="0" borderId="4" xfId="34" applyFont="1" applyFill="1" applyBorder="1">
      <alignment/>
      <protection/>
    </xf>
    <xf numFmtId="0" fontId="1" fillId="0" borderId="7" xfId="34" applyFont="1" applyFill="1" applyBorder="1" applyAlignment="1">
      <alignment horizontal="center" vertical="center"/>
      <protection/>
    </xf>
    <xf numFmtId="0" fontId="1" fillId="0" borderId="4" xfId="34" applyFont="1" applyFill="1" applyBorder="1" applyAlignment="1">
      <alignment horizontal="center" vertical="distributed" wrapText="1"/>
      <protection/>
    </xf>
    <xf numFmtId="0" fontId="1" fillId="0" borderId="4" xfId="34" applyFont="1" applyFill="1" applyBorder="1" applyAlignment="1">
      <alignment horizontal="distributed" vertical="center"/>
      <protection/>
    </xf>
    <xf numFmtId="0" fontId="1" fillId="0" borderId="4" xfId="34" applyFont="1" applyFill="1" applyBorder="1" applyAlignment="1">
      <alignment horizontal="distributed"/>
      <protection/>
    </xf>
    <xf numFmtId="0" fontId="1" fillId="0" borderId="7" xfId="34" applyFont="1" applyFill="1" applyBorder="1" applyAlignment="1">
      <alignment horizontal="distributed" vertical="top"/>
      <protection/>
    </xf>
    <xf numFmtId="0" fontId="1" fillId="0" borderId="7" xfId="34" applyFont="1" applyFill="1" applyBorder="1" applyAlignment="1">
      <alignment horizontal="distributed" vertical="center"/>
      <protection/>
    </xf>
    <xf numFmtId="0" fontId="1" fillId="0" borderId="7" xfId="34" applyFont="1" applyFill="1" applyBorder="1" applyAlignment="1">
      <alignment horizontal="center" vertical="center" wrapText="1"/>
      <protection/>
    </xf>
    <xf numFmtId="38" fontId="1" fillId="0" borderId="7" xfId="17" applyFont="1" applyFill="1" applyBorder="1" applyAlignment="1">
      <alignment horizontal="distributed" vertical="center" wrapText="1"/>
    </xf>
    <xf numFmtId="0" fontId="1" fillId="0" borderId="7" xfId="34" applyFont="1" applyFill="1" applyBorder="1" applyAlignment="1">
      <alignment horizontal="center" vertical="top" wrapText="1"/>
      <protection/>
    </xf>
    <xf numFmtId="0" fontId="10" fillId="0" borderId="0" xfId="34" applyFont="1" applyFill="1" applyAlignment="1">
      <alignment horizontal="center"/>
      <protection/>
    </xf>
    <xf numFmtId="41" fontId="10" fillId="0" borderId="14" xfId="17" applyNumberFormat="1" applyFont="1" applyFill="1" applyBorder="1" applyAlignment="1">
      <alignment vertical="center"/>
    </xf>
    <xf numFmtId="0" fontId="10" fillId="0" borderId="0" xfId="34" applyFont="1" applyFill="1">
      <alignment/>
      <protection/>
    </xf>
    <xf numFmtId="0" fontId="17" fillId="0" borderId="5" xfId="34" applyFont="1" applyFill="1" applyBorder="1" applyAlignment="1">
      <alignment horizontal="distributed" vertical="center"/>
      <protection/>
    </xf>
    <xf numFmtId="0" fontId="1" fillId="0" borderId="0" xfId="34" applyFont="1" applyFill="1" applyBorder="1" applyAlignment="1">
      <alignment horizontal="center"/>
      <protection/>
    </xf>
    <xf numFmtId="0" fontId="1" fillId="0" borderId="15" xfId="34" applyFont="1" applyFill="1" applyBorder="1">
      <alignment/>
      <protection/>
    </xf>
    <xf numFmtId="41" fontId="17" fillId="0" borderId="4" xfId="34" applyNumberFormat="1" applyFont="1" applyFill="1" applyBorder="1" applyAlignment="1">
      <alignment vertical="center"/>
      <protection/>
    </xf>
    <xf numFmtId="0" fontId="9" fillId="0" borderId="0" xfId="34" applyFont="1" applyFill="1" applyAlignment="1">
      <alignment horizontal="center"/>
      <protection/>
    </xf>
    <xf numFmtId="41" fontId="10" fillId="0" borderId="4" xfId="34" applyNumberFormat="1" applyFont="1" applyFill="1" applyBorder="1" applyAlignment="1">
      <alignment vertical="center"/>
      <protection/>
    </xf>
    <xf numFmtId="0" fontId="9" fillId="0" borderId="0" xfId="34" applyFont="1" applyFill="1">
      <alignment/>
      <protection/>
    </xf>
    <xf numFmtId="0" fontId="1" fillId="0" borderId="5" xfId="34" applyFont="1" applyFill="1" applyBorder="1">
      <alignment/>
      <protection/>
    </xf>
    <xf numFmtId="0" fontId="1" fillId="0" borderId="0" xfId="34" applyFont="1" applyFill="1" applyBorder="1" applyAlignment="1">
      <alignment horizontal="distributed" vertical="center"/>
      <protection/>
    </xf>
    <xf numFmtId="0" fontId="1" fillId="0" borderId="0" xfId="34" applyFont="1" applyFill="1" applyAlignment="1">
      <alignment horizontal="center" vertical="center"/>
      <protection/>
    </xf>
    <xf numFmtId="0" fontId="1" fillId="0" borderId="5" xfId="34" applyFont="1" applyFill="1" applyBorder="1" applyAlignment="1">
      <alignment vertical="center"/>
      <protection/>
    </xf>
    <xf numFmtId="0" fontId="1" fillId="0" borderId="15" xfId="34" applyFont="1" applyFill="1" applyBorder="1" applyAlignment="1">
      <alignment vertical="center"/>
      <protection/>
    </xf>
    <xf numFmtId="0" fontId="1" fillId="0" borderId="0" xfId="34" applyFont="1" applyFill="1" applyAlignment="1">
      <alignment vertical="center"/>
      <protection/>
    </xf>
    <xf numFmtId="0" fontId="9" fillId="0" borderId="0" xfId="34" applyFont="1" applyFill="1" applyBorder="1" applyAlignment="1">
      <alignment horizontal="distributed" vertical="center"/>
      <protection/>
    </xf>
    <xf numFmtId="0" fontId="17" fillId="0" borderId="5" xfId="34" applyFont="1" applyFill="1" applyBorder="1" applyAlignment="1">
      <alignment vertical="center"/>
      <protection/>
    </xf>
    <xf numFmtId="0" fontId="17" fillId="0" borderId="15" xfId="34" applyFont="1" applyFill="1" applyBorder="1" applyAlignment="1">
      <alignment vertical="center"/>
      <protection/>
    </xf>
    <xf numFmtId="0" fontId="17" fillId="0" borderId="0" xfId="34" applyFont="1" applyFill="1" applyAlignment="1">
      <alignment vertical="center"/>
      <protection/>
    </xf>
    <xf numFmtId="0" fontId="9" fillId="0" borderId="0" xfId="34" applyFont="1" applyFill="1" applyAlignment="1">
      <alignment horizontal="center" vertical="center"/>
      <protection/>
    </xf>
    <xf numFmtId="0" fontId="9" fillId="0" borderId="0" xfId="34" applyFont="1" applyFill="1" applyAlignment="1">
      <alignment vertical="center"/>
      <protection/>
    </xf>
    <xf numFmtId="41" fontId="1" fillId="0" borderId="4" xfId="34" applyNumberFormat="1" applyFont="1" applyFill="1" applyBorder="1" applyAlignment="1">
      <alignment vertical="center"/>
      <protection/>
    </xf>
    <xf numFmtId="0" fontId="1" fillId="0" borderId="0" xfId="34" applyFont="1" applyFill="1" applyBorder="1" applyAlignment="1">
      <alignment horizontal="distributed"/>
      <protection/>
    </xf>
    <xf numFmtId="41" fontId="1" fillId="0" borderId="4" xfId="34" applyNumberFormat="1" applyFont="1" applyFill="1" applyBorder="1" applyAlignment="1">
      <alignment/>
      <protection/>
    </xf>
    <xf numFmtId="0" fontId="1" fillId="0" borderId="19" xfId="34" applyFont="1" applyFill="1" applyBorder="1">
      <alignment/>
      <protection/>
    </xf>
    <xf numFmtId="0" fontId="1" fillId="0" borderId="23" xfId="34" applyFont="1" applyFill="1" applyBorder="1" applyAlignment="1">
      <alignment horizontal="distributed"/>
      <protection/>
    </xf>
    <xf numFmtId="0" fontId="1" fillId="0" borderId="22" xfId="34" applyFont="1" applyFill="1" applyBorder="1">
      <alignment/>
      <protection/>
    </xf>
    <xf numFmtId="41" fontId="1" fillId="0" borderId="18" xfId="34" applyNumberFormat="1" applyFont="1" applyFill="1" applyBorder="1" applyAlignment="1">
      <alignment/>
      <protection/>
    </xf>
    <xf numFmtId="0" fontId="1" fillId="0" borderId="0" xfId="34" applyFont="1" applyFill="1" applyBorder="1">
      <alignment/>
      <protection/>
    </xf>
    <xf numFmtId="211" fontId="1" fillId="0" borderId="0" xfId="34" applyNumberFormat="1" applyFont="1" applyFill="1" applyAlignment="1">
      <alignment horizontal="center"/>
      <protection/>
    </xf>
    <xf numFmtId="41" fontId="1" fillId="0" borderId="0" xfId="34" applyNumberFormat="1" applyFont="1" applyFill="1" applyAlignment="1">
      <alignment horizontal="center"/>
      <protection/>
    </xf>
    <xf numFmtId="0" fontId="9" fillId="0" borderId="0" xfId="35" applyFont="1" applyFill="1" applyAlignment="1">
      <alignment vertical="center"/>
      <protection/>
    </xf>
    <xf numFmtId="0" fontId="8" fillId="0" borderId="0" xfId="35" applyFont="1" applyFill="1" applyAlignment="1">
      <alignment vertical="center"/>
      <protection/>
    </xf>
    <xf numFmtId="0" fontId="9" fillId="0" borderId="0" xfId="35" applyFont="1" applyFill="1" applyBorder="1" applyAlignment="1">
      <alignment vertical="center"/>
      <protection/>
    </xf>
    <xf numFmtId="0" fontId="9" fillId="0" borderId="0" xfId="35" applyFont="1" applyFill="1" applyAlignment="1">
      <alignment horizontal="right" vertical="center"/>
      <protection/>
    </xf>
    <xf numFmtId="0" fontId="9" fillId="0" borderId="3" xfId="35" applyFont="1" applyFill="1" applyBorder="1" applyAlignment="1">
      <alignment vertical="center"/>
      <protection/>
    </xf>
    <xf numFmtId="0" fontId="9" fillId="0" borderId="2" xfId="35" applyFont="1" applyFill="1" applyBorder="1" applyAlignment="1">
      <alignment vertical="center"/>
      <protection/>
    </xf>
    <xf numFmtId="0" fontId="9" fillId="0" borderId="28" xfId="35" applyFont="1" applyFill="1" applyBorder="1" applyAlignment="1">
      <alignment horizontal="distributed" vertical="center"/>
      <protection/>
    </xf>
    <xf numFmtId="0" fontId="9" fillId="0" borderId="3" xfId="35" applyFont="1" applyFill="1" applyBorder="1" applyAlignment="1">
      <alignment horizontal="center" vertical="center"/>
      <protection/>
    </xf>
    <xf numFmtId="0" fontId="9" fillId="0" borderId="3" xfId="35" applyFont="1" applyFill="1" applyBorder="1" applyAlignment="1">
      <alignment horizontal="center" vertical="center" wrapText="1"/>
      <protection/>
    </xf>
    <xf numFmtId="0" fontId="9" fillId="0" borderId="3" xfId="35" applyFont="1" applyFill="1" applyBorder="1" applyAlignment="1">
      <alignment horizontal="centerContinuous" vertical="center"/>
      <protection/>
    </xf>
    <xf numFmtId="0" fontId="9" fillId="0" borderId="1" xfId="35" applyFont="1" applyFill="1" applyBorder="1" applyAlignment="1">
      <alignment horizontal="centerContinuous" vertical="center"/>
      <protection/>
    </xf>
    <xf numFmtId="0" fontId="9" fillId="0" borderId="52" xfId="35" applyFont="1" applyFill="1" applyBorder="1" applyAlignment="1">
      <alignment horizontal="centerContinuous" vertical="center"/>
      <protection/>
    </xf>
    <xf numFmtId="0" fontId="9" fillId="0" borderId="53" xfId="35" applyFont="1" applyFill="1" applyBorder="1" applyAlignment="1">
      <alignment horizontal="centerContinuous" vertical="center"/>
      <protection/>
    </xf>
    <xf numFmtId="0" fontId="9" fillId="0" borderId="25" xfId="35" applyFont="1" applyFill="1" applyBorder="1" applyAlignment="1">
      <alignment horizontal="centerContinuous" vertical="center"/>
      <protection/>
    </xf>
    <xf numFmtId="0" fontId="9" fillId="0" borderId="24" xfId="35" applyFont="1" applyFill="1" applyBorder="1" applyAlignment="1">
      <alignment horizontal="centerContinuous" vertical="center"/>
      <protection/>
    </xf>
    <xf numFmtId="0" fontId="9" fillId="0" borderId="3" xfId="35" applyFont="1" applyFill="1" applyBorder="1" applyAlignment="1">
      <alignment horizontal="left" vertical="center"/>
      <protection/>
    </xf>
    <xf numFmtId="0" fontId="9" fillId="0" borderId="2" xfId="35" applyFont="1" applyFill="1" applyBorder="1" applyAlignment="1">
      <alignment horizontal="centerContinuous" vertical="center"/>
      <protection/>
    </xf>
    <xf numFmtId="0" fontId="9" fillId="0" borderId="1" xfId="35" applyFont="1" applyFill="1" applyBorder="1" applyAlignment="1">
      <alignment horizontal="distributed" vertical="center" wrapText="1"/>
      <protection/>
    </xf>
    <xf numFmtId="0" fontId="9" fillId="0" borderId="5" xfId="35" applyFont="1" applyFill="1" applyBorder="1" applyAlignment="1">
      <alignment vertical="center"/>
      <protection/>
    </xf>
    <xf numFmtId="0" fontId="1" fillId="0" borderId="15" xfId="35" applyFont="1" applyFill="1" applyBorder="1" applyAlignment="1">
      <alignment horizontal="distributed" vertical="center"/>
      <protection/>
    </xf>
    <xf numFmtId="0" fontId="1" fillId="0" borderId="5" xfId="35" applyFont="1" applyFill="1" applyBorder="1" applyAlignment="1">
      <alignment horizontal="center" vertical="center"/>
      <protection/>
    </xf>
    <xf numFmtId="0" fontId="1" fillId="0" borderId="5" xfId="35" applyFont="1" applyFill="1" applyBorder="1" applyAlignment="1">
      <alignment horizontal="center" vertical="center" wrapText="1"/>
      <protection/>
    </xf>
    <xf numFmtId="0" fontId="1" fillId="0" borderId="4" xfId="35" applyFont="1" applyFill="1" applyBorder="1" applyAlignment="1">
      <alignment horizontal="center" vertical="center"/>
      <protection/>
    </xf>
    <xf numFmtId="0" fontId="9" fillId="0" borderId="27" xfId="35" applyFont="1" applyFill="1" applyBorder="1" applyAlignment="1">
      <alignment horizontal="centerContinuous" vertical="center"/>
      <protection/>
    </xf>
    <xf numFmtId="0" fontId="9" fillId="0" borderId="35" xfId="35" applyFont="1" applyFill="1" applyBorder="1" applyAlignment="1">
      <alignment horizontal="centerContinuous" vertical="center"/>
      <protection/>
    </xf>
    <xf numFmtId="0" fontId="9" fillId="0" borderId="7" xfId="35" applyFont="1" applyFill="1" applyBorder="1" applyAlignment="1">
      <alignment horizontal="centerContinuous" vertical="center"/>
      <protection/>
    </xf>
    <xf numFmtId="0" fontId="1" fillId="0" borderId="7" xfId="35" applyFont="1" applyFill="1" applyBorder="1" applyAlignment="1">
      <alignment horizontal="centerContinuous" vertical="center"/>
      <protection/>
    </xf>
    <xf numFmtId="0" fontId="9" fillId="0" borderId="4" xfId="35" applyFont="1" applyFill="1" applyBorder="1" applyAlignment="1">
      <alignment horizontal="center" vertical="center"/>
      <protection/>
    </xf>
    <xf numFmtId="0" fontId="9" fillId="0" borderId="4" xfId="35" applyFont="1" applyFill="1" applyBorder="1" applyAlignment="1">
      <alignment horizontal="distributed" vertical="center" wrapText="1"/>
      <protection/>
    </xf>
    <xf numFmtId="0" fontId="9" fillId="0" borderId="9" xfId="35" applyFont="1" applyFill="1" applyBorder="1" applyAlignment="1">
      <alignment vertical="center"/>
      <protection/>
    </xf>
    <xf numFmtId="0" fontId="9" fillId="0" borderId="8" xfId="35" applyFont="1" applyFill="1" applyBorder="1" applyAlignment="1">
      <alignment vertical="center"/>
      <protection/>
    </xf>
    <xf numFmtId="0" fontId="9" fillId="0" borderId="29" xfId="35" applyFont="1" applyFill="1" applyBorder="1" applyAlignment="1">
      <alignment horizontal="distributed" vertical="center"/>
      <protection/>
    </xf>
    <xf numFmtId="0" fontId="9" fillId="0" borderId="9" xfId="35" applyFont="1" applyFill="1" applyBorder="1" applyAlignment="1">
      <alignment horizontal="center" vertical="center"/>
      <protection/>
    </xf>
    <xf numFmtId="0" fontId="1" fillId="0" borderId="9" xfId="35" applyFont="1" applyFill="1" applyBorder="1" applyAlignment="1">
      <alignment horizontal="center" vertical="center"/>
      <protection/>
    </xf>
    <xf numFmtId="0" fontId="9" fillId="0" borderId="7" xfId="35" applyFont="1" applyFill="1" applyBorder="1" applyAlignment="1">
      <alignment horizontal="center" vertical="center"/>
      <protection/>
    </xf>
    <xf numFmtId="0" fontId="1" fillId="0" borderId="27" xfId="35" applyFont="1" applyFill="1" applyBorder="1" applyAlignment="1">
      <alignment horizontal="center" vertical="center"/>
      <protection/>
    </xf>
    <xf numFmtId="0" fontId="1" fillId="0" borderId="35" xfId="35" applyFont="1" applyFill="1" applyBorder="1" applyAlignment="1">
      <alignment horizontal="center" vertical="center"/>
      <protection/>
    </xf>
    <xf numFmtId="0" fontId="9" fillId="0" borderId="27" xfId="35" applyFont="1" applyFill="1" applyBorder="1" applyAlignment="1">
      <alignment horizontal="center" vertical="center"/>
      <protection/>
    </xf>
    <xf numFmtId="3" fontId="1" fillId="0" borderId="6" xfId="35" applyNumberFormat="1" applyFont="1" applyFill="1" applyBorder="1" applyAlignment="1">
      <alignment vertical="center"/>
      <protection/>
    </xf>
    <xf numFmtId="3" fontId="1" fillId="0" borderId="14" xfId="35" applyNumberFormat="1" applyFont="1" applyFill="1" applyBorder="1" applyAlignment="1">
      <alignment vertical="center"/>
      <protection/>
    </xf>
    <xf numFmtId="212" fontId="1" fillId="0" borderId="14" xfId="35" applyNumberFormat="1" applyFont="1" applyFill="1" applyBorder="1" applyAlignment="1">
      <alignment vertical="center"/>
      <protection/>
    </xf>
    <xf numFmtId="3" fontId="1" fillId="0" borderId="12" xfId="35" applyNumberFormat="1" applyFont="1" applyFill="1" applyBorder="1" applyAlignment="1">
      <alignment vertical="center"/>
      <protection/>
    </xf>
    <xf numFmtId="0" fontId="10" fillId="0" borderId="0" xfId="35" applyFont="1" applyFill="1" applyAlignment="1">
      <alignment vertical="center"/>
      <protection/>
    </xf>
    <xf numFmtId="0" fontId="17" fillId="0" borderId="5" xfId="35" applyFont="1" applyFill="1" applyBorder="1" applyAlignment="1">
      <alignment vertical="center"/>
      <protection/>
    </xf>
    <xf numFmtId="0" fontId="17" fillId="0" borderId="0" xfId="35" applyFont="1" applyFill="1" applyBorder="1" applyAlignment="1">
      <alignment vertical="center"/>
      <protection/>
    </xf>
    <xf numFmtId="0" fontId="17" fillId="0" borderId="0" xfId="35" applyFont="1" applyFill="1" applyBorder="1" applyAlignment="1">
      <alignment horizontal="centerContinuous" vertical="center"/>
      <protection/>
    </xf>
    <xf numFmtId="38" fontId="17" fillId="0" borderId="5" xfId="17" applyFont="1" applyFill="1" applyBorder="1" applyAlignment="1">
      <alignment vertical="center" shrinkToFit="1"/>
    </xf>
    <xf numFmtId="38" fontId="17" fillId="0" borderId="4" xfId="17" applyFont="1" applyFill="1" applyBorder="1" applyAlignment="1">
      <alignment vertical="center" shrinkToFit="1"/>
    </xf>
    <xf numFmtId="184" fontId="17" fillId="0" borderId="4" xfId="17" applyNumberFormat="1" applyFont="1" applyFill="1" applyBorder="1" applyAlignment="1">
      <alignment vertical="center" shrinkToFit="1"/>
    </xf>
    <xf numFmtId="38" fontId="17" fillId="0" borderId="4" xfId="17" applyFont="1" applyFill="1" applyBorder="1" applyAlignment="1">
      <alignment vertical="center"/>
    </xf>
    <xf numFmtId="38" fontId="17" fillId="0" borderId="15" xfId="17" applyFont="1" applyFill="1" applyBorder="1" applyAlignment="1">
      <alignment vertical="center"/>
    </xf>
    <xf numFmtId="0" fontId="1" fillId="0" borderId="5" xfId="35" applyFont="1" applyFill="1" applyBorder="1" applyAlignment="1">
      <alignment vertical="center"/>
      <protection/>
    </xf>
    <xf numFmtId="0" fontId="1" fillId="0" borderId="0" xfId="35" applyFont="1" applyFill="1" applyBorder="1" applyAlignment="1">
      <alignment vertical="center"/>
      <protection/>
    </xf>
    <xf numFmtId="0" fontId="1" fillId="0" borderId="0" xfId="35" applyFont="1" applyFill="1" applyBorder="1" applyAlignment="1">
      <alignment horizontal="centerContinuous" vertical="center"/>
      <protection/>
    </xf>
    <xf numFmtId="38" fontId="1" fillId="0" borderId="5" xfId="17" applyFont="1" applyFill="1" applyBorder="1" applyAlignment="1">
      <alignment vertical="center" shrinkToFit="1"/>
    </xf>
    <xf numFmtId="38" fontId="1" fillId="0" borderId="4" xfId="17" applyFont="1" applyFill="1" applyBorder="1" applyAlignment="1">
      <alignment vertical="center" shrinkToFit="1"/>
    </xf>
    <xf numFmtId="188" fontId="1" fillId="0" borderId="4" xfId="17" applyNumberFormat="1" applyFont="1" applyFill="1" applyBorder="1" applyAlignment="1">
      <alignment vertical="center" shrinkToFit="1"/>
    </xf>
    <xf numFmtId="209" fontId="1" fillId="0" borderId="4" xfId="35" applyNumberFormat="1" applyFont="1" applyFill="1" applyBorder="1" applyAlignment="1">
      <alignment vertical="center" shrinkToFit="1"/>
      <protection/>
    </xf>
    <xf numFmtId="188" fontId="1" fillId="0" borderId="4" xfId="17" applyNumberFormat="1" applyFont="1" applyFill="1" applyBorder="1" applyAlignment="1">
      <alignment vertical="center"/>
    </xf>
    <xf numFmtId="0" fontId="7" fillId="0" borderId="0" xfId="35" applyFont="1" applyFill="1" applyBorder="1" applyAlignment="1">
      <alignment vertical="center"/>
      <protection/>
    </xf>
    <xf numFmtId="0" fontId="7" fillId="0" borderId="15" xfId="35" applyFont="1" applyFill="1" applyBorder="1" applyAlignment="1">
      <alignment vertical="center"/>
      <protection/>
    </xf>
    <xf numFmtId="3" fontId="1" fillId="0" borderId="5" xfId="35" applyNumberFormat="1" applyFont="1" applyFill="1" applyBorder="1" applyAlignment="1">
      <alignment vertical="center" shrinkToFit="1"/>
      <protection/>
    </xf>
    <xf numFmtId="3" fontId="1" fillId="0" borderId="4" xfId="35" applyNumberFormat="1" applyFont="1" applyFill="1" applyBorder="1" applyAlignment="1">
      <alignment vertical="center" shrinkToFit="1"/>
      <protection/>
    </xf>
    <xf numFmtId="216" fontId="1" fillId="0" borderId="4" xfId="17" applyNumberFormat="1" applyFont="1" applyFill="1" applyBorder="1" applyAlignment="1">
      <alignment horizontal="right" vertical="center" shrinkToFit="1"/>
    </xf>
    <xf numFmtId="3" fontId="1" fillId="0" borderId="4" xfId="35" applyNumberFormat="1" applyFont="1" applyFill="1" applyBorder="1" applyAlignment="1">
      <alignment vertical="center"/>
      <protection/>
    </xf>
    <xf numFmtId="0" fontId="1" fillId="0" borderId="15" xfId="35" applyFont="1" applyFill="1" applyBorder="1" applyAlignment="1">
      <alignment vertical="center"/>
      <protection/>
    </xf>
    <xf numFmtId="209" fontId="1" fillId="0" borderId="5" xfId="35" applyNumberFormat="1" applyFont="1" applyFill="1" applyBorder="1" applyAlignment="1">
      <alignment vertical="center" shrinkToFit="1"/>
      <protection/>
    </xf>
    <xf numFmtId="215" fontId="1" fillId="0" borderId="5" xfId="35" applyNumberFormat="1" applyFont="1" applyFill="1" applyBorder="1" applyAlignment="1">
      <alignment vertical="center" shrinkToFit="1"/>
      <protection/>
    </xf>
    <xf numFmtId="41" fontId="1" fillId="0" borderId="4" xfId="17" applyNumberFormat="1" applyFont="1" applyFill="1" applyBorder="1" applyAlignment="1">
      <alignment horizontal="right" vertical="center" shrinkToFit="1"/>
    </xf>
    <xf numFmtId="0" fontId="9" fillId="0" borderId="4" xfId="35" applyFont="1" applyFill="1" applyBorder="1" applyAlignment="1">
      <alignment vertical="center"/>
      <protection/>
    </xf>
    <xf numFmtId="3" fontId="1" fillId="0" borderId="15" xfId="35" applyNumberFormat="1" applyFont="1" applyFill="1" applyBorder="1" applyAlignment="1">
      <alignment vertical="center" shrinkToFit="1"/>
      <protection/>
    </xf>
    <xf numFmtId="188" fontId="1" fillId="0" borderId="15" xfId="17" applyNumberFormat="1" applyFont="1" applyFill="1" applyBorder="1" applyAlignment="1">
      <alignment vertical="center" shrinkToFit="1"/>
    </xf>
    <xf numFmtId="213" fontId="9" fillId="0" borderId="0" xfId="35" applyNumberFormat="1" applyFont="1" applyFill="1" applyAlignment="1">
      <alignment vertical="center"/>
      <protection/>
    </xf>
    <xf numFmtId="213" fontId="1" fillId="0" borderId="19" xfId="35" applyNumberFormat="1" applyFont="1" applyFill="1" applyBorder="1" applyAlignment="1">
      <alignment vertical="center"/>
      <protection/>
    </xf>
    <xf numFmtId="213" fontId="1" fillId="0" borderId="23" xfId="35" applyNumberFormat="1" applyFont="1" applyFill="1" applyBorder="1" applyAlignment="1">
      <alignment vertical="center"/>
      <protection/>
    </xf>
    <xf numFmtId="38" fontId="1" fillId="0" borderId="19" xfId="17" applyFont="1" applyFill="1" applyBorder="1" applyAlignment="1">
      <alignment vertical="center" shrinkToFit="1"/>
    </xf>
    <xf numFmtId="38" fontId="1" fillId="0" borderId="18" xfId="17" applyFont="1" applyFill="1" applyBorder="1" applyAlignment="1">
      <alignment vertical="center" shrinkToFit="1"/>
    </xf>
    <xf numFmtId="188" fontId="1" fillId="0" borderId="18" xfId="17" applyNumberFormat="1" applyFont="1" applyFill="1" applyBorder="1" applyAlignment="1">
      <alignment vertical="center" shrinkToFit="1"/>
    </xf>
    <xf numFmtId="209" fontId="1" fillId="0" borderId="18" xfId="35" applyNumberFormat="1" applyFont="1" applyFill="1" applyBorder="1" applyAlignment="1">
      <alignment vertical="center" shrinkToFit="1"/>
      <protection/>
    </xf>
    <xf numFmtId="41" fontId="1" fillId="0" borderId="18" xfId="17" applyNumberFormat="1" applyFont="1" applyFill="1" applyBorder="1" applyAlignment="1">
      <alignment horizontal="right" vertical="center" shrinkToFit="1"/>
    </xf>
    <xf numFmtId="188" fontId="1" fillId="0" borderId="22" xfId="17" applyNumberFormat="1" applyFont="1" applyFill="1" applyBorder="1" applyAlignment="1">
      <alignment vertical="center" shrinkToFit="1"/>
    </xf>
    <xf numFmtId="213" fontId="9" fillId="0" borderId="0" xfId="35" applyNumberFormat="1" applyFont="1" applyFill="1" applyBorder="1" applyAlignment="1">
      <alignment vertical="center"/>
      <protection/>
    </xf>
    <xf numFmtId="38" fontId="9" fillId="0" borderId="0" xfId="17" applyFont="1" applyFill="1" applyBorder="1" applyAlignment="1">
      <alignment vertical="center" shrinkToFit="1"/>
    </xf>
    <xf numFmtId="38" fontId="9" fillId="0" borderId="0" xfId="17" applyFont="1" applyFill="1" applyBorder="1" applyAlignment="1">
      <alignment horizontal="right" vertical="center" shrinkToFit="1"/>
    </xf>
    <xf numFmtId="209" fontId="9" fillId="0" borderId="0" xfId="35" applyNumberFormat="1" applyFont="1" applyFill="1" applyBorder="1" applyAlignment="1">
      <alignment vertical="center" shrinkToFit="1"/>
      <protection/>
    </xf>
    <xf numFmtId="38" fontId="1" fillId="0" borderId="0" xfId="17" applyFont="1" applyAlignment="1">
      <alignment/>
    </xf>
    <xf numFmtId="38" fontId="8" fillId="0" borderId="0" xfId="17" applyFont="1" applyAlignment="1">
      <alignment/>
    </xf>
    <xf numFmtId="38" fontId="1" fillId="0" borderId="0" xfId="17" applyFont="1" applyAlignment="1">
      <alignment horizontal="right"/>
    </xf>
    <xf numFmtId="38" fontId="10" fillId="0" borderId="4" xfId="17" applyFont="1" applyBorder="1" applyAlignment="1">
      <alignment horizontal="left" vertical="center"/>
    </xf>
    <xf numFmtId="38" fontId="10" fillId="0" borderId="17" xfId="17" applyFont="1" applyBorder="1" applyAlignment="1">
      <alignment vertical="center"/>
    </xf>
    <xf numFmtId="0" fontId="1" fillId="0" borderId="0" xfId="36" applyFont="1">
      <alignment/>
      <protection/>
    </xf>
    <xf numFmtId="0" fontId="1" fillId="0" borderId="4" xfId="36" applyFont="1" applyBorder="1" applyAlignment="1">
      <alignment horizontal="distributed" vertical="center"/>
      <protection/>
    </xf>
    <xf numFmtId="38" fontId="1" fillId="0" borderId="14" xfId="17" applyFont="1" applyBorder="1" applyAlignment="1">
      <alignment horizontal="right" vertical="center"/>
    </xf>
    <xf numFmtId="38" fontId="1" fillId="0" borderId="14" xfId="17" applyFont="1" applyBorder="1" applyAlignment="1" quotePrefix="1">
      <alignment horizontal="right" vertical="center"/>
    </xf>
    <xf numFmtId="184" fontId="1" fillId="0" borderId="14" xfId="17" applyNumberFormat="1" applyFont="1" applyBorder="1" applyAlignment="1">
      <alignment horizontal="right" vertical="center"/>
    </xf>
    <xf numFmtId="204" fontId="1" fillId="0" borderId="14" xfId="17" applyNumberFormat="1" applyFont="1" applyBorder="1" applyAlignment="1" quotePrefix="1">
      <alignment horizontal="right" vertical="center"/>
    </xf>
    <xf numFmtId="0" fontId="1" fillId="0" borderId="0" xfId="36" applyFont="1" applyBorder="1">
      <alignment/>
      <protection/>
    </xf>
    <xf numFmtId="0" fontId="10" fillId="0" borderId="0" xfId="36" applyFont="1">
      <alignment/>
      <protection/>
    </xf>
    <xf numFmtId="0" fontId="10" fillId="0" borderId="4" xfId="36" applyFont="1" applyBorder="1" applyAlignment="1">
      <alignment horizontal="distributed" vertical="center"/>
      <protection/>
    </xf>
    <xf numFmtId="184" fontId="10" fillId="0" borderId="4" xfId="17" applyNumberFormat="1" applyFont="1" applyBorder="1" applyAlignment="1">
      <alignment horizontal="right" vertical="center"/>
    </xf>
    <xf numFmtId="0" fontId="10" fillId="0" borderId="0" xfId="36" applyFont="1" applyBorder="1">
      <alignment/>
      <protection/>
    </xf>
    <xf numFmtId="0" fontId="9" fillId="0" borderId="0" xfId="36" applyFont="1">
      <alignment/>
      <protection/>
    </xf>
    <xf numFmtId="38" fontId="9" fillId="0" borderId="4" xfId="17" applyFont="1" applyFill="1" applyBorder="1" applyAlignment="1">
      <alignment horizontal="center" vertical="center"/>
    </xf>
    <xf numFmtId="38" fontId="9" fillId="0" borderId="4" xfId="17" applyFont="1" applyBorder="1" applyAlignment="1">
      <alignment horizontal="right" vertical="center"/>
    </xf>
    <xf numFmtId="38" fontId="9" fillId="0" borderId="4" xfId="17" applyFont="1" applyBorder="1" applyAlignment="1" quotePrefix="1">
      <alignment horizontal="right" vertical="center"/>
    </xf>
    <xf numFmtId="184" fontId="9" fillId="0" borderId="4" xfId="17" applyNumberFormat="1" applyFont="1" applyBorder="1" applyAlignment="1">
      <alignment horizontal="right" vertical="center"/>
    </xf>
    <xf numFmtId="204" fontId="9" fillId="0" borderId="4" xfId="17" applyNumberFormat="1" applyFont="1" applyBorder="1" applyAlignment="1" quotePrefix="1">
      <alignment horizontal="right" vertical="center"/>
    </xf>
    <xf numFmtId="0" fontId="9" fillId="0" borderId="0" xfId="36" applyFont="1" applyBorder="1">
      <alignment/>
      <protection/>
    </xf>
    <xf numFmtId="38" fontId="10" fillId="0" borderId="4" xfId="36" applyNumberFormat="1" applyFont="1" applyBorder="1">
      <alignment/>
      <protection/>
    </xf>
    <xf numFmtId="184" fontId="10" fillId="0" borderId="4" xfId="36" applyNumberFormat="1" applyFont="1" applyBorder="1">
      <alignment/>
      <protection/>
    </xf>
    <xf numFmtId="38" fontId="1" fillId="0" borderId="4" xfId="17" applyFont="1" applyFill="1" applyBorder="1" applyAlignment="1">
      <alignment horizontal="distributed" vertical="center"/>
    </xf>
    <xf numFmtId="184" fontId="1" fillId="0" borderId="4" xfId="17" applyNumberFormat="1" applyFont="1" applyBorder="1" applyAlignment="1">
      <alignment horizontal="right" vertical="center"/>
    </xf>
    <xf numFmtId="38" fontId="1" fillId="0" borderId="0" xfId="17" applyFont="1" applyFill="1" applyBorder="1" applyAlignment="1">
      <alignment horizontal="distributed" vertical="center"/>
    </xf>
    <xf numFmtId="0" fontId="1" fillId="0" borderId="4" xfId="36" applyFont="1" applyBorder="1">
      <alignment/>
      <protection/>
    </xf>
    <xf numFmtId="38" fontId="10" fillId="0" borderId="4" xfId="17" applyFont="1" applyBorder="1" applyAlignment="1">
      <alignment/>
    </xf>
    <xf numFmtId="184" fontId="10" fillId="0" borderId="4" xfId="17" applyNumberFormat="1" applyFont="1" applyBorder="1" applyAlignment="1">
      <alignment/>
    </xf>
    <xf numFmtId="184" fontId="1" fillId="0" borderId="4" xfId="17" applyNumberFormat="1" applyFont="1" applyBorder="1" applyAlignment="1">
      <alignment/>
    </xf>
    <xf numFmtId="184" fontId="1" fillId="0" borderId="4" xfId="36" applyNumberFormat="1" applyFont="1" applyBorder="1">
      <alignment/>
      <protection/>
    </xf>
    <xf numFmtId="38" fontId="10" fillId="0" borderId="0" xfId="17" applyFont="1" applyAlignment="1">
      <alignment/>
    </xf>
    <xf numFmtId="1" fontId="1" fillId="0" borderId="4" xfId="17" applyNumberFormat="1" applyFont="1" applyBorder="1" applyAlignment="1" quotePrefix="1">
      <alignment horizontal="right" vertical="center"/>
    </xf>
    <xf numFmtId="38" fontId="1" fillId="0" borderId="4" xfId="17" applyFont="1" applyBorder="1" applyAlignment="1" quotePrefix="1">
      <alignment horizontal="right" vertical="center"/>
    </xf>
    <xf numFmtId="204" fontId="1" fillId="0" borderId="4" xfId="17" applyNumberFormat="1" applyFont="1" applyBorder="1" applyAlignment="1" quotePrefix="1">
      <alignment horizontal="right" vertical="center"/>
    </xf>
    <xf numFmtId="38" fontId="10" fillId="0" borderId="0" xfId="17" applyFont="1" applyFill="1" applyBorder="1" applyAlignment="1">
      <alignment horizontal="distributed" vertical="center"/>
    </xf>
    <xf numFmtId="0" fontId="17" fillId="0" borderId="4" xfId="36" applyFont="1" applyBorder="1">
      <alignment/>
      <protection/>
    </xf>
    <xf numFmtId="38" fontId="1" fillId="0" borderId="18" xfId="17" applyFont="1" applyFill="1" applyBorder="1" applyAlignment="1">
      <alignment horizontal="distributed" vertical="center"/>
    </xf>
    <xf numFmtId="38" fontId="1" fillId="0" borderId="18" xfId="17" applyFont="1" applyBorder="1" applyAlignment="1">
      <alignment horizontal="right" vertical="center"/>
    </xf>
    <xf numFmtId="184" fontId="1" fillId="0" borderId="18" xfId="17" applyNumberFormat="1" applyFont="1" applyBorder="1" applyAlignment="1">
      <alignment horizontal="right" vertical="center"/>
    </xf>
    <xf numFmtId="1" fontId="1" fillId="0" borderId="18" xfId="17" applyNumberFormat="1" applyFont="1" applyBorder="1" applyAlignment="1" quotePrefix="1">
      <alignment horizontal="right" vertical="center"/>
    </xf>
    <xf numFmtId="176" fontId="7" fillId="0" borderId="0" xfId="37" applyNumberFormat="1" applyFont="1" applyAlignment="1" applyProtection="1">
      <alignment vertical="center"/>
      <protection/>
    </xf>
    <xf numFmtId="176" fontId="8" fillId="0" borderId="0" xfId="37" applyNumberFormat="1" applyFont="1" applyAlignment="1" applyProtection="1">
      <alignment vertical="center"/>
      <protection/>
    </xf>
    <xf numFmtId="176" fontId="20" fillId="0" borderId="0" xfId="37" applyNumberFormat="1" applyFont="1" applyFill="1" applyAlignment="1" applyProtection="1">
      <alignment horizontal="center" vertical="center"/>
      <protection/>
    </xf>
    <xf numFmtId="176" fontId="7" fillId="0" borderId="0" xfId="37" applyNumberFormat="1" applyFont="1" applyFill="1" applyAlignment="1" applyProtection="1">
      <alignment horizontal="center" vertical="center"/>
      <protection/>
    </xf>
    <xf numFmtId="176" fontId="8" fillId="0" borderId="0" xfId="37" applyNumberFormat="1" applyFont="1" applyAlignment="1" applyProtection="1">
      <alignment horizontal="center" vertical="center"/>
      <protection/>
    </xf>
    <xf numFmtId="176" fontId="7" fillId="0" borderId="0" xfId="37" applyNumberFormat="1" applyFont="1" applyAlignment="1" applyProtection="1">
      <alignment horizontal="center" vertical="center"/>
      <protection/>
    </xf>
    <xf numFmtId="176" fontId="7" fillId="0" borderId="54" xfId="37" applyNumberFormat="1" applyFont="1" applyFill="1" applyBorder="1" applyAlignment="1" applyProtection="1">
      <alignment horizontal="center" vertical="center"/>
      <protection/>
    </xf>
    <xf numFmtId="176" fontId="1" fillId="0" borderId="54" xfId="37" applyNumberFormat="1" applyFont="1" applyFill="1" applyBorder="1" applyAlignment="1" applyProtection="1">
      <alignment horizontal="center" vertical="center"/>
      <protection/>
    </xf>
    <xf numFmtId="176" fontId="1" fillId="0" borderId="0" xfId="37" applyNumberFormat="1" applyFont="1" applyFill="1" applyAlignment="1" applyProtection="1">
      <alignment horizontal="center" vertical="center"/>
      <protection/>
    </xf>
    <xf numFmtId="176" fontId="1" fillId="0" borderId="0" xfId="37" applyNumberFormat="1" applyFont="1" applyAlignment="1" applyProtection="1">
      <alignment horizontal="center" vertical="center"/>
      <protection/>
    </xf>
    <xf numFmtId="176" fontId="1" fillId="0" borderId="1" xfId="37" applyNumberFormat="1" applyFont="1" applyFill="1" applyBorder="1" applyAlignment="1" applyProtection="1">
      <alignment horizontal="center" vertical="center"/>
      <protection/>
    </xf>
    <xf numFmtId="176" fontId="1" fillId="0" borderId="1" xfId="37" applyNumberFormat="1" applyFont="1" applyBorder="1" applyAlignment="1" applyProtection="1">
      <alignment horizontal="center" vertical="center"/>
      <protection/>
    </xf>
    <xf numFmtId="210" fontId="1" fillId="0" borderId="55" xfId="37" applyNumberFormat="1" applyFont="1" applyFill="1" applyBorder="1" applyAlignment="1" applyProtection="1">
      <alignment horizontal="center" vertical="center"/>
      <protection/>
    </xf>
    <xf numFmtId="176" fontId="1" fillId="0" borderId="28" xfId="37" applyNumberFormat="1" applyFont="1" applyFill="1" applyBorder="1" applyAlignment="1" applyProtection="1">
      <alignment horizontal="center" vertical="center"/>
      <protection locked="0"/>
    </xf>
    <xf numFmtId="176" fontId="1" fillId="0" borderId="56" xfId="37" applyNumberFormat="1" applyFont="1" applyFill="1" applyBorder="1" applyAlignment="1" applyProtection="1">
      <alignment horizontal="center" vertical="center"/>
      <protection/>
    </xf>
    <xf numFmtId="176" fontId="1" fillId="0" borderId="4" xfId="37" applyNumberFormat="1" applyFont="1" applyFill="1" applyBorder="1" applyAlignment="1" applyProtection="1">
      <alignment horizontal="center" vertical="center"/>
      <protection/>
    </xf>
    <xf numFmtId="176" fontId="1" fillId="0" borderId="4" xfId="37" applyNumberFormat="1" applyFont="1" applyBorder="1" applyAlignment="1" applyProtection="1">
      <alignment horizontal="center" vertical="center"/>
      <protection/>
    </xf>
    <xf numFmtId="176" fontId="1" fillId="0" borderId="57" xfId="37" applyNumberFormat="1" applyFont="1" applyBorder="1" applyAlignment="1" applyProtection="1">
      <alignment horizontal="center" vertical="center"/>
      <protection/>
    </xf>
    <xf numFmtId="176" fontId="1" fillId="0" borderId="15" xfId="37" applyNumberFormat="1" applyFont="1" applyFill="1" applyBorder="1" applyAlignment="1" applyProtection="1">
      <alignment horizontal="center" vertical="center"/>
      <protection locked="0"/>
    </xf>
    <xf numFmtId="176" fontId="1" fillId="0" borderId="15" xfId="37" applyNumberFormat="1" applyFont="1" applyFill="1" applyBorder="1" applyAlignment="1" applyProtection="1">
      <alignment horizontal="center" vertical="center"/>
      <protection/>
    </xf>
    <xf numFmtId="176" fontId="1" fillId="0" borderId="7" xfId="37" applyNumberFormat="1" applyFont="1" applyFill="1" applyBorder="1" applyAlignment="1" applyProtection="1">
      <alignment horizontal="center" vertical="center"/>
      <protection/>
    </xf>
    <xf numFmtId="176" fontId="1" fillId="0" borderId="7" xfId="37" applyNumberFormat="1" applyFont="1" applyBorder="1" applyAlignment="1" applyProtection="1">
      <alignment horizontal="center" vertical="center"/>
      <protection/>
    </xf>
    <xf numFmtId="210" fontId="1" fillId="0" borderId="58" xfId="37" applyNumberFormat="1" applyFont="1" applyFill="1" applyBorder="1" applyAlignment="1" applyProtection="1">
      <alignment horizontal="center" vertical="center"/>
      <protection/>
    </xf>
    <xf numFmtId="176" fontId="1" fillId="0" borderId="29" xfId="37" applyNumberFormat="1" applyFont="1" applyFill="1" applyBorder="1" applyAlignment="1" applyProtection="1">
      <alignment horizontal="center" vertical="center"/>
      <protection locked="0"/>
    </xf>
    <xf numFmtId="176" fontId="1" fillId="0" borderId="14" xfId="37" applyNumberFormat="1" applyFont="1" applyBorder="1" applyAlignment="1" applyProtection="1">
      <alignment horizontal="center" vertical="center"/>
      <protection/>
    </xf>
    <xf numFmtId="176" fontId="1" fillId="0" borderId="14" xfId="37" applyNumberFormat="1" applyFont="1" applyFill="1" applyBorder="1" applyAlignment="1" applyProtection="1">
      <alignment horizontal="right" vertical="center"/>
      <protection/>
    </xf>
    <xf numFmtId="176" fontId="1" fillId="0" borderId="14" xfId="37" applyNumberFormat="1" applyFont="1" applyBorder="1" applyAlignment="1" applyProtection="1">
      <alignment horizontal="right" vertical="center"/>
      <protection/>
    </xf>
    <xf numFmtId="176" fontId="1" fillId="0" borderId="59" xfId="37" applyNumberFormat="1" applyFont="1" applyBorder="1" applyAlignment="1" applyProtection="1">
      <alignment horizontal="right" vertical="center"/>
      <protection/>
    </xf>
    <xf numFmtId="176" fontId="1" fillId="0" borderId="12" xfId="37" applyNumberFormat="1" applyFont="1" applyBorder="1" applyAlignment="1" applyProtection="1">
      <alignment horizontal="right" vertical="center"/>
      <protection/>
    </xf>
    <xf numFmtId="176" fontId="10" fillId="0" borderId="0" xfId="37" applyNumberFormat="1" applyFont="1" applyAlignment="1" applyProtection="1">
      <alignment horizontal="center" vertical="center"/>
      <protection/>
    </xf>
    <xf numFmtId="176" fontId="10" fillId="0" borderId="4" xfId="37" applyNumberFormat="1" applyFont="1" applyBorder="1" applyAlignment="1" applyProtection="1">
      <alignment horizontal="distributed" vertical="center"/>
      <protection/>
    </xf>
    <xf numFmtId="176" fontId="10" fillId="0" borderId="4" xfId="37" applyNumberFormat="1" applyFont="1" applyFill="1" applyBorder="1" applyAlignment="1" applyProtection="1">
      <alignment horizontal="right" vertical="center"/>
      <protection/>
    </xf>
    <xf numFmtId="210" fontId="10" fillId="0" borderId="4" xfId="37" applyNumberFormat="1" applyFont="1" applyBorder="1" applyAlignment="1" applyProtection="1">
      <alignment horizontal="right" vertical="center"/>
      <protection/>
    </xf>
    <xf numFmtId="210" fontId="10" fillId="0" borderId="4" xfId="37" applyNumberFormat="1" applyFont="1" applyFill="1" applyBorder="1" applyAlignment="1" applyProtection="1">
      <alignment horizontal="right" vertical="center"/>
      <protection/>
    </xf>
    <xf numFmtId="210" fontId="10" fillId="0" borderId="57" xfId="37" applyNumberFormat="1" applyFont="1" applyBorder="1" applyAlignment="1" applyProtection="1">
      <alignment horizontal="right" vertical="center"/>
      <protection/>
    </xf>
    <xf numFmtId="210" fontId="10" fillId="0" borderId="15" xfId="37" applyNumberFormat="1" applyFont="1" applyBorder="1" applyAlignment="1" applyProtection="1">
      <alignment horizontal="right" vertical="center"/>
      <protection/>
    </xf>
    <xf numFmtId="176" fontId="10" fillId="0" borderId="15" xfId="37" applyNumberFormat="1" applyFont="1" applyFill="1" applyBorder="1" applyAlignment="1" applyProtection="1">
      <alignment horizontal="center" vertical="center"/>
      <protection/>
    </xf>
    <xf numFmtId="176" fontId="17" fillId="0" borderId="0" xfId="37" applyNumberFormat="1" applyFont="1" applyAlignment="1" applyProtection="1">
      <alignment horizontal="center" vertical="center"/>
      <protection/>
    </xf>
    <xf numFmtId="176" fontId="17" fillId="0" borderId="4" xfId="37" applyNumberFormat="1" applyFont="1" applyBorder="1" applyAlignment="1" applyProtection="1">
      <alignment horizontal="distributed" vertical="center"/>
      <protection/>
    </xf>
    <xf numFmtId="176" fontId="17" fillId="0" borderId="4" xfId="37" applyNumberFormat="1" applyFont="1" applyFill="1" applyBorder="1" applyAlignment="1" applyProtection="1">
      <alignment horizontal="center" vertical="center"/>
      <protection/>
    </xf>
    <xf numFmtId="176" fontId="17" fillId="0" borderId="4" xfId="37" applyNumberFormat="1" applyFont="1" applyBorder="1" applyAlignment="1" applyProtection="1">
      <alignment horizontal="center" vertical="center"/>
      <protection/>
    </xf>
    <xf numFmtId="210" fontId="17" fillId="0" borderId="4" xfId="37" applyNumberFormat="1" applyFont="1" applyFill="1" applyBorder="1" applyAlignment="1" applyProtection="1">
      <alignment horizontal="right" vertical="center"/>
      <protection/>
    </xf>
    <xf numFmtId="210" fontId="17" fillId="0" borderId="57" xfId="37" applyNumberFormat="1" applyFont="1" applyFill="1" applyBorder="1" applyAlignment="1" applyProtection="1">
      <alignment horizontal="center" vertical="center"/>
      <protection/>
    </xf>
    <xf numFmtId="210" fontId="17" fillId="0" borderId="15" xfId="37" applyNumberFormat="1" applyFont="1" applyFill="1" applyBorder="1" applyAlignment="1" applyProtection="1">
      <alignment horizontal="center" vertical="center"/>
      <protection locked="0"/>
    </xf>
    <xf numFmtId="176" fontId="17" fillId="0" borderId="15" xfId="37" applyNumberFormat="1" applyFont="1" applyFill="1" applyBorder="1" applyAlignment="1" applyProtection="1">
      <alignment horizontal="center" vertical="center"/>
      <protection/>
    </xf>
    <xf numFmtId="176" fontId="1" fillId="0" borderId="4" xfId="37" applyNumberFormat="1" applyFont="1" applyBorder="1" applyAlignment="1" applyProtection="1">
      <alignment horizontal="distributed" vertical="center"/>
      <protection/>
    </xf>
    <xf numFmtId="176" fontId="1" fillId="0" borderId="4" xfId="37" applyNumberFormat="1" applyFont="1" applyFill="1" applyBorder="1" applyAlignment="1" applyProtection="1">
      <alignment horizontal="right" vertical="center"/>
      <protection/>
    </xf>
    <xf numFmtId="210" fontId="1" fillId="0" borderId="4" xfId="37" applyNumberFormat="1" applyFont="1" applyBorder="1" applyAlignment="1" applyProtection="1">
      <alignment horizontal="right" vertical="center"/>
      <protection/>
    </xf>
    <xf numFmtId="210" fontId="1" fillId="0" borderId="4" xfId="37" applyNumberFormat="1" applyFont="1" applyFill="1" applyBorder="1" applyAlignment="1" applyProtection="1">
      <alignment horizontal="right" vertical="center"/>
      <protection/>
    </xf>
    <xf numFmtId="210" fontId="1" fillId="0" borderId="57" xfId="37" applyNumberFormat="1" applyFont="1" applyBorder="1" applyAlignment="1" applyProtection="1">
      <alignment horizontal="right" vertical="center"/>
      <protection/>
    </xf>
    <xf numFmtId="210" fontId="1" fillId="0" borderId="15" xfId="37" applyNumberFormat="1" applyFont="1" applyFill="1" applyBorder="1" applyAlignment="1" applyProtection="1">
      <alignment horizontal="right" vertical="center"/>
      <protection locked="0"/>
    </xf>
    <xf numFmtId="210" fontId="1" fillId="0" borderId="57" xfId="37" applyNumberFormat="1" applyFont="1" applyFill="1" applyBorder="1" applyAlignment="1" applyProtection="1">
      <alignment horizontal="center" vertical="center"/>
      <protection/>
    </xf>
    <xf numFmtId="210" fontId="1" fillId="0" borderId="15" xfId="37" applyNumberFormat="1" applyFont="1" applyFill="1" applyBorder="1" applyAlignment="1" applyProtection="1">
      <alignment horizontal="center" vertical="center"/>
      <protection locked="0"/>
    </xf>
    <xf numFmtId="176" fontId="1" fillId="0" borderId="0" xfId="37" applyNumberFormat="1" applyFont="1" applyAlignment="1" applyProtection="1">
      <alignment vertical="center"/>
      <protection/>
    </xf>
    <xf numFmtId="176" fontId="1" fillId="0" borderId="4" xfId="37" applyNumberFormat="1" applyFont="1" applyBorder="1" applyAlignment="1" applyProtection="1">
      <alignment horizontal="right" vertical="center"/>
      <protection/>
    </xf>
    <xf numFmtId="210" fontId="1" fillId="0" borderId="15" xfId="37" applyNumberFormat="1" applyFont="1" applyBorder="1" applyAlignment="1" applyProtection="1">
      <alignment horizontal="right" vertical="center"/>
      <protection locked="0"/>
    </xf>
    <xf numFmtId="176" fontId="1" fillId="0" borderId="60" xfId="37" applyNumberFormat="1" applyFont="1" applyBorder="1" applyAlignment="1" applyProtection="1">
      <alignment horizontal="center" vertical="center"/>
      <protection/>
    </xf>
    <xf numFmtId="176" fontId="1" fillId="0" borderId="33" xfId="37" applyNumberFormat="1" applyFont="1" applyBorder="1" applyAlignment="1" applyProtection="1">
      <alignment horizontal="center" vertical="center"/>
      <protection/>
    </xf>
    <xf numFmtId="176" fontId="1" fillId="0" borderId="0" xfId="37" applyNumberFormat="1" applyFont="1" applyBorder="1" applyAlignment="1" applyProtection="1">
      <alignment vertical="center"/>
      <protection/>
    </xf>
    <xf numFmtId="176" fontId="1" fillId="0" borderId="12" xfId="37" applyNumberFormat="1" applyFont="1" applyBorder="1" applyAlignment="1" applyProtection="1">
      <alignment horizontal="center" vertical="center"/>
      <protection/>
    </xf>
    <xf numFmtId="176" fontId="1" fillId="0" borderId="29" xfId="37" applyNumberFormat="1" applyFont="1" applyBorder="1" applyAlignment="1" applyProtection="1">
      <alignment horizontal="center" vertical="center"/>
      <protection/>
    </xf>
    <xf numFmtId="219" fontId="1" fillId="0" borderId="4" xfId="37" applyNumberFormat="1" applyFont="1" applyBorder="1" applyAlignment="1" applyProtection="1">
      <alignment horizontal="right" vertical="center"/>
      <protection/>
    </xf>
    <xf numFmtId="220" fontId="1" fillId="0" borderId="4" xfId="37" applyNumberFormat="1" applyFont="1" applyBorder="1" applyAlignment="1" applyProtection="1">
      <alignment horizontal="right" vertical="center"/>
      <protection/>
    </xf>
    <xf numFmtId="220" fontId="1" fillId="0" borderId="57" xfId="37" applyNumberFormat="1" applyFont="1" applyBorder="1" applyAlignment="1" applyProtection="1">
      <alignment horizontal="right" vertical="center"/>
      <protection/>
    </xf>
    <xf numFmtId="176" fontId="1" fillId="0" borderId="18" xfId="37" applyNumberFormat="1" applyFont="1" applyBorder="1" applyAlignment="1" applyProtection="1">
      <alignment vertical="center"/>
      <protection/>
    </xf>
    <xf numFmtId="176" fontId="1" fillId="0" borderId="61" xfId="37" applyNumberFormat="1" applyFont="1" applyBorder="1" applyAlignment="1" applyProtection="1">
      <alignment vertical="center"/>
      <protection/>
    </xf>
    <xf numFmtId="176" fontId="1" fillId="0" borderId="22" xfId="37" applyNumberFormat="1" applyFont="1" applyBorder="1" applyAlignment="1" applyProtection="1">
      <alignment vertical="center"/>
      <protection/>
    </xf>
    <xf numFmtId="176" fontId="1" fillId="0" borderId="0" xfId="37" applyNumberFormat="1" applyFont="1" applyBorder="1" applyAlignment="1" applyProtection="1">
      <alignment horizontal="left" vertical="center"/>
      <protection/>
    </xf>
    <xf numFmtId="176" fontId="1" fillId="0" borderId="0" xfId="37" applyNumberFormat="1" applyFont="1" applyBorder="1" applyAlignment="1" applyProtection="1">
      <alignment horizontal="center" vertical="center"/>
      <protection/>
    </xf>
    <xf numFmtId="176" fontId="1" fillId="0" borderId="62" xfId="37" applyNumberFormat="1" applyFont="1" applyBorder="1" applyAlignment="1" applyProtection="1">
      <alignment horizontal="center" vertical="center"/>
      <protection/>
    </xf>
    <xf numFmtId="176" fontId="7" fillId="0" borderId="0" xfId="37" applyNumberFormat="1" applyFont="1" applyBorder="1" applyAlignment="1" applyProtection="1">
      <alignment horizontal="center" vertical="center"/>
      <protection/>
    </xf>
    <xf numFmtId="176" fontId="7" fillId="0" borderId="63" xfId="37" applyNumberFormat="1" applyFont="1" applyBorder="1" applyAlignment="1" applyProtection="1">
      <alignment horizontal="center" vertical="center"/>
      <protection/>
    </xf>
    <xf numFmtId="176" fontId="7" fillId="0" borderId="0" xfId="37" applyNumberFormat="1" applyFont="1" applyBorder="1" applyAlignment="1" applyProtection="1">
      <alignment vertical="center"/>
      <protection/>
    </xf>
    <xf numFmtId="38" fontId="9" fillId="0" borderId="0" xfId="17" applyFont="1" applyAlignment="1">
      <alignment/>
    </xf>
    <xf numFmtId="38" fontId="9" fillId="0" borderId="0" xfId="17" applyFont="1" applyAlignment="1">
      <alignment horizontal="right"/>
    </xf>
    <xf numFmtId="38" fontId="1" fillId="0" borderId="32" xfId="17" applyFont="1" applyBorder="1" applyAlignment="1">
      <alignment horizontal="centerContinuous" vertical="center"/>
    </xf>
    <xf numFmtId="38" fontId="1" fillId="0" borderId="30" xfId="17" applyFont="1" applyBorder="1" applyAlignment="1">
      <alignment horizontal="centerContinuous" vertical="center"/>
    </xf>
    <xf numFmtId="38" fontId="1" fillId="0" borderId="31" xfId="17" applyFont="1" applyBorder="1" applyAlignment="1">
      <alignment horizontal="centerContinuous" vertical="center"/>
    </xf>
    <xf numFmtId="38" fontId="1" fillId="0" borderId="27" xfId="17" applyFont="1" applyBorder="1" applyAlignment="1">
      <alignment horizontal="distributed" vertical="center"/>
    </xf>
    <xf numFmtId="38" fontId="9" fillId="0" borderId="27" xfId="17" applyFont="1" applyBorder="1" applyAlignment="1">
      <alignment horizontal="distributed" vertical="center"/>
    </xf>
    <xf numFmtId="38" fontId="1" fillId="0" borderId="14" xfId="17" applyFont="1" applyBorder="1" applyAlignment="1">
      <alignment horizontal="distributed" vertical="center"/>
    </xf>
    <xf numFmtId="38" fontId="10" fillId="0" borderId="18" xfId="17" applyFont="1" applyBorder="1" applyAlignment="1">
      <alignment horizontal="distributed" vertical="center"/>
    </xf>
    <xf numFmtId="38" fontId="10" fillId="0" borderId="18" xfId="17" applyFont="1" applyBorder="1" applyAlignment="1">
      <alignment horizontal="right" vertical="center"/>
    </xf>
    <xf numFmtId="184" fontId="10" fillId="0" borderId="18" xfId="17" applyNumberFormat="1" applyFont="1" applyBorder="1" applyAlignment="1">
      <alignment horizontal="right" vertical="center"/>
    </xf>
    <xf numFmtId="0" fontId="1" fillId="0" borderId="0" xfId="39" applyFont="1">
      <alignment/>
      <protection/>
    </xf>
    <xf numFmtId="56" fontId="8" fillId="0" borderId="0" xfId="39" applyNumberFormat="1" applyFont="1">
      <alignment/>
      <protection/>
    </xf>
    <xf numFmtId="0" fontId="9" fillId="0" borderId="0" xfId="39" applyFont="1">
      <alignment/>
      <protection/>
    </xf>
    <xf numFmtId="0" fontId="9" fillId="0" borderId="0" xfId="39" applyFont="1" applyAlignment="1">
      <alignment horizontal="right"/>
      <protection/>
    </xf>
    <xf numFmtId="0" fontId="1" fillId="0" borderId="2" xfId="39" applyFont="1" applyBorder="1" applyAlignment="1">
      <alignment horizontal="centerContinuous" vertical="center"/>
      <protection/>
    </xf>
    <xf numFmtId="0" fontId="1" fillId="0" borderId="32" xfId="39" applyFont="1" applyBorder="1" applyAlignment="1">
      <alignment horizontal="centerContinuous" vertical="center"/>
      <protection/>
    </xf>
    <xf numFmtId="0" fontId="1" fillId="0" borderId="31" xfId="39" applyFont="1" applyBorder="1" applyAlignment="1">
      <alignment horizontal="centerContinuous" vertical="center"/>
      <protection/>
    </xf>
    <xf numFmtId="0" fontId="1" fillId="0" borderId="28" xfId="39" applyFont="1" applyBorder="1" applyAlignment="1">
      <alignment horizontal="centerContinuous" vertical="center"/>
      <protection/>
    </xf>
    <xf numFmtId="0" fontId="1" fillId="0" borderId="27" xfId="39" applyFont="1" applyBorder="1" applyAlignment="1">
      <alignment horizontal="distributed" vertical="center"/>
      <protection/>
    </xf>
    <xf numFmtId="0" fontId="1" fillId="0" borderId="5" xfId="39" applyFont="1" applyBorder="1" applyAlignment="1">
      <alignment horizontal="distributed" vertical="center"/>
      <protection/>
    </xf>
    <xf numFmtId="184" fontId="1" fillId="0" borderId="0" xfId="17" applyNumberFormat="1" applyFont="1" applyBorder="1" applyAlignment="1">
      <alignment horizontal="right" vertical="center"/>
    </xf>
    <xf numFmtId="38" fontId="1" fillId="0" borderId="15" xfId="17" applyFont="1" applyBorder="1" applyAlignment="1">
      <alignment horizontal="right" vertical="center"/>
    </xf>
    <xf numFmtId="0" fontId="10" fillId="0" borderId="0" xfId="39" applyFont="1">
      <alignment/>
      <protection/>
    </xf>
    <xf numFmtId="0" fontId="10" fillId="0" borderId="19" xfId="39" applyFont="1" applyBorder="1" applyAlignment="1">
      <alignment horizontal="distributed" vertical="center"/>
      <protection/>
    </xf>
    <xf numFmtId="38" fontId="10" fillId="0" borderId="23" xfId="17" applyFont="1" applyBorder="1" applyAlignment="1">
      <alignment horizontal="right" vertical="center"/>
    </xf>
    <xf numFmtId="184" fontId="10" fillId="0" borderId="23" xfId="17" applyNumberFormat="1" applyFont="1" applyBorder="1" applyAlignment="1">
      <alignment horizontal="right" vertical="center"/>
    </xf>
    <xf numFmtId="38" fontId="10" fillId="0" borderId="22" xfId="17" applyFont="1" applyBorder="1" applyAlignment="1">
      <alignment horizontal="right" vertical="center"/>
    </xf>
    <xf numFmtId="38" fontId="8" fillId="0" borderId="0" xfId="17" applyFont="1" applyAlignment="1">
      <alignment/>
    </xf>
    <xf numFmtId="38" fontId="1" fillId="0" borderId="0" xfId="17" applyFont="1" applyAlignment="1">
      <alignment/>
    </xf>
    <xf numFmtId="0" fontId="1" fillId="0" borderId="0" xfId="40" applyFont="1">
      <alignment/>
      <protection/>
    </xf>
    <xf numFmtId="38" fontId="1" fillId="0" borderId="0" xfId="17" applyFont="1" applyFill="1" applyAlignment="1">
      <alignment/>
    </xf>
    <xf numFmtId="38" fontId="1" fillId="0" borderId="0" xfId="17" applyFont="1" applyFill="1" applyAlignment="1">
      <alignment horizontal="centerContinuous"/>
    </xf>
    <xf numFmtId="38" fontId="9" fillId="0" borderId="0" xfId="17" applyFont="1" applyFill="1" applyBorder="1" applyAlignment="1">
      <alignment/>
    </xf>
    <xf numFmtId="38" fontId="9" fillId="0" borderId="0" xfId="17" applyFont="1" applyFill="1" applyBorder="1" applyAlignment="1">
      <alignment/>
    </xf>
    <xf numFmtId="38" fontId="9" fillId="0" borderId="0" xfId="17" applyFont="1" applyFill="1" applyAlignment="1">
      <alignment horizontal="right"/>
    </xf>
    <xf numFmtId="38" fontId="9" fillId="0" borderId="0" xfId="17" applyFont="1" applyFill="1" applyAlignment="1">
      <alignment/>
    </xf>
    <xf numFmtId="38" fontId="1" fillId="0" borderId="15" xfId="17" applyFont="1" applyBorder="1" applyAlignment="1">
      <alignment/>
    </xf>
    <xf numFmtId="38" fontId="1" fillId="0" borderId="3" xfId="17" applyFont="1" applyFill="1" applyBorder="1" applyAlignment="1">
      <alignment/>
    </xf>
    <xf numFmtId="38" fontId="1" fillId="0" borderId="2" xfId="17" applyFont="1" applyFill="1" applyBorder="1" applyAlignment="1">
      <alignment/>
    </xf>
    <xf numFmtId="38" fontId="1" fillId="0" borderId="1" xfId="17" applyFont="1" applyFill="1" applyBorder="1" applyAlignment="1">
      <alignment/>
    </xf>
    <xf numFmtId="38" fontId="1" fillId="0" borderId="5" xfId="17" applyFont="1" applyFill="1" applyBorder="1" applyAlignment="1">
      <alignment horizontal="center"/>
    </xf>
    <xf numFmtId="38" fontId="1" fillId="0" borderId="4" xfId="17" applyFont="1" applyFill="1" applyBorder="1" applyAlignment="1">
      <alignment horizontal="center"/>
    </xf>
    <xf numFmtId="38" fontId="1" fillId="0" borderId="14" xfId="17" applyFont="1" applyFill="1" applyBorder="1" applyAlignment="1">
      <alignment horizontal="center" vertical="center"/>
    </xf>
    <xf numFmtId="38" fontId="1" fillId="0" borderId="9" xfId="17" applyFont="1" applyFill="1" applyBorder="1" applyAlignment="1">
      <alignment/>
    </xf>
    <xf numFmtId="38" fontId="1" fillId="0" borderId="8" xfId="17" applyFont="1" applyFill="1" applyBorder="1" applyAlignment="1">
      <alignment/>
    </xf>
    <xf numFmtId="38" fontId="1" fillId="0" borderId="7" xfId="17" applyFont="1" applyFill="1" applyBorder="1" applyAlignment="1">
      <alignment/>
    </xf>
    <xf numFmtId="38" fontId="1" fillId="0" borderId="7" xfId="17" applyFont="1" applyFill="1" applyBorder="1" applyAlignment="1">
      <alignment horizontal="center" vertical="center"/>
    </xf>
    <xf numFmtId="0" fontId="7" fillId="0" borderId="15" xfId="40" applyFont="1" applyFill="1" applyBorder="1">
      <alignment/>
      <protection/>
    </xf>
    <xf numFmtId="38" fontId="1" fillId="0" borderId="4" xfId="17" applyFont="1" applyFill="1" applyBorder="1" applyAlignment="1">
      <alignment horizontal="right"/>
    </xf>
    <xf numFmtId="38" fontId="1" fillId="0" borderId="14" xfId="17" applyFont="1" applyFill="1" applyBorder="1" applyAlignment="1">
      <alignment horizontal="right"/>
    </xf>
    <xf numFmtId="38" fontId="10" fillId="0" borderId="15" xfId="17" applyFont="1" applyBorder="1" applyAlignment="1">
      <alignment/>
    </xf>
    <xf numFmtId="38" fontId="10" fillId="0" borderId="4" xfId="17" applyFont="1" applyFill="1" applyBorder="1" applyAlignment="1">
      <alignment horizontal="right"/>
    </xf>
    <xf numFmtId="38" fontId="10" fillId="0" borderId="0" xfId="17" applyFont="1" applyFill="1" applyAlignment="1">
      <alignment/>
    </xf>
    <xf numFmtId="38" fontId="1" fillId="0" borderId="64" xfId="17" applyFont="1" applyFill="1" applyBorder="1" applyAlignment="1">
      <alignment horizontal="right"/>
    </xf>
    <xf numFmtId="38" fontId="1" fillId="0" borderId="3" xfId="17" applyFont="1" applyFill="1" applyBorder="1" applyAlignment="1">
      <alignment horizontal="centerContinuous"/>
    </xf>
    <xf numFmtId="38" fontId="1" fillId="0" borderId="2" xfId="17" applyFont="1" applyFill="1" applyBorder="1" applyAlignment="1">
      <alignment horizontal="centerContinuous"/>
    </xf>
    <xf numFmtId="38" fontId="1" fillId="0" borderId="7" xfId="17" applyFont="1" applyFill="1" applyBorder="1" applyAlignment="1">
      <alignment horizontal="centerContinuous"/>
    </xf>
    <xf numFmtId="38" fontId="1" fillId="0" borderId="65" xfId="17" applyFont="1" applyFill="1" applyBorder="1" applyAlignment="1">
      <alignment horizontal="centerContinuous"/>
    </xf>
    <xf numFmtId="38" fontId="1" fillId="0" borderId="28" xfId="17" applyFont="1" applyFill="1" applyBorder="1" applyAlignment="1">
      <alignment horizontal="centerContinuous"/>
    </xf>
    <xf numFmtId="38" fontId="1" fillId="0" borderId="4" xfId="17" applyFont="1" applyFill="1" applyBorder="1" applyAlignment="1">
      <alignment horizontal="center" vertical="center"/>
    </xf>
    <xf numFmtId="38" fontId="1" fillId="0" borderId="0" xfId="17" applyFont="1" applyBorder="1" applyAlignment="1">
      <alignment/>
    </xf>
    <xf numFmtId="38" fontId="1" fillId="0" borderId="5" xfId="17" applyFont="1" applyFill="1" applyBorder="1" applyAlignment="1">
      <alignment horizontal="right"/>
    </xf>
    <xf numFmtId="38" fontId="1" fillId="0" borderId="34" xfId="17" applyFont="1" applyFill="1" applyBorder="1" applyAlignment="1">
      <alignment horizontal="right"/>
    </xf>
    <xf numFmtId="38" fontId="1" fillId="0" borderId="4" xfId="17" applyFont="1" applyFill="1" applyBorder="1" applyAlignment="1">
      <alignment/>
    </xf>
    <xf numFmtId="38" fontId="1" fillId="0" borderId="37" xfId="17" applyFont="1" applyFill="1" applyBorder="1" applyAlignment="1">
      <alignment horizontal="right"/>
    </xf>
    <xf numFmtId="38" fontId="10" fillId="0" borderId="5" xfId="17" applyFont="1" applyFill="1" applyBorder="1" applyAlignment="1">
      <alignment horizontal="right"/>
    </xf>
    <xf numFmtId="38" fontId="10" fillId="0" borderId="37" xfId="17" applyFont="1" applyFill="1" applyBorder="1" applyAlignment="1">
      <alignment horizontal="right"/>
    </xf>
    <xf numFmtId="38" fontId="10" fillId="0" borderId="4" xfId="17" applyFont="1" applyFill="1" applyBorder="1" applyAlignment="1">
      <alignment horizontal="center"/>
    </xf>
    <xf numFmtId="38" fontId="1" fillId="0" borderId="18" xfId="17" applyFont="1" applyFill="1" applyBorder="1" applyAlignment="1">
      <alignment horizontal="right"/>
    </xf>
    <xf numFmtId="38" fontId="1" fillId="0" borderId="38" xfId="17" applyFont="1" applyFill="1" applyBorder="1" applyAlignment="1">
      <alignment horizontal="right"/>
    </xf>
    <xf numFmtId="38" fontId="1" fillId="0" borderId="18" xfId="17" applyFont="1" applyFill="1" applyBorder="1" applyAlignment="1">
      <alignment horizontal="center"/>
    </xf>
    <xf numFmtId="38" fontId="1" fillId="0" borderId="24" xfId="17" applyFont="1" applyBorder="1" applyAlignment="1">
      <alignment vertical="center"/>
    </xf>
    <xf numFmtId="38" fontId="1" fillId="0" borderId="31" xfId="17" applyFont="1" applyBorder="1" applyAlignment="1">
      <alignment horizontal="center" vertical="center"/>
    </xf>
    <xf numFmtId="38" fontId="1" fillId="0" borderId="0" xfId="17" applyFont="1" applyBorder="1" applyAlignment="1">
      <alignment horizontal="distributed" vertical="center"/>
    </xf>
    <xf numFmtId="218" fontId="1" fillId="0" borderId="14" xfId="17" applyNumberFormat="1" applyFont="1" applyBorder="1" applyAlignment="1">
      <alignment horizontal="right" vertical="center"/>
    </xf>
    <xf numFmtId="218" fontId="1" fillId="0" borderId="12" xfId="17" applyNumberFormat="1" applyFont="1" applyBorder="1" applyAlignment="1">
      <alignment horizontal="right" vertical="center"/>
    </xf>
    <xf numFmtId="217" fontId="1" fillId="0" borderId="4" xfId="17" applyNumberFormat="1" applyFont="1" applyBorder="1" applyAlignment="1" quotePrefix="1">
      <alignment horizontal="right" vertical="center"/>
    </xf>
    <xf numFmtId="217" fontId="1" fillId="0" borderId="15" xfId="17" applyNumberFormat="1" applyFont="1" applyBorder="1" applyAlignment="1" quotePrefix="1">
      <alignment horizontal="right" vertical="center"/>
    </xf>
    <xf numFmtId="218" fontId="1" fillId="0" borderId="4" xfId="17" applyNumberFormat="1" applyFont="1" applyBorder="1" applyAlignment="1">
      <alignment horizontal="right" vertical="center"/>
    </xf>
    <xf numFmtId="218" fontId="1" fillId="0" borderId="15" xfId="17" applyNumberFormat="1" applyFont="1" applyBorder="1" applyAlignment="1">
      <alignment horizontal="right" vertical="center"/>
    </xf>
    <xf numFmtId="218" fontId="10" fillId="0" borderId="18" xfId="17" applyNumberFormat="1" applyFont="1" applyBorder="1" applyAlignment="1">
      <alignment horizontal="right" vertical="center"/>
    </xf>
    <xf numFmtId="218" fontId="1" fillId="0" borderId="0" xfId="17" applyNumberFormat="1" applyFont="1" applyAlignment="1">
      <alignment horizontal="right" vertical="center"/>
    </xf>
    <xf numFmtId="218" fontId="10" fillId="0" borderId="20" xfId="17" applyNumberFormat="1" applyFont="1" applyBorder="1" applyAlignment="1">
      <alignment horizontal="right" vertical="center"/>
    </xf>
    <xf numFmtId="218" fontId="1" fillId="0" borderId="15" xfId="17" applyNumberFormat="1" applyFont="1" applyFill="1" applyBorder="1" applyAlignment="1">
      <alignment horizontal="right" vertical="center"/>
    </xf>
    <xf numFmtId="218" fontId="10" fillId="0" borderId="22" xfId="17" applyNumberFormat="1" applyFont="1" applyBorder="1" applyAlignment="1">
      <alignment horizontal="right" vertical="center"/>
    </xf>
    <xf numFmtId="218" fontId="1" fillId="0" borderId="0" xfId="17" applyNumberFormat="1" applyFont="1" applyBorder="1" applyAlignment="1">
      <alignment horizontal="right" vertical="center"/>
    </xf>
    <xf numFmtId="38" fontId="10" fillId="0" borderId="8" xfId="17" applyFont="1" applyBorder="1" applyAlignment="1">
      <alignment vertical="center"/>
    </xf>
    <xf numFmtId="0" fontId="1" fillId="0" borderId="0" xfId="41" applyFont="1">
      <alignment/>
      <protection/>
    </xf>
    <xf numFmtId="0" fontId="8" fillId="0" borderId="0" xfId="41" applyFont="1" applyAlignment="1">
      <alignment/>
      <protection/>
    </xf>
    <xf numFmtId="0" fontId="1" fillId="0" borderId="0" xfId="41" applyFont="1" applyAlignment="1">
      <alignment horizontal="centerContinuous"/>
      <protection/>
    </xf>
    <xf numFmtId="0" fontId="1" fillId="0" borderId="0" xfId="41" applyFont="1" applyAlignment="1">
      <alignment/>
      <protection/>
    </xf>
    <xf numFmtId="0" fontId="1" fillId="0" borderId="0" xfId="41" applyFont="1" applyBorder="1">
      <alignment/>
      <protection/>
    </xf>
    <xf numFmtId="0" fontId="1" fillId="0" borderId="0" xfId="41" applyFont="1" applyBorder="1" applyAlignment="1">
      <alignment horizontal="centerContinuous"/>
      <protection/>
    </xf>
    <xf numFmtId="0" fontId="1" fillId="0" borderId="0" xfId="41" applyFont="1" applyBorder="1" applyAlignment="1">
      <alignment horizontal="right"/>
      <protection/>
    </xf>
    <xf numFmtId="0" fontId="1" fillId="0" borderId="15" xfId="41" applyFont="1" applyBorder="1" applyAlignment="1">
      <alignment vertical="center"/>
      <protection/>
    </xf>
    <xf numFmtId="0" fontId="1" fillId="0" borderId="1" xfId="41" applyFont="1" applyBorder="1" applyAlignment="1">
      <alignment horizontal="distributed" vertical="center"/>
      <protection/>
    </xf>
    <xf numFmtId="0" fontId="1" fillId="0" borderId="0" xfId="41" applyFont="1" applyAlignment="1">
      <alignment vertical="center"/>
      <protection/>
    </xf>
    <xf numFmtId="0" fontId="1" fillId="0" borderId="4" xfId="41" applyFont="1" applyBorder="1" applyAlignment="1">
      <alignment horizontal="center" vertical="center"/>
      <protection/>
    </xf>
    <xf numFmtId="0" fontId="1" fillId="0" borderId="14" xfId="41" applyFont="1" applyBorder="1" applyAlignment="1">
      <alignment horizontal="distributed" vertical="center"/>
      <protection/>
    </xf>
    <xf numFmtId="0" fontId="1" fillId="0" borderId="7" xfId="41" applyFont="1" applyBorder="1" applyAlignment="1">
      <alignment horizontal="distributed" vertical="center"/>
      <protection/>
    </xf>
    <xf numFmtId="0" fontId="1" fillId="0" borderId="7" xfId="41" applyFont="1" applyBorder="1" applyAlignment="1">
      <alignment horizontal="distributed" vertical="center"/>
      <protection/>
    </xf>
    <xf numFmtId="0" fontId="1" fillId="0" borderId="15" xfId="41" applyFont="1" applyBorder="1" applyAlignment="1">
      <alignment horizontal="distributed" vertical="center"/>
      <protection/>
    </xf>
    <xf numFmtId="208" fontId="1" fillId="0" borderId="4" xfId="17" applyNumberFormat="1" applyFont="1" applyBorder="1" applyAlignment="1">
      <alignment horizontal="right" vertical="center"/>
    </xf>
    <xf numFmtId="208" fontId="1" fillId="0" borderId="14" xfId="17" applyNumberFormat="1" applyFont="1" applyBorder="1" applyAlignment="1">
      <alignment vertical="center"/>
    </xf>
    <xf numFmtId="208" fontId="1" fillId="0" borderId="6" xfId="17" applyNumberFormat="1" applyFont="1" applyBorder="1" applyAlignment="1">
      <alignment horizontal="center" vertical="center"/>
    </xf>
    <xf numFmtId="208" fontId="1" fillId="0" borderId="12" xfId="17" applyNumberFormat="1" applyFont="1" applyBorder="1" applyAlignment="1">
      <alignment vertical="center"/>
    </xf>
    <xf numFmtId="208" fontId="1" fillId="0" borderId="4" xfId="17" applyNumberFormat="1" applyFont="1" applyBorder="1" applyAlignment="1">
      <alignment vertical="center"/>
    </xf>
    <xf numFmtId="208" fontId="1" fillId="0" borderId="5" xfId="17" applyNumberFormat="1" applyFont="1" applyBorder="1" applyAlignment="1">
      <alignment horizontal="center" vertical="center"/>
    </xf>
    <xf numFmtId="208" fontId="1" fillId="0" borderId="15" xfId="17" applyNumberFormat="1" applyFont="1" applyBorder="1" applyAlignment="1">
      <alignment vertical="center"/>
    </xf>
    <xf numFmtId="0" fontId="9" fillId="0" borderId="15" xfId="41" applyFont="1" applyBorder="1" applyAlignment="1">
      <alignment vertical="center"/>
      <protection/>
    </xf>
    <xf numFmtId="0" fontId="10" fillId="0" borderId="15" xfId="41" applyFont="1" applyBorder="1" applyAlignment="1">
      <alignment horizontal="distributed" vertical="center"/>
      <protection/>
    </xf>
    <xf numFmtId="208" fontId="10" fillId="0" borderId="4" xfId="17" applyNumberFormat="1" applyFont="1" applyBorder="1" applyAlignment="1">
      <alignment vertical="center"/>
    </xf>
    <xf numFmtId="208" fontId="10" fillId="0" borderId="4" xfId="17" applyNumberFormat="1" applyFont="1" applyFill="1" applyBorder="1" applyAlignment="1">
      <alignment vertical="center"/>
    </xf>
    <xf numFmtId="208" fontId="10" fillId="0" borderId="5" xfId="17" applyNumberFormat="1" applyFont="1" applyBorder="1" applyAlignment="1">
      <alignment horizontal="center" vertical="center"/>
    </xf>
    <xf numFmtId="208" fontId="10" fillId="0" borderId="15" xfId="17" applyNumberFormat="1" applyFont="1" applyBorder="1" applyAlignment="1">
      <alignment vertical="center"/>
    </xf>
    <xf numFmtId="0" fontId="9" fillId="0" borderId="0" xfId="41" applyFont="1" applyAlignment="1">
      <alignment vertical="center"/>
      <protection/>
    </xf>
    <xf numFmtId="208" fontId="9" fillId="0" borderId="4" xfId="17" applyNumberFormat="1" applyFont="1" applyBorder="1" applyAlignment="1">
      <alignment vertical="center"/>
    </xf>
    <xf numFmtId="208" fontId="9" fillId="0" borderId="4" xfId="17" applyNumberFormat="1" applyFont="1" applyFill="1" applyBorder="1" applyAlignment="1">
      <alignment vertical="center"/>
    </xf>
    <xf numFmtId="208" fontId="9" fillId="0" borderId="5" xfId="17" applyNumberFormat="1" applyFont="1" applyBorder="1" applyAlignment="1">
      <alignment horizontal="center" vertical="center"/>
    </xf>
    <xf numFmtId="208" fontId="9" fillId="0" borderId="15" xfId="17" applyNumberFormat="1" applyFont="1" applyBorder="1" applyAlignment="1">
      <alignment vertical="center"/>
    </xf>
    <xf numFmtId="0" fontId="1" fillId="0" borderId="15" xfId="41" applyFont="1" applyBorder="1" applyAlignment="1">
      <alignment horizontal="center" vertical="center"/>
      <protection/>
    </xf>
    <xf numFmtId="208" fontId="17" fillId="0" borderId="4" xfId="17" applyNumberFormat="1" applyFont="1" applyFill="1" applyBorder="1" applyAlignment="1">
      <alignment vertical="center"/>
    </xf>
    <xf numFmtId="208" fontId="1" fillId="0" borderId="15" xfId="17" applyNumberFormat="1" applyFont="1" applyBorder="1" applyAlignment="1">
      <alignment horizontal="right" vertical="center"/>
    </xf>
    <xf numFmtId="208" fontId="1" fillId="0" borderId="4" xfId="41" applyNumberFormat="1" applyFont="1" applyBorder="1" applyAlignment="1">
      <alignment horizontal="right" vertical="center"/>
      <protection/>
    </xf>
    <xf numFmtId="208" fontId="1" fillId="0" borderId="5" xfId="41" applyNumberFormat="1" applyFont="1" applyBorder="1" applyAlignment="1">
      <alignment horizontal="center" vertical="center"/>
      <protection/>
    </xf>
    <xf numFmtId="208" fontId="1" fillId="0" borderId="15" xfId="41" applyNumberFormat="1" applyFont="1" applyBorder="1" applyAlignment="1">
      <alignment horizontal="right" vertical="center"/>
      <protection/>
    </xf>
    <xf numFmtId="0" fontId="1" fillId="0" borderId="29" xfId="41" applyFont="1" applyBorder="1" applyAlignment="1">
      <alignment horizontal="distributed" vertical="center"/>
      <protection/>
    </xf>
    <xf numFmtId="208" fontId="1" fillId="0" borderId="7" xfId="17" applyNumberFormat="1" applyFont="1" applyBorder="1" applyAlignment="1">
      <alignment horizontal="right" vertical="center"/>
    </xf>
    <xf numFmtId="208" fontId="1" fillId="0" borderId="9" xfId="17" applyNumberFormat="1" applyFont="1" applyBorder="1" applyAlignment="1">
      <alignment horizontal="center" vertical="center"/>
    </xf>
    <xf numFmtId="208" fontId="1" fillId="0" borderId="29" xfId="17" applyNumberFormat="1" applyFont="1" applyBorder="1" applyAlignment="1">
      <alignment horizontal="right" vertical="center"/>
    </xf>
    <xf numFmtId="0" fontId="1" fillId="0" borderId="0" xfId="42" applyFont="1" applyAlignment="1">
      <alignment vertical="center"/>
      <protection/>
    </xf>
    <xf numFmtId="0" fontId="8" fillId="0" borderId="0" xfId="42" applyFont="1" applyAlignment="1">
      <alignment vertical="center"/>
      <protection/>
    </xf>
    <xf numFmtId="0" fontId="1" fillId="0" borderId="0" xfId="42" applyFont="1" applyFill="1" applyAlignment="1">
      <alignment vertical="center"/>
      <protection/>
    </xf>
    <xf numFmtId="0" fontId="1" fillId="0" borderId="0" xfId="42" applyFont="1" applyAlignment="1">
      <alignment horizontal="right" vertical="center"/>
      <protection/>
    </xf>
    <xf numFmtId="0" fontId="1" fillId="0" borderId="0" xfId="42" applyFont="1" applyBorder="1" applyAlignment="1">
      <alignment vertical="center"/>
      <protection/>
    </xf>
    <xf numFmtId="0" fontId="1" fillId="0" borderId="7" xfId="42" applyFont="1" applyBorder="1" applyAlignment="1">
      <alignment horizontal="center" vertical="center"/>
      <protection/>
    </xf>
    <xf numFmtId="0" fontId="1" fillId="0" borderId="29" xfId="42" applyFont="1" applyBorder="1" applyAlignment="1">
      <alignment horizontal="center" vertical="center"/>
      <protection/>
    </xf>
    <xf numFmtId="0" fontId="1" fillId="0" borderId="7" xfId="42" applyFont="1" applyFill="1" applyBorder="1" applyAlignment="1">
      <alignment horizontal="center" vertical="center"/>
      <protection/>
    </xf>
    <xf numFmtId="0" fontId="10" fillId="0" borderId="0" xfId="42" applyFont="1" applyAlignment="1">
      <alignment vertical="center"/>
      <protection/>
    </xf>
    <xf numFmtId="3" fontId="10" fillId="0" borderId="14" xfId="42" applyNumberFormat="1" applyFont="1" applyBorder="1" applyAlignment="1">
      <alignment vertical="center"/>
      <protection/>
    </xf>
    <xf numFmtId="178" fontId="10" fillId="0" borderId="14" xfId="42" applyNumberFormat="1" applyFont="1" applyBorder="1" applyAlignment="1">
      <alignment vertical="center"/>
      <protection/>
    </xf>
    <xf numFmtId="0" fontId="1" fillId="0" borderId="5" xfId="42" applyFont="1" applyBorder="1" applyAlignment="1">
      <alignment vertical="center"/>
      <protection/>
    </xf>
    <xf numFmtId="0" fontId="1" fillId="0" borderId="15" xfId="42" applyFont="1" applyBorder="1" applyAlignment="1">
      <alignment vertical="center"/>
      <protection/>
    </xf>
    <xf numFmtId="3" fontId="1" fillId="0" borderId="4" xfId="42" applyNumberFormat="1" applyFont="1" applyBorder="1" applyAlignment="1">
      <alignment vertical="center"/>
      <protection/>
    </xf>
    <xf numFmtId="213" fontId="1" fillId="0" borderId="4" xfId="42" applyNumberFormat="1" applyFont="1" applyBorder="1" applyAlignment="1">
      <alignment vertical="center"/>
      <protection/>
    </xf>
    <xf numFmtId="3" fontId="1" fillId="0" borderId="4" xfId="42" applyNumberFormat="1" applyFont="1" applyFill="1" applyBorder="1" applyAlignment="1">
      <alignment vertical="center"/>
      <protection/>
    </xf>
    <xf numFmtId="213" fontId="1" fillId="0" borderId="15" xfId="42" applyNumberFormat="1" applyFont="1" applyBorder="1" applyAlignment="1">
      <alignment vertical="center"/>
      <protection/>
    </xf>
    <xf numFmtId="0" fontId="1" fillId="0" borderId="15" xfId="42" applyFont="1" applyBorder="1" applyAlignment="1">
      <alignment horizontal="distributed" vertical="center"/>
      <protection/>
    </xf>
    <xf numFmtId="0" fontId="1" fillId="0" borderId="9" xfId="42" applyFont="1" applyBorder="1" applyAlignment="1">
      <alignment vertical="center"/>
      <protection/>
    </xf>
    <xf numFmtId="0" fontId="1" fillId="0" borderId="29" xfId="42" applyFont="1" applyBorder="1" applyAlignment="1">
      <alignment horizontal="distributed" vertical="center"/>
      <protection/>
    </xf>
    <xf numFmtId="3" fontId="1" fillId="0" borderId="7" xfId="42" applyNumberFormat="1" applyFont="1" applyBorder="1" applyAlignment="1">
      <alignment vertical="center"/>
      <protection/>
    </xf>
    <xf numFmtId="213" fontId="1" fillId="0" borderId="7" xfId="42" applyNumberFormat="1" applyFont="1" applyBorder="1" applyAlignment="1">
      <alignment vertical="center"/>
      <protection/>
    </xf>
    <xf numFmtId="213" fontId="1" fillId="0" borderId="29" xfId="42" applyNumberFormat="1" applyFont="1" applyBorder="1" applyAlignment="1">
      <alignment vertical="center"/>
      <protection/>
    </xf>
    <xf numFmtId="0" fontId="1" fillId="0" borderId="0" xfId="42" applyFont="1" applyBorder="1" applyAlignment="1">
      <alignment horizontal="distributed" vertical="center"/>
      <protection/>
    </xf>
    <xf numFmtId="0" fontId="1" fillId="0" borderId="0" xfId="43" applyFont="1" applyAlignment="1">
      <alignment vertical="center"/>
      <protection/>
    </xf>
    <xf numFmtId="0" fontId="8" fillId="0" borderId="0" xfId="43" applyFont="1" applyAlignment="1">
      <alignment vertical="center"/>
      <protection/>
    </xf>
    <xf numFmtId="0" fontId="1" fillId="0" borderId="0" xfId="43" applyFont="1" applyAlignment="1">
      <alignment horizontal="right" vertical="center"/>
      <protection/>
    </xf>
    <xf numFmtId="0" fontId="1" fillId="0" borderId="27" xfId="43" applyFont="1" applyBorder="1" applyAlignment="1">
      <alignment horizontal="center" vertical="center"/>
      <protection/>
    </xf>
    <xf numFmtId="0" fontId="1" fillId="0" borderId="27" xfId="43" applyFont="1" applyFill="1" applyBorder="1" applyAlignment="1">
      <alignment horizontal="center" vertical="center"/>
      <protection/>
    </xf>
    <xf numFmtId="0" fontId="10" fillId="0" borderId="0" xfId="43" applyFont="1" applyAlignment="1">
      <alignment vertical="center"/>
      <protection/>
    </xf>
    <xf numFmtId="3" fontId="10" fillId="0" borderId="14" xfId="43" applyNumberFormat="1" applyFont="1" applyBorder="1" applyAlignment="1">
      <alignment vertical="center"/>
      <protection/>
    </xf>
    <xf numFmtId="213" fontId="10" fillId="0" borderId="14" xfId="43" applyNumberFormat="1" applyFont="1" applyBorder="1" applyAlignment="1">
      <alignment vertical="center"/>
      <protection/>
    </xf>
    <xf numFmtId="213" fontId="10" fillId="0" borderId="12" xfId="43" applyNumberFormat="1" applyFont="1" applyBorder="1" applyAlignment="1">
      <alignment vertical="center"/>
      <protection/>
    </xf>
    <xf numFmtId="0" fontId="1" fillId="0" borderId="5" xfId="43" applyFont="1" applyBorder="1" applyAlignment="1">
      <alignment vertical="center"/>
      <protection/>
    </xf>
    <xf numFmtId="0" fontId="1" fillId="0" borderId="15" xfId="43" applyFont="1" applyBorder="1" applyAlignment="1">
      <alignment horizontal="right" vertical="center"/>
      <protection/>
    </xf>
    <xf numFmtId="3" fontId="1" fillId="0" borderId="4" xfId="43" applyNumberFormat="1" applyFont="1" applyBorder="1" applyAlignment="1">
      <alignment vertical="center"/>
      <protection/>
    </xf>
    <xf numFmtId="213" fontId="1" fillId="0" borderId="4" xfId="43" applyNumberFormat="1" applyFont="1" applyBorder="1" applyAlignment="1">
      <alignment vertical="center"/>
      <protection/>
    </xf>
    <xf numFmtId="213" fontId="1" fillId="0" borderId="15" xfId="43" applyNumberFormat="1" applyFont="1" applyBorder="1" applyAlignment="1">
      <alignment vertical="center"/>
      <protection/>
    </xf>
    <xf numFmtId="0" fontId="1" fillId="0" borderId="15" xfId="43" applyFont="1" applyBorder="1" applyAlignment="1">
      <alignment horizontal="distributed" vertical="center"/>
      <protection/>
    </xf>
    <xf numFmtId="0" fontId="1" fillId="0" borderId="9" xfId="43" applyFont="1" applyBorder="1" applyAlignment="1">
      <alignment vertical="center"/>
      <protection/>
    </xf>
    <xf numFmtId="0" fontId="1" fillId="0" borderId="29" xfId="43" applyFont="1" applyBorder="1" applyAlignment="1">
      <alignment horizontal="distributed" vertical="center"/>
      <protection/>
    </xf>
    <xf numFmtId="3" fontId="1" fillId="0" borderId="7" xfId="43" applyNumberFormat="1" applyFont="1" applyBorder="1" applyAlignment="1">
      <alignment vertical="center"/>
      <protection/>
    </xf>
    <xf numFmtId="213" fontId="1" fillId="0" borderId="7" xfId="43" applyNumberFormat="1" applyFont="1" applyBorder="1" applyAlignment="1">
      <alignment vertical="center"/>
      <protection/>
    </xf>
    <xf numFmtId="213" fontId="1" fillId="0" borderId="29" xfId="43" applyNumberFormat="1" applyFont="1" applyBorder="1" applyAlignment="1">
      <alignment vertical="center"/>
      <protection/>
    </xf>
    <xf numFmtId="0" fontId="1" fillId="0" borderId="0" xfId="44" applyFont="1">
      <alignment/>
      <protection/>
    </xf>
    <xf numFmtId="0" fontId="8" fillId="0" borderId="0" xfId="44" applyFont="1" applyAlignment="1">
      <alignment horizontal="left"/>
      <protection/>
    </xf>
    <xf numFmtId="0" fontId="1" fillId="0" borderId="0" xfId="44" applyFont="1" applyAlignment="1">
      <alignment horizontal="centerContinuous"/>
      <protection/>
    </xf>
    <xf numFmtId="0" fontId="1" fillId="0" borderId="0" xfId="44" applyFont="1" applyBorder="1" applyAlignment="1">
      <alignment horizontal="right"/>
      <protection/>
    </xf>
    <xf numFmtId="0" fontId="1" fillId="0" borderId="0" xfId="44" applyFont="1" applyBorder="1">
      <alignment/>
      <protection/>
    </xf>
    <xf numFmtId="0" fontId="1" fillId="0" borderId="1" xfId="44" applyFont="1" applyBorder="1" applyAlignment="1">
      <alignment horizontal="center"/>
      <protection/>
    </xf>
    <xf numFmtId="0" fontId="1" fillId="0" borderId="32" xfId="44" applyFont="1" applyBorder="1" applyAlignment="1">
      <alignment horizontal="centerContinuous" vertical="center"/>
      <protection/>
    </xf>
    <xf numFmtId="0" fontId="1" fillId="0" borderId="30" xfId="44" applyFont="1" applyBorder="1" applyAlignment="1">
      <alignment horizontal="centerContinuous" vertical="center"/>
      <protection/>
    </xf>
    <xf numFmtId="0" fontId="1" fillId="0" borderId="31" xfId="44" applyFont="1" applyBorder="1" applyAlignment="1">
      <alignment horizontal="centerContinuous" vertical="center"/>
      <protection/>
    </xf>
    <xf numFmtId="0" fontId="1" fillId="0" borderId="1" xfId="44" applyFont="1" applyBorder="1" applyAlignment="1">
      <alignment vertical="center"/>
      <protection/>
    </xf>
    <xf numFmtId="0" fontId="1" fillId="0" borderId="1" xfId="44" applyFont="1" applyBorder="1" applyAlignment="1">
      <alignment horizontal="centerContinuous" vertical="center"/>
      <protection/>
    </xf>
    <xf numFmtId="0" fontId="1" fillId="0" borderId="4" xfId="44" applyFont="1" applyBorder="1" applyAlignment="1">
      <alignment horizontal="center" vertical="center"/>
      <protection/>
    </xf>
    <xf numFmtId="0" fontId="1" fillId="0" borderId="14" xfId="44" applyFont="1" applyBorder="1" applyAlignment="1">
      <alignment horizontal="center" vertical="center"/>
      <protection/>
    </xf>
    <xf numFmtId="0" fontId="1" fillId="0" borderId="15" xfId="44" applyFont="1" applyBorder="1" applyAlignment="1">
      <alignment horizontal="center" vertical="center"/>
      <protection/>
    </xf>
    <xf numFmtId="0" fontId="1" fillId="0" borderId="4" xfId="44" applyFont="1" applyBorder="1" applyAlignment="1">
      <alignment horizontal="centerContinuous" vertical="center"/>
      <protection/>
    </xf>
    <xf numFmtId="0" fontId="1" fillId="0" borderId="7" xfId="44" applyFont="1" applyBorder="1" applyAlignment="1">
      <alignment horizontal="center" vertical="center"/>
      <protection/>
    </xf>
    <xf numFmtId="0" fontId="1" fillId="0" borderId="29" xfId="44" applyFont="1" applyBorder="1" applyAlignment="1">
      <alignment horizontal="center" vertical="center"/>
      <protection/>
    </xf>
    <xf numFmtId="0" fontId="1" fillId="0" borderId="7" xfId="44" applyFont="1" applyBorder="1" applyAlignment="1">
      <alignment horizontal="center"/>
      <protection/>
    </xf>
    <xf numFmtId="0" fontId="1" fillId="0" borderId="27" xfId="44" applyFont="1" applyBorder="1" applyAlignment="1">
      <alignment horizontal="center" vertical="center"/>
      <protection/>
    </xf>
    <xf numFmtId="0" fontId="1" fillId="0" borderId="7" xfId="44" applyFont="1" applyBorder="1" applyAlignment="1">
      <alignment vertical="center"/>
      <protection/>
    </xf>
    <xf numFmtId="0" fontId="1" fillId="0" borderId="7" xfId="44" applyFont="1" applyBorder="1" applyAlignment="1">
      <alignment horizontal="centerContinuous" vertical="center"/>
      <protection/>
    </xf>
    <xf numFmtId="0" fontId="10" fillId="0" borderId="0" xfId="44" applyFont="1" applyBorder="1">
      <alignment/>
      <protection/>
    </xf>
    <xf numFmtId="0" fontId="10" fillId="0" borderId="4" xfId="44" applyFont="1" applyBorder="1" applyAlignment="1">
      <alignment horizontal="center"/>
      <protection/>
    </xf>
    <xf numFmtId="0" fontId="10" fillId="0" borderId="0" xfId="44" applyFont="1" applyFill="1" applyBorder="1">
      <alignment/>
      <protection/>
    </xf>
    <xf numFmtId="0" fontId="10" fillId="0" borderId="14" xfId="44" applyFont="1" applyFill="1" applyBorder="1">
      <alignment/>
      <protection/>
    </xf>
    <xf numFmtId="0" fontId="10" fillId="0" borderId="15" xfId="44" applyFont="1" applyFill="1" applyBorder="1">
      <alignment/>
      <protection/>
    </xf>
    <xf numFmtId="0" fontId="10" fillId="0" borderId="0" xfId="44" applyFont="1">
      <alignment/>
      <protection/>
    </xf>
    <xf numFmtId="0" fontId="1" fillId="0" borderId="4" xfId="44" applyFont="1" applyBorder="1" applyAlignment="1">
      <alignment horizontal="center"/>
      <protection/>
    </xf>
    <xf numFmtId="0" fontId="1" fillId="0" borderId="0" xfId="44" applyFont="1" applyFill="1" applyBorder="1">
      <alignment/>
      <protection/>
    </xf>
    <xf numFmtId="0" fontId="1" fillId="0" borderId="4" xfId="44" applyFont="1" applyFill="1" applyBorder="1">
      <alignment/>
      <protection/>
    </xf>
    <xf numFmtId="0" fontId="1" fillId="0" borderId="15" xfId="44" applyFont="1" applyFill="1" applyBorder="1">
      <alignment/>
      <protection/>
    </xf>
    <xf numFmtId="0" fontId="1" fillId="0" borderId="4" xfId="44" applyFont="1" applyBorder="1" applyAlignment="1">
      <alignment horizontal="distributed"/>
      <protection/>
    </xf>
    <xf numFmtId="0" fontId="1" fillId="0" borderId="4" xfId="44" applyFont="1" applyFill="1" applyBorder="1" applyAlignment="1">
      <alignment horizontal="right"/>
      <protection/>
    </xf>
    <xf numFmtId="0" fontId="1" fillId="0" borderId="0" xfId="44" applyFont="1" applyFill="1" applyBorder="1" applyAlignment="1">
      <alignment horizontal="right"/>
      <protection/>
    </xf>
    <xf numFmtId="0" fontId="1" fillId="0" borderId="15" xfId="44" applyFont="1" applyFill="1" applyBorder="1" applyAlignment="1">
      <alignment horizontal="right"/>
      <protection/>
    </xf>
    <xf numFmtId="0" fontId="1" fillId="0" borderId="7" xfId="44" applyFont="1" applyBorder="1" applyAlignment="1">
      <alignment horizontal="distributed"/>
      <protection/>
    </xf>
    <xf numFmtId="0" fontId="1" fillId="0" borderId="8" xfId="44" applyFont="1" applyFill="1" applyBorder="1" applyAlignment="1">
      <alignment horizontal="right"/>
      <protection/>
    </xf>
    <xf numFmtId="0" fontId="1" fillId="0" borderId="7" xfId="44" applyFont="1" applyFill="1" applyBorder="1" applyAlignment="1">
      <alignment horizontal="right"/>
      <protection/>
    </xf>
    <xf numFmtId="0" fontId="1" fillId="0" borderId="7" xfId="44" applyFont="1" applyFill="1" applyBorder="1">
      <alignment/>
      <protection/>
    </xf>
    <xf numFmtId="0" fontId="1" fillId="0" borderId="29" xfId="44" applyFont="1" applyFill="1" applyBorder="1" applyAlignment="1">
      <alignment horizontal="right"/>
      <protection/>
    </xf>
    <xf numFmtId="38" fontId="1" fillId="0" borderId="32" xfId="17" applyFont="1" applyBorder="1" applyAlignment="1">
      <alignment horizontal="center" vertical="center"/>
    </xf>
    <xf numFmtId="38" fontId="1" fillId="0" borderId="30" xfId="17" applyFont="1" applyBorder="1" applyAlignment="1">
      <alignment horizontal="center" vertical="center"/>
    </xf>
    <xf numFmtId="38" fontId="10" fillId="0" borderId="5" xfId="17" applyFont="1" applyBorder="1" applyAlignment="1">
      <alignment vertical="center"/>
    </xf>
    <xf numFmtId="176" fontId="1" fillId="0" borderId="5" xfId="17" applyNumberFormat="1" applyFont="1" applyBorder="1" applyAlignment="1">
      <alignment vertical="center"/>
    </xf>
    <xf numFmtId="176" fontId="1" fillId="0" borderId="14" xfId="17" applyNumberFormat="1" applyFont="1" applyBorder="1" applyAlignment="1">
      <alignment vertical="center"/>
    </xf>
    <xf numFmtId="38" fontId="10" fillId="0" borderId="0" xfId="17" applyFont="1" applyBorder="1" applyAlignment="1">
      <alignment horizontal="distributed" vertical="center"/>
    </xf>
    <xf numFmtId="38" fontId="1" fillId="0" borderId="5" xfId="17" applyFont="1" applyBorder="1" applyAlignment="1">
      <alignment horizontal="left" vertical="center"/>
    </xf>
    <xf numFmtId="176" fontId="1" fillId="0" borderId="4" xfId="17" applyNumberFormat="1" applyFont="1" applyBorder="1" applyAlignment="1">
      <alignment vertical="center"/>
    </xf>
    <xf numFmtId="41" fontId="1" fillId="0" borderId="5" xfId="17" applyNumberFormat="1" applyFont="1" applyBorder="1" applyAlignment="1">
      <alignment vertical="center"/>
    </xf>
    <xf numFmtId="41" fontId="1" fillId="0" borderId="15" xfId="17" applyNumberFormat="1" applyFont="1" applyBorder="1" applyAlignment="1">
      <alignment vertical="center"/>
    </xf>
    <xf numFmtId="0" fontId="1" fillId="0" borderId="15" xfId="45" applyFont="1" applyBorder="1" applyAlignment="1">
      <alignment horizontal="distributed" vertical="center"/>
      <protection/>
    </xf>
    <xf numFmtId="0" fontId="1" fillId="0" borderId="5" xfId="45" applyFont="1" applyBorder="1" applyAlignment="1">
      <alignment horizontal="left" vertical="center"/>
      <protection/>
    </xf>
    <xf numFmtId="0" fontId="1" fillId="0" borderId="0" xfId="45" applyFont="1" applyBorder="1" applyAlignment="1">
      <alignment horizontal="left" vertical="center"/>
      <protection/>
    </xf>
    <xf numFmtId="0" fontId="1" fillId="0" borderId="5" xfId="45" applyFont="1" applyBorder="1" applyAlignment="1">
      <alignment vertical="center"/>
      <protection/>
    </xf>
    <xf numFmtId="0" fontId="1" fillId="0" borderId="0" xfId="45" applyFont="1" applyBorder="1" applyAlignment="1">
      <alignment vertical="center"/>
      <protection/>
    </xf>
    <xf numFmtId="0" fontId="1" fillId="0" borderId="19" xfId="45" applyFont="1" applyBorder="1" applyAlignment="1">
      <alignment vertical="center"/>
      <protection/>
    </xf>
    <xf numFmtId="0" fontId="1" fillId="0" borderId="23" xfId="45" applyFont="1" applyBorder="1" applyAlignment="1">
      <alignment vertical="center"/>
      <protection/>
    </xf>
    <xf numFmtId="0" fontId="1" fillId="0" borderId="22" xfId="45" applyFont="1" applyBorder="1" applyAlignment="1">
      <alignment horizontal="distributed" vertical="center"/>
      <protection/>
    </xf>
    <xf numFmtId="41" fontId="1" fillId="0" borderId="19" xfId="17" applyNumberFormat="1" applyFont="1" applyBorder="1" applyAlignment="1">
      <alignment vertical="center"/>
    </xf>
    <xf numFmtId="41" fontId="1" fillId="0" borderId="18" xfId="17" applyNumberFormat="1" applyFont="1" applyBorder="1" applyAlignment="1">
      <alignment vertical="center"/>
    </xf>
    <xf numFmtId="41" fontId="1" fillId="0" borderId="22" xfId="17" applyNumberFormat="1" applyFont="1" applyBorder="1" applyAlignment="1">
      <alignment vertical="center"/>
    </xf>
    <xf numFmtId="38" fontId="1" fillId="0" borderId="19" xfId="17" applyFont="1" applyBorder="1" applyAlignment="1">
      <alignment vertical="center"/>
    </xf>
    <xf numFmtId="0" fontId="1" fillId="0" borderId="0" xfId="46" applyFont="1">
      <alignment/>
      <protection/>
    </xf>
    <xf numFmtId="0" fontId="8" fillId="0" borderId="0" xfId="46" applyFont="1">
      <alignment/>
      <protection/>
    </xf>
    <xf numFmtId="0" fontId="9" fillId="0" borderId="0" xfId="46" applyFont="1">
      <alignment/>
      <protection/>
    </xf>
    <xf numFmtId="0" fontId="9" fillId="0" borderId="0" xfId="46" applyFont="1" applyAlignment="1">
      <alignment horizontal="right"/>
      <protection/>
    </xf>
    <xf numFmtId="0" fontId="1" fillId="0" borderId="0" xfId="46" applyFont="1" applyAlignment="1">
      <alignment vertical="center"/>
      <protection/>
    </xf>
    <xf numFmtId="0" fontId="1" fillId="0" borderId="30" xfId="46" applyFont="1" applyBorder="1" applyAlignment="1">
      <alignment horizontal="centerContinuous" vertical="center"/>
      <protection/>
    </xf>
    <xf numFmtId="0" fontId="1" fillId="0" borderId="31" xfId="46" applyFont="1" applyBorder="1" applyAlignment="1">
      <alignment horizontal="centerContinuous" vertical="center"/>
      <protection/>
    </xf>
    <xf numFmtId="0" fontId="1" fillId="0" borderId="29" xfId="46" applyFont="1" applyBorder="1" applyAlignment="1">
      <alignment horizontal="center" vertical="center"/>
      <protection/>
    </xf>
    <xf numFmtId="0" fontId="1" fillId="0" borderId="7" xfId="46" applyFont="1" applyBorder="1" applyAlignment="1">
      <alignment horizontal="center" vertical="center"/>
      <protection/>
    </xf>
    <xf numFmtId="0" fontId="10" fillId="0" borderId="0" xfId="46" applyFont="1" applyAlignment="1">
      <alignment vertical="center"/>
      <protection/>
    </xf>
    <xf numFmtId="3" fontId="10" fillId="0" borderId="15" xfId="46" applyNumberFormat="1" applyFont="1" applyBorder="1" applyAlignment="1">
      <alignment vertical="center"/>
      <protection/>
    </xf>
    <xf numFmtId="178" fontId="10" fillId="0" borderId="4" xfId="46" applyNumberFormat="1" applyFont="1" applyBorder="1" applyAlignment="1">
      <alignment vertical="center"/>
      <protection/>
    </xf>
    <xf numFmtId="3" fontId="10" fillId="0" borderId="4" xfId="46" applyNumberFormat="1" applyFont="1" applyBorder="1" applyAlignment="1">
      <alignment vertical="center"/>
      <protection/>
    </xf>
    <xf numFmtId="0" fontId="1" fillId="0" borderId="5" xfId="46" applyFont="1" applyBorder="1">
      <alignment/>
      <protection/>
    </xf>
    <xf numFmtId="0" fontId="1" fillId="0" borderId="15" xfId="46" applyFont="1" applyBorder="1">
      <alignment/>
      <protection/>
    </xf>
    <xf numFmtId="3" fontId="1" fillId="0" borderId="15" xfId="46" applyNumberFormat="1" applyFont="1" applyBorder="1">
      <alignment/>
      <protection/>
    </xf>
    <xf numFmtId="226" fontId="1" fillId="0" borderId="15" xfId="46" applyNumberFormat="1" applyFont="1" applyBorder="1">
      <alignment/>
      <protection/>
    </xf>
    <xf numFmtId="3" fontId="1" fillId="0" borderId="4" xfId="46" applyNumberFormat="1" applyFont="1" applyBorder="1">
      <alignment/>
      <protection/>
    </xf>
    <xf numFmtId="226" fontId="1" fillId="0" borderId="0" xfId="46" applyNumberFormat="1" applyFont="1" applyBorder="1">
      <alignment/>
      <protection/>
    </xf>
    <xf numFmtId="226" fontId="1" fillId="0" borderId="4" xfId="46" applyNumberFormat="1" applyFont="1" applyBorder="1">
      <alignment/>
      <protection/>
    </xf>
    <xf numFmtId="0" fontId="1" fillId="0" borderId="5" xfId="46" applyFont="1" applyBorder="1" applyAlignment="1">
      <alignment vertical="center"/>
      <protection/>
    </xf>
    <xf numFmtId="0" fontId="1" fillId="0" borderId="15" xfId="46" applyFont="1" applyBorder="1" applyAlignment="1">
      <alignment horizontal="distributed" vertical="center"/>
      <protection/>
    </xf>
    <xf numFmtId="3" fontId="1" fillId="0" borderId="15" xfId="46" applyNumberFormat="1" applyFont="1" applyBorder="1" applyAlignment="1">
      <alignment vertical="center"/>
      <protection/>
    </xf>
    <xf numFmtId="226" fontId="1" fillId="0" borderId="15" xfId="46" applyNumberFormat="1" applyFont="1" applyBorder="1" applyAlignment="1">
      <alignment vertical="center"/>
      <protection/>
    </xf>
    <xf numFmtId="3" fontId="1" fillId="0" borderId="4" xfId="46" applyNumberFormat="1" applyFont="1" applyBorder="1" applyAlignment="1">
      <alignment vertical="center"/>
      <protection/>
    </xf>
    <xf numFmtId="226" fontId="1" fillId="0" borderId="0" xfId="46" applyNumberFormat="1" applyFont="1" applyBorder="1" applyAlignment="1">
      <alignment vertical="center"/>
      <protection/>
    </xf>
    <xf numFmtId="226" fontId="1" fillId="0" borderId="4" xfId="46" applyNumberFormat="1" applyFont="1" applyBorder="1" applyAlignment="1">
      <alignment vertical="center"/>
      <protection/>
    </xf>
    <xf numFmtId="204" fontId="1" fillId="0" borderId="0" xfId="46" applyNumberFormat="1" applyFont="1" applyAlignment="1">
      <alignment vertical="center"/>
      <protection/>
    </xf>
    <xf numFmtId="3" fontId="1" fillId="0" borderId="15" xfId="46" applyNumberFormat="1" applyFont="1" applyBorder="1" applyAlignment="1">
      <alignment horizontal="right" vertical="center"/>
      <protection/>
    </xf>
    <xf numFmtId="221" fontId="1" fillId="0" borderId="0" xfId="46" applyNumberFormat="1" applyFont="1" applyAlignment="1">
      <alignment vertical="center"/>
      <protection/>
    </xf>
    <xf numFmtId="226" fontId="1" fillId="0" borderId="15" xfId="46" applyNumberFormat="1" applyFont="1" applyBorder="1" applyAlignment="1">
      <alignment horizontal="right" vertical="center"/>
      <protection/>
    </xf>
    <xf numFmtId="3" fontId="1" fillId="0" borderId="4" xfId="46" applyNumberFormat="1" applyFont="1" applyBorder="1" applyAlignment="1">
      <alignment horizontal="right" vertical="center"/>
      <protection/>
    </xf>
    <xf numFmtId="226" fontId="1" fillId="0" borderId="0" xfId="46" applyNumberFormat="1" applyFont="1" applyBorder="1" applyAlignment="1">
      <alignment horizontal="right" vertical="center"/>
      <protection/>
    </xf>
    <xf numFmtId="226" fontId="1" fillId="0" borderId="4" xfId="46" applyNumberFormat="1" applyFont="1" applyBorder="1" applyAlignment="1">
      <alignment horizontal="right" vertical="center"/>
      <protection/>
    </xf>
    <xf numFmtId="226" fontId="1" fillId="0" borderId="5" xfId="46" applyNumberFormat="1" applyFont="1" applyBorder="1" applyAlignment="1">
      <alignment horizontal="right" vertical="center"/>
      <protection/>
    </xf>
    <xf numFmtId="3" fontId="10" fillId="0" borderId="22" xfId="46" applyNumberFormat="1" applyFont="1" applyBorder="1" applyAlignment="1">
      <alignment vertical="center"/>
      <protection/>
    </xf>
    <xf numFmtId="226" fontId="10" fillId="0" borderId="22" xfId="46" applyNumberFormat="1" applyFont="1" applyBorder="1" applyAlignment="1">
      <alignment vertical="center"/>
      <protection/>
    </xf>
    <xf numFmtId="3" fontId="10" fillId="0" borderId="18" xfId="46" applyNumberFormat="1" applyFont="1" applyBorder="1" applyAlignment="1">
      <alignment vertical="center"/>
      <protection/>
    </xf>
    <xf numFmtId="226" fontId="10" fillId="0" borderId="23" xfId="46" applyNumberFormat="1" applyFont="1" applyBorder="1" applyAlignment="1">
      <alignment vertical="center"/>
      <protection/>
    </xf>
    <xf numFmtId="226" fontId="10" fillId="0" borderId="18" xfId="46" applyNumberFormat="1" applyFont="1" applyBorder="1" applyAlignment="1">
      <alignment vertical="center"/>
      <protection/>
    </xf>
    <xf numFmtId="207" fontId="8" fillId="0" borderId="0" xfId="17" applyNumberFormat="1" applyFont="1" applyFill="1" applyAlignment="1">
      <alignment horizontal="left"/>
    </xf>
    <xf numFmtId="38" fontId="9" fillId="0" borderId="0" xfId="17" applyFont="1" applyFill="1" applyBorder="1" applyAlignment="1">
      <alignment horizontal="right"/>
    </xf>
    <xf numFmtId="38" fontId="1" fillId="0" borderId="1" xfId="17" applyFont="1" applyFill="1" applyBorder="1" applyAlignment="1">
      <alignment horizontal="center" vertical="center"/>
    </xf>
    <xf numFmtId="38" fontId="1" fillId="0" borderId="14" xfId="17" applyFont="1" applyFill="1" applyBorder="1" applyAlignment="1">
      <alignment/>
    </xf>
    <xf numFmtId="38" fontId="1" fillId="0" borderId="7" xfId="17" applyFont="1" applyFill="1" applyBorder="1" applyAlignment="1">
      <alignment horizontal="center"/>
    </xf>
    <xf numFmtId="38" fontId="10" fillId="0" borderId="4" xfId="17" applyFont="1" applyFill="1" applyBorder="1" applyAlignment="1">
      <alignment horizontal="distributed" vertical="center"/>
    </xf>
    <xf numFmtId="38" fontId="10" fillId="0" borderId="4" xfId="17" applyFont="1" applyFill="1" applyBorder="1" applyAlignment="1">
      <alignment/>
    </xf>
    <xf numFmtId="38" fontId="1" fillId="0" borderId="0" xfId="17" applyFont="1" applyFill="1" applyBorder="1" applyAlignment="1">
      <alignment/>
    </xf>
    <xf numFmtId="0" fontId="1" fillId="0" borderId="0" xfId="48" applyFont="1" applyAlignment="1">
      <alignment vertical="center"/>
      <protection/>
    </xf>
    <xf numFmtId="0" fontId="8" fillId="0" borderId="0" xfId="48" applyFont="1" applyAlignment="1">
      <alignment vertical="center"/>
      <protection/>
    </xf>
    <xf numFmtId="0" fontId="1" fillId="0" borderId="54" xfId="48" applyFont="1" applyBorder="1" applyAlignment="1">
      <alignment vertical="center"/>
      <protection/>
    </xf>
    <xf numFmtId="0" fontId="1" fillId="0" borderId="0" xfId="48" applyFont="1" applyBorder="1" applyAlignment="1">
      <alignment vertical="center"/>
      <protection/>
    </xf>
    <xf numFmtId="0" fontId="1" fillId="0" borderId="0" xfId="48" applyFont="1" applyAlignment="1">
      <alignment horizontal="right" vertical="center"/>
      <protection/>
    </xf>
    <xf numFmtId="0" fontId="1" fillId="0" borderId="5" xfId="48" applyFont="1" applyBorder="1" applyAlignment="1">
      <alignment horizontal="centerContinuous" vertical="center"/>
      <protection/>
    </xf>
    <xf numFmtId="0" fontId="1" fillId="0" borderId="2" xfId="48" applyFont="1" applyBorder="1" applyAlignment="1">
      <alignment horizontal="centerContinuous" vertical="center"/>
      <protection/>
    </xf>
    <xf numFmtId="0" fontId="1" fillId="0" borderId="66" xfId="48" applyFont="1" applyBorder="1" applyAlignment="1">
      <alignment horizontal="centerContinuous" vertical="center"/>
      <protection/>
    </xf>
    <xf numFmtId="0" fontId="1" fillId="0" borderId="1" xfId="48" applyFont="1" applyBorder="1" applyAlignment="1">
      <alignment horizontal="center" vertical="center"/>
      <protection/>
    </xf>
    <xf numFmtId="0" fontId="1" fillId="0" borderId="28" xfId="48" applyFont="1" applyBorder="1" applyAlignment="1">
      <alignment horizontal="center" vertical="center"/>
      <protection/>
    </xf>
    <xf numFmtId="0" fontId="7" fillId="0" borderId="13" xfId="48" applyFont="1" applyBorder="1" applyAlignment="1">
      <alignment horizontal="distributed" vertical="center"/>
      <protection/>
    </xf>
    <xf numFmtId="0" fontId="1" fillId="0" borderId="14" xfId="48" applyNumberFormat="1" applyFont="1" applyBorder="1" applyAlignment="1">
      <alignment vertical="center"/>
      <protection/>
    </xf>
    <xf numFmtId="38" fontId="1" fillId="0" borderId="12" xfId="17" applyFont="1" applyBorder="1" applyAlignment="1">
      <alignment vertical="center"/>
    </xf>
    <xf numFmtId="0" fontId="1" fillId="0" borderId="5" xfId="48" applyFont="1" applyBorder="1" applyAlignment="1">
      <alignment horizontal="distributed" vertical="center"/>
      <protection/>
    </xf>
    <xf numFmtId="0" fontId="1" fillId="0" borderId="0" xfId="48" applyFont="1" applyBorder="1" applyAlignment="1">
      <alignment horizontal="distributed" vertical="center"/>
      <protection/>
    </xf>
    <xf numFmtId="2" fontId="1" fillId="0" borderId="4" xfId="48" applyNumberFormat="1" applyFont="1" applyBorder="1" applyAlignment="1">
      <alignment vertical="center"/>
      <protection/>
    </xf>
    <xf numFmtId="0" fontId="1" fillId="0" borderId="4" xfId="48" applyNumberFormat="1" applyFont="1" applyBorder="1" applyAlignment="1">
      <alignment vertical="center"/>
      <protection/>
    </xf>
    <xf numFmtId="2" fontId="1" fillId="0" borderId="15" xfId="48" applyNumberFormat="1" applyFont="1" applyBorder="1" applyAlignment="1">
      <alignment vertical="center"/>
      <protection/>
    </xf>
    <xf numFmtId="0" fontId="1" fillId="0" borderId="15" xfId="48" applyNumberFormat="1" applyFont="1" applyBorder="1" applyAlignment="1">
      <alignment vertical="center"/>
      <protection/>
    </xf>
    <xf numFmtId="0" fontId="1" fillId="0" borderId="8" xfId="48" applyFont="1" applyBorder="1" applyAlignment="1">
      <alignment vertical="center"/>
      <protection/>
    </xf>
    <xf numFmtId="0" fontId="1" fillId="0" borderId="7" xfId="48" applyNumberFormat="1" applyFont="1" applyBorder="1" applyAlignment="1">
      <alignment vertical="center"/>
      <protection/>
    </xf>
    <xf numFmtId="204" fontId="1" fillId="0" borderId="7" xfId="48" applyNumberFormat="1" applyFont="1" applyBorder="1" applyAlignment="1">
      <alignment vertical="center"/>
      <protection/>
    </xf>
    <xf numFmtId="0" fontId="1" fillId="0" borderId="29" xfId="48" applyNumberFormat="1" applyFont="1" applyBorder="1" applyAlignment="1">
      <alignment vertical="center"/>
      <protection/>
    </xf>
    <xf numFmtId="0" fontId="9" fillId="0" borderId="0" xfId="48" applyFont="1" applyAlignment="1">
      <alignment vertical="center"/>
      <protection/>
    </xf>
    <xf numFmtId="0" fontId="10" fillId="0" borderId="13" xfId="48" applyFont="1" applyBorder="1" applyAlignment="1">
      <alignment horizontal="distributed" vertical="center"/>
      <protection/>
    </xf>
    <xf numFmtId="3" fontId="10" fillId="0" borderId="6" xfId="48" applyNumberFormat="1" applyFont="1" applyBorder="1" applyAlignment="1">
      <alignment vertical="center"/>
      <protection/>
    </xf>
    <xf numFmtId="3" fontId="10" fillId="0" borderId="14" xfId="48" applyNumberFormat="1" applyFont="1" applyBorder="1" applyAlignment="1">
      <alignment vertical="center"/>
      <protection/>
    </xf>
    <xf numFmtId="0" fontId="1" fillId="0" borderId="5" xfId="48" applyFont="1" applyBorder="1" applyAlignment="1">
      <alignment horizontal="left" vertical="center"/>
      <protection/>
    </xf>
    <xf numFmtId="0" fontId="7" fillId="0" borderId="0" xfId="48" applyFont="1" applyBorder="1" applyAlignment="1">
      <alignment horizontal="distributed" vertical="center"/>
      <protection/>
    </xf>
    <xf numFmtId="3" fontId="1" fillId="0" borderId="5" xfId="48" applyNumberFormat="1" applyFont="1" applyBorder="1" applyAlignment="1">
      <alignment vertical="center"/>
      <protection/>
    </xf>
    <xf numFmtId="3" fontId="1" fillId="0" borderId="4" xfId="48" applyNumberFormat="1" applyFont="1" applyBorder="1" applyAlignment="1">
      <alignment vertical="center"/>
      <protection/>
    </xf>
    <xf numFmtId="3" fontId="1" fillId="0" borderId="15" xfId="48" applyNumberFormat="1" applyFont="1" applyBorder="1" applyAlignment="1">
      <alignment vertical="center"/>
      <protection/>
    </xf>
    <xf numFmtId="0" fontId="1" fillId="0" borderId="0" xfId="48" applyFont="1" applyBorder="1" applyAlignment="1">
      <alignment horizontal="left" vertical="center"/>
      <protection/>
    </xf>
    <xf numFmtId="0" fontId="1" fillId="0" borderId="5" xfId="48" applyFont="1" applyBorder="1" applyAlignment="1">
      <alignment vertical="center"/>
      <protection/>
    </xf>
    <xf numFmtId="0" fontId="1" fillId="0" borderId="9" xfId="48" applyFont="1" applyBorder="1" applyAlignment="1">
      <alignment vertical="center"/>
      <protection/>
    </xf>
    <xf numFmtId="0" fontId="7" fillId="0" borderId="8" xfId="48" applyFont="1" applyBorder="1" applyAlignment="1">
      <alignment horizontal="distributed" vertical="center"/>
      <protection/>
    </xf>
    <xf numFmtId="3" fontId="1" fillId="0" borderId="9" xfId="48" applyNumberFormat="1" applyFont="1" applyBorder="1" applyAlignment="1">
      <alignment vertical="center"/>
      <protection/>
    </xf>
    <xf numFmtId="3" fontId="1" fillId="0" borderId="7" xfId="48" applyNumberFormat="1" applyFont="1" applyBorder="1" applyAlignment="1">
      <alignment vertical="center"/>
      <protection/>
    </xf>
    <xf numFmtId="3" fontId="1" fillId="0" borderId="29" xfId="48" applyNumberFormat="1" applyFont="1" applyBorder="1" applyAlignment="1">
      <alignment vertical="center"/>
      <protection/>
    </xf>
    <xf numFmtId="3" fontId="10" fillId="0" borderId="5" xfId="48" applyNumberFormat="1" applyFont="1" applyBorder="1" applyAlignment="1">
      <alignment vertical="center"/>
      <protection/>
    </xf>
    <xf numFmtId="3" fontId="10" fillId="0" borderId="4" xfId="48" applyNumberFormat="1" applyFont="1" applyBorder="1" applyAlignment="1">
      <alignment vertical="center"/>
      <protection/>
    </xf>
    <xf numFmtId="3" fontId="10" fillId="0" borderId="12" xfId="48" applyNumberFormat="1" applyFont="1" applyBorder="1" applyAlignment="1">
      <alignment vertical="center"/>
      <protection/>
    </xf>
    <xf numFmtId="3" fontId="1" fillId="0" borderId="6" xfId="48" applyNumberFormat="1" applyFont="1" applyBorder="1" applyAlignment="1">
      <alignment vertical="center"/>
      <protection/>
    </xf>
    <xf numFmtId="3" fontId="1" fillId="0" borderId="14" xfId="48" applyNumberFormat="1" applyFont="1" applyBorder="1" applyAlignment="1">
      <alignment vertical="center"/>
      <protection/>
    </xf>
    <xf numFmtId="3" fontId="1" fillId="0" borderId="12" xfId="48" applyNumberFormat="1" applyFont="1" applyBorder="1" applyAlignment="1">
      <alignment vertical="center"/>
      <protection/>
    </xf>
    <xf numFmtId="0" fontId="1" fillId="0" borderId="5" xfId="48" applyNumberFormat="1" applyFont="1" applyBorder="1" applyAlignment="1">
      <alignment vertical="center"/>
      <protection/>
    </xf>
    <xf numFmtId="204" fontId="1" fillId="0" borderId="4" xfId="48" applyNumberFormat="1" applyFont="1" applyBorder="1" applyAlignment="1">
      <alignment vertical="center"/>
      <protection/>
    </xf>
    <xf numFmtId="204" fontId="1" fillId="0" borderId="15" xfId="48" applyNumberFormat="1" applyFont="1" applyBorder="1" applyAlignment="1">
      <alignment vertical="center"/>
      <protection/>
    </xf>
    <xf numFmtId="204" fontId="1" fillId="0" borderId="5" xfId="48" applyNumberFormat="1" applyFont="1" applyBorder="1" applyAlignment="1">
      <alignment vertical="center"/>
      <protection/>
    </xf>
    <xf numFmtId="0" fontId="1" fillId="0" borderId="23" xfId="48" applyFont="1" applyBorder="1" applyAlignment="1">
      <alignment horizontal="distributed" vertical="center"/>
      <protection/>
    </xf>
    <xf numFmtId="204" fontId="1" fillId="0" borderId="19" xfId="48" applyNumberFormat="1" applyFont="1" applyBorder="1" applyAlignment="1">
      <alignment vertical="center"/>
      <protection/>
    </xf>
    <xf numFmtId="204" fontId="1" fillId="0" borderId="18" xfId="48" applyNumberFormat="1" applyFont="1" applyBorder="1" applyAlignment="1">
      <alignment vertical="center"/>
      <protection/>
    </xf>
    <xf numFmtId="0" fontId="1" fillId="0" borderId="18" xfId="48" applyNumberFormat="1" applyFont="1" applyBorder="1" applyAlignment="1">
      <alignment vertical="center"/>
      <protection/>
    </xf>
    <xf numFmtId="0" fontId="1" fillId="0" borderId="22" xfId="48" applyNumberFormat="1" applyFont="1" applyBorder="1" applyAlignment="1">
      <alignment vertical="center"/>
      <protection/>
    </xf>
    <xf numFmtId="3" fontId="1" fillId="0" borderId="0" xfId="48" applyNumberFormat="1" applyFont="1" applyBorder="1" applyAlignment="1">
      <alignment vertical="center"/>
      <protection/>
    </xf>
    <xf numFmtId="41" fontId="7" fillId="0" borderId="0" xfId="17" applyNumberFormat="1" applyFont="1" applyAlignment="1">
      <alignment vertical="center"/>
    </xf>
    <xf numFmtId="41" fontId="8" fillId="0" borderId="0" xfId="17" applyNumberFormat="1" applyFont="1" applyAlignment="1">
      <alignment vertical="center"/>
    </xf>
    <xf numFmtId="41" fontId="7" fillId="0" borderId="0" xfId="17" applyNumberFormat="1" applyFont="1" applyAlignment="1">
      <alignment horizontal="centerContinuous" vertical="center"/>
    </xf>
    <xf numFmtId="41" fontId="1" fillId="0" borderId="0" xfId="17" applyNumberFormat="1" applyFont="1" applyAlignment="1">
      <alignment vertical="center"/>
    </xf>
    <xf numFmtId="41" fontId="1" fillId="0" borderId="0" xfId="17" applyNumberFormat="1" applyFont="1" applyBorder="1" applyAlignment="1">
      <alignment vertical="center"/>
    </xf>
    <xf numFmtId="41" fontId="1" fillId="0" borderId="0" xfId="17" applyNumberFormat="1" applyFont="1" applyBorder="1" applyAlignment="1">
      <alignment horizontal="right" vertical="center"/>
    </xf>
    <xf numFmtId="41" fontId="10" fillId="0" borderId="15" xfId="17" applyNumberFormat="1" applyFont="1" applyBorder="1" applyAlignment="1">
      <alignment vertical="center"/>
    </xf>
    <xf numFmtId="41" fontId="10" fillId="0" borderId="14" xfId="17" applyNumberFormat="1" applyFont="1" applyBorder="1" applyAlignment="1">
      <alignment vertical="center"/>
    </xf>
    <xf numFmtId="41" fontId="10" fillId="0" borderId="0" xfId="17" applyNumberFormat="1" applyFont="1" applyAlignment="1">
      <alignment vertical="center"/>
    </xf>
    <xf numFmtId="41" fontId="1" fillId="0" borderId="0" xfId="17" applyNumberFormat="1" applyFont="1" applyBorder="1" applyAlignment="1">
      <alignment horizontal="distributed" vertical="center"/>
    </xf>
    <xf numFmtId="0" fontId="1" fillId="0" borderId="15" xfId="17" applyNumberFormat="1" applyFont="1" applyBorder="1" applyAlignment="1">
      <alignment horizontal="distributed" vertical="center"/>
    </xf>
    <xf numFmtId="41" fontId="1" fillId="0" borderId="8" xfId="17" applyNumberFormat="1" applyFont="1" applyBorder="1" applyAlignment="1">
      <alignment horizontal="distributed" vertical="center"/>
    </xf>
    <xf numFmtId="0" fontId="1" fillId="0" borderId="29" xfId="17" applyNumberFormat="1" applyFont="1" applyBorder="1" applyAlignment="1">
      <alignment horizontal="distributed" vertical="center"/>
    </xf>
    <xf numFmtId="41" fontId="1" fillId="0" borderId="7" xfId="17" applyNumberFormat="1" applyFont="1" applyBorder="1" applyAlignment="1">
      <alignment vertical="center"/>
    </xf>
    <xf numFmtId="38" fontId="1" fillId="0" borderId="3" xfId="17" applyFont="1" applyBorder="1" applyAlignment="1">
      <alignment horizontal="center" vertical="center"/>
    </xf>
    <xf numFmtId="38" fontId="1" fillId="0" borderId="5" xfId="17" applyFont="1" applyBorder="1" applyAlignment="1">
      <alignment horizontal="center" vertical="center"/>
    </xf>
    <xf numFmtId="38" fontId="1" fillId="0" borderId="35" xfId="17" applyFont="1" applyBorder="1" applyAlignment="1">
      <alignment horizontal="centerContinuous" vertical="center"/>
    </xf>
    <xf numFmtId="38" fontId="1" fillId="0" borderId="33"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35" xfId="17" applyFont="1" applyBorder="1" applyAlignment="1">
      <alignment horizontal="center" vertical="center"/>
    </xf>
    <xf numFmtId="38" fontId="1" fillId="0" borderId="29" xfId="17" applyFont="1" applyBorder="1" applyAlignment="1">
      <alignment horizontal="center" vertical="center"/>
    </xf>
    <xf numFmtId="38" fontId="8" fillId="0" borderId="0" xfId="17" applyFont="1" applyBorder="1" applyAlignment="1">
      <alignment vertical="center"/>
    </xf>
    <xf numFmtId="38" fontId="1" fillId="0" borderId="54" xfId="17" applyFont="1" applyBorder="1" applyAlignment="1">
      <alignment vertical="center"/>
    </xf>
    <xf numFmtId="38" fontId="1" fillId="0" borderId="54" xfId="17" applyFont="1" applyBorder="1" applyAlignment="1">
      <alignment horizontal="right" vertical="center"/>
    </xf>
    <xf numFmtId="38" fontId="9" fillId="0" borderId="8" xfId="17" applyFont="1" applyBorder="1" applyAlignment="1">
      <alignment horizontal="center" vertical="center"/>
    </xf>
    <xf numFmtId="38" fontId="9" fillId="0" borderId="27" xfId="17" applyFont="1" applyBorder="1" applyAlignment="1">
      <alignment horizontal="center" vertical="center"/>
    </xf>
    <xf numFmtId="41" fontId="1" fillId="0" borderId="14" xfId="17" applyNumberFormat="1" applyFont="1" applyBorder="1" applyAlignment="1">
      <alignment vertical="center"/>
    </xf>
    <xf numFmtId="38" fontId="9" fillId="0" borderId="5" xfId="17" applyFont="1" applyBorder="1" applyAlignment="1">
      <alignment vertical="center"/>
    </xf>
    <xf numFmtId="38" fontId="9" fillId="0" borderId="15" xfId="17" applyFont="1" applyBorder="1" applyAlignment="1">
      <alignment vertical="center"/>
    </xf>
    <xf numFmtId="38" fontId="1" fillId="0" borderId="5" xfId="17" applyFont="1" applyBorder="1" applyAlignment="1">
      <alignment vertical="center"/>
    </xf>
    <xf numFmtId="38" fontId="1" fillId="0" borderId="19" xfId="17" applyFont="1" applyBorder="1" applyAlignment="1">
      <alignment horizontal="center" vertical="center"/>
    </xf>
    <xf numFmtId="38" fontId="1" fillId="0" borderId="0" xfId="17" applyFont="1" applyFill="1" applyAlignment="1">
      <alignment vertical="center"/>
    </xf>
    <xf numFmtId="38" fontId="8" fillId="0" borderId="0" xfId="17" applyFont="1" applyFill="1" applyAlignment="1">
      <alignment vertical="center"/>
    </xf>
    <xf numFmtId="38" fontId="1" fillId="0" borderId="0" xfId="17" applyFont="1" applyFill="1" applyAlignment="1">
      <alignment horizontal="right" vertical="center"/>
    </xf>
    <xf numFmtId="38" fontId="1" fillId="0" borderId="0" xfId="17" applyFont="1" applyFill="1" applyBorder="1" applyAlignment="1">
      <alignment horizontal="right" vertical="center"/>
    </xf>
    <xf numFmtId="38" fontId="1" fillId="0" borderId="32" xfId="17" applyFont="1" applyFill="1" applyBorder="1" applyAlignment="1">
      <alignment horizontal="center" vertical="center"/>
    </xf>
    <xf numFmtId="38" fontId="1" fillId="0" borderId="0" xfId="17" applyFont="1" applyFill="1" applyBorder="1" applyAlignment="1">
      <alignment horizontal="center" vertical="center"/>
    </xf>
    <xf numFmtId="38" fontId="1" fillId="0" borderId="8" xfId="17" applyFont="1" applyFill="1" applyBorder="1" applyAlignment="1">
      <alignment horizontal="center" vertical="center"/>
    </xf>
    <xf numFmtId="38" fontId="10" fillId="0" borderId="15" xfId="17" applyFont="1" applyFill="1" applyBorder="1" applyAlignment="1">
      <alignment vertical="center"/>
    </xf>
    <xf numFmtId="38" fontId="10" fillId="0" borderId="4" xfId="17" applyFont="1" applyFill="1" applyBorder="1" applyAlignment="1">
      <alignment horizontal="right" vertical="center" shrinkToFit="1"/>
    </xf>
    <xf numFmtId="38" fontId="10" fillId="0" borderId="14" xfId="17" applyFont="1" applyFill="1" applyBorder="1" applyAlignment="1">
      <alignment horizontal="right" vertical="center" shrinkToFit="1"/>
    </xf>
    <xf numFmtId="38" fontId="10" fillId="0" borderId="0" xfId="17" applyFont="1" applyFill="1" applyAlignment="1">
      <alignment vertical="center"/>
    </xf>
    <xf numFmtId="38" fontId="1" fillId="0" borderId="4" xfId="17" applyFont="1" applyFill="1" applyBorder="1" applyAlignment="1">
      <alignment horizontal="right" vertical="center" shrinkToFit="1"/>
    </xf>
    <xf numFmtId="38" fontId="1" fillId="0" borderId="18" xfId="17" applyFont="1" applyFill="1" applyBorder="1" applyAlignment="1">
      <alignment vertical="center"/>
    </xf>
    <xf numFmtId="38" fontId="1" fillId="0" borderId="18" xfId="17" applyFont="1" applyFill="1" applyBorder="1" applyAlignment="1">
      <alignment horizontal="right" vertical="center" shrinkToFit="1"/>
    </xf>
    <xf numFmtId="38" fontId="9" fillId="0" borderId="0" xfId="17" applyFont="1" applyBorder="1" applyAlignment="1">
      <alignment horizontal="right"/>
    </xf>
    <xf numFmtId="38" fontId="1" fillId="0" borderId="28" xfId="17" applyFont="1" applyBorder="1" applyAlignment="1">
      <alignment vertical="center"/>
    </xf>
    <xf numFmtId="38" fontId="1" fillId="0" borderId="29" xfId="17" applyFont="1" applyBorder="1" applyAlignment="1">
      <alignment vertical="center"/>
    </xf>
    <xf numFmtId="38" fontId="1" fillId="0" borderId="15" xfId="17" applyFont="1" applyBorder="1" applyAlignment="1">
      <alignment horizontal="center" vertical="center"/>
    </xf>
    <xf numFmtId="38" fontId="10" fillId="0" borderId="0" xfId="17" applyFont="1" applyBorder="1" applyAlignment="1">
      <alignment horizontal="center" vertical="center"/>
    </xf>
    <xf numFmtId="38" fontId="1" fillId="0" borderId="15" xfId="17" applyFont="1" applyBorder="1" applyAlignment="1">
      <alignment horizontal="left" vertical="center"/>
    </xf>
    <xf numFmtId="38" fontId="9" fillId="0" borderId="0" xfId="17" applyFont="1" applyBorder="1" applyAlignment="1">
      <alignment horizontal="distributed" vertical="center"/>
    </xf>
    <xf numFmtId="38" fontId="9" fillId="0" borderId="15" xfId="17" applyFont="1" applyBorder="1" applyAlignment="1">
      <alignment horizontal="distributed" vertical="center"/>
    </xf>
    <xf numFmtId="38" fontId="21" fillId="0" borderId="15" xfId="17" applyFont="1" applyBorder="1" applyAlignment="1">
      <alignment horizontal="left" vertical="center"/>
    </xf>
    <xf numFmtId="38" fontId="21" fillId="0" borderId="15" xfId="17" applyFont="1" applyBorder="1" applyAlignment="1">
      <alignment horizontal="distributed" vertical="center"/>
    </xf>
    <xf numFmtId="38" fontId="9" fillId="0" borderId="19" xfId="17" applyFont="1" applyBorder="1" applyAlignment="1">
      <alignment horizontal="distributed" vertical="center"/>
    </xf>
    <xf numFmtId="38" fontId="9" fillId="0" borderId="22" xfId="17" applyFont="1" applyBorder="1" applyAlignment="1">
      <alignment horizontal="distributed" vertical="center"/>
    </xf>
    <xf numFmtId="38" fontId="1" fillId="0" borderId="22" xfId="17" applyFont="1" applyBorder="1" applyAlignment="1">
      <alignment vertical="center"/>
    </xf>
    <xf numFmtId="38" fontId="8" fillId="0" borderId="0" xfId="17" applyFont="1" applyFill="1" applyAlignment="1">
      <alignment/>
    </xf>
    <xf numFmtId="38" fontId="1" fillId="0" borderId="0" xfId="17" applyFont="1" applyFill="1" applyBorder="1" applyAlignment="1">
      <alignment horizontal="centerContinuous"/>
    </xf>
    <xf numFmtId="38" fontId="1" fillId="0" borderId="0" xfId="17" applyFont="1" applyFill="1" applyBorder="1" applyAlignment="1">
      <alignment horizontal="right"/>
    </xf>
    <xf numFmtId="38" fontId="1" fillId="0" borderId="15" xfId="17" applyFont="1" applyFill="1" applyBorder="1" applyAlignment="1">
      <alignment/>
    </xf>
    <xf numFmtId="38" fontId="1" fillId="0" borderId="30" xfId="17" applyFont="1" applyFill="1" applyBorder="1" applyAlignment="1">
      <alignment horizontal="centerContinuous" vertical="center"/>
    </xf>
    <xf numFmtId="38" fontId="1" fillId="0" borderId="31" xfId="17" applyFont="1" applyFill="1" applyBorder="1" applyAlignment="1">
      <alignment horizontal="centerContinuous" vertical="center"/>
    </xf>
    <xf numFmtId="38" fontId="1" fillId="0" borderId="15" xfId="17" applyFont="1" applyFill="1" applyBorder="1" applyAlignment="1">
      <alignment horizontal="distributed" vertical="center"/>
    </xf>
    <xf numFmtId="38" fontId="1" fillId="0" borderId="5" xfId="17" applyFont="1" applyFill="1" applyBorder="1" applyAlignment="1">
      <alignment horizontal="distributed" vertical="center"/>
    </xf>
    <xf numFmtId="38" fontId="1" fillId="0" borderId="12" xfId="17" applyFont="1" applyFill="1" applyBorder="1" applyAlignment="1">
      <alignment vertical="center"/>
    </xf>
    <xf numFmtId="183" fontId="1" fillId="0" borderId="5" xfId="17" applyNumberFormat="1" applyFont="1" applyFill="1" applyBorder="1" applyAlignment="1">
      <alignment vertical="center"/>
    </xf>
    <xf numFmtId="38" fontId="1" fillId="0" borderId="12" xfId="17" applyFont="1" applyFill="1" applyBorder="1" applyAlignment="1">
      <alignment/>
    </xf>
    <xf numFmtId="38" fontId="10" fillId="0" borderId="15" xfId="17" applyFont="1" applyFill="1" applyBorder="1" applyAlignment="1">
      <alignment/>
    </xf>
    <xf numFmtId="38" fontId="10" fillId="0" borderId="15" xfId="17" applyFont="1" applyFill="1" applyBorder="1" applyAlignment="1">
      <alignment horizontal="distributed" vertical="center"/>
    </xf>
    <xf numFmtId="38" fontId="10" fillId="0" borderId="5" xfId="17" applyFont="1" applyFill="1" applyBorder="1" applyAlignment="1">
      <alignment horizontal="distributed" vertical="center"/>
    </xf>
    <xf numFmtId="38" fontId="10" fillId="0" borderId="15" xfId="17" applyFont="1" applyFill="1" applyBorder="1" applyAlignment="1">
      <alignment horizontal="right" vertical="center"/>
    </xf>
    <xf numFmtId="38" fontId="10" fillId="0" borderId="0" xfId="17" applyFont="1" applyFill="1" applyBorder="1" applyAlignment="1">
      <alignment horizontal="right" vertical="center"/>
    </xf>
    <xf numFmtId="188" fontId="10" fillId="0" borderId="15" xfId="17" applyNumberFormat="1" applyFont="1" applyFill="1" applyBorder="1" applyAlignment="1">
      <alignment horizontal="right" vertical="center"/>
    </xf>
    <xf numFmtId="183" fontId="10" fillId="0" borderId="5" xfId="17" applyNumberFormat="1" applyFont="1" applyFill="1" applyBorder="1" applyAlignment="1">
      <alignment horizontal="right" vertical="center"/>
    </xf>
    <xf numFmtId="38" fontId="1" fillId="0" borderId="4" xfId="17" applyFont="1" applyFill="1" applyBorder="1" applyAlignment="1">
      <alignment horizontal="right" vertical="center"/>
    </xf>
    <xf numFmtId="188" fontId="1" fillId="0" borderId="15" xfId="17" applyNumberFormat="1" applyFont="1" applyFill="1" applyBorder="1" applyAlignment="1">
      <alignment horizontal="right" vertical="center"/>
    </xf>
    <xf numFmtId="38" fontId="1" fillId="0" borderId="15" xfId="17" applyFont="1" applyFill="1" applyBorder="1" applyAlignment="1">
      <alignment horizontal="right" vertical="center"/>
    </xf>
    <xf numFmtId="183" fontId="1" fillId="0" borderId="5" xfId="17" applyNumberFormat="1" applyFont="1" applyFill="1" applyBorder="1" applyAlignment="1">
      <alignment horizontal="right" vertical="center"/>
    </xf>
    <xf numFmtId="188" fontId="1" fillId="0" borderId="0" xfId="17" applyNumberFormat="1" applyFont="1" applyFill="1" applyBorder="1" applyAlignment="1">
      <alignment horizontal="right" vertical="center"/>
    </xf>
    <xf numFmtId="183" fontId="1" fillId="0" borderId="5" xfId="17" applyNumberFormat="1" applyFont="1" applyFill="1" applyBorder="1" applyAlignment="1">
      <alignment horizontal="distributed" vertical="center"/>
    </xf>
    <xf numFmtId="183" fontId="1" fillId="0" borderId="15" xfId="17" applyNumberFormat="1" applyFont="1" applyFill="1" applyBorder="1" applyAlignment="1">
      <alignment horizontal="right" vertical="center"/>
    </xf>
    <xf numFmtId="183" fontId="1" fillId="0" borderId="0" xfId="17" applyNumberFormat="1" applyFont="1" applyFill="1" applyBorder="1" applyAlignment="1">
      <alignment horizontal="right" vertical="center"/>
    </xf>
    <xf numFmtId="183" fontId="1" fillId="0" borderId="0" xfId="17" applyNumberFormat="1" applyFont="1" applyFill="1" applyBorder="1" applyAlignment="1">
      <alignment horizontal="distributed" vertical="center"/>
    </xf>
    <xf numFmtId="38" fontId="10" fillId="0" borderId="4" xfId="17" applyFont="1" applyFill="1" applyBorder="1" applyAlignment="1">
      <alignment horizontal="right" vertical="center"/>
    </xf>
    <xf numFmtId="188" fontId="1" fillId="0" borderId="4" xfId="17" applyNumberFormat="1" applyFont="1" applyFill="1" applyBorder="1" applyAlignment="1">
      <alignment horizontal="right" vertical="center"/>
    </xf>
    <xf numFmtId="183" fontId="1" fillId="0" borderId="4" xfId="17" applyNumberFormat="1" applyFont="1" applyFill="1" applyBorder="1" applyAlignment="1">
      <alignment horizontal="right" vertical="center"/>
    </xf>
    <xf numFmtId="38" fontId="1" fillId="0" borderId="19" xfId="17" applyFont="1" applyFill="1" applyBorder="1" applyAlignment="1">
      <alignment horizontal="distributed" vertical="center"/>
    </xf>
    <xf numFmtId="38" fontId="1" fillId="0" borderId="22" xfId="17" applyFont="1" applyFill="1" applyBorder="1" applyAlignment="1">
      <alignment horizontal="right" vertical="center"/>
    </xf>
    <xf numFmtId="38" fontId="10" fillId="0" borderId="23" xfId="17" applyFont="1" applyFill="1" applyBorder="1" applyAlignment="1">
      <alignment horizontal="right" vertical="center"/>
    </xf>
    <xf numFmtId="38" fontId="1" fillId="0" borderId="23" xfId="17" applyFont="1" applyFill="1" applyBorder="1" applyAlignment="1">
      <alignment horizontal="right" vertical="center"/>
    </xf>
    <xf numFmtId="188" fontId="1" fillId="0" borderId="22" xfId="17" applyNumberFormat="1" applyFont="1" applyFill="1" applyBorder="1" applyAlignment="1">
      <alignment horizontal="right" vertical="center"/>
    </xf>
    <xf numFmtId="183" fontId="1" fillId="0" borderId="19" xfId="17" applyNumberFormat="1" applyFont="1" applyFill="1" applyBorder="1" applyAlignment="1">
      <alignment horizontal="right" vertical="center"/>
    </xf>
    <xf numFmtId="188" fontId="1" fillId="0" borderId="23" xfId="17" applyNumberFormat="1" applyFont="1" applyFill="1" applyBorder="1" applyAlignment="1">
      <alignment horizontal="right" vertical="center"/>
    </xf>
    <xf numFmtId="188" fontId="1" fillId="0" borderId="18" xfId="17" applyNumberFormat="1" applyFont="1" applyFill="1" applyBorder="1" applyAlignment="1">
      <alignment horizontal="right" vertical="center"/>
    </xf>
    <xf numFmtId="0" fontId="1" fillId="0" borderId="0" xfId="54" applyFont="1" applyAlignment="1">
      <alignment vertical="center"/>
      <protection/>
    </xf>
    <xf numFmtId="38" fontId="1" fillId="0" borderId="33" xfId="17" applyFont="1" applyBorder="1" applyAlignment="1">
      <alignment horizontal="center" vertical="center"/>
    </xf>
    <xf numFmtId="38" fontId="10" fillId="0" borderId="5" xfId="17" applyFont="1" applyBorder="1" applyAlignment="1">
      <alignment horizontal="left" vertical="center"/>
    </xf>
    <xf numFmtId="38" fontId="17" fillId="0" borderId="15" xfId="17" applyFont="1" applyBorder="1" applyAlignment="1">
      <alignment horizontal="distributed" vertical="center"/>
    </xf>
    <xf numFmtId="38" fontId="9" fillId="0" borderId="5" xfId="17" applyFont="1" applyBorder="1" applyAlignment="1">
      <alignment horizontal="left" vertical="center"/>
    </xf>
    <xf numFmtId="38" fontId="1" fillId="0" borderId="9" xfId="17" applyFont="1" applyBorder="1" applyAlignment="1">
      <alignment vertical="center"/>
    </xf>
    <xf numFmtId="0" fontId="9" fillId="0" borderId="0" xfId="55" applyFont="1" applyAlignment="1">
      <alignment vertical="center"/>
      <protection/>
    </xf>
    <xf numFmtId="0" fontId="9" fillId="0" borderId="0" xfId="55" applyFont="1" applyBorder="1" applyAlignment="1">
      <alignment vertical="center"/>
      <protection/>
    </xf>
    <xf numFmtId="38" fontId="9" fillId="0" borderId="0" xfId="17" applyFont="1" applyBorder="1" applyAlignment="1">
      <alignment horizontal="right" vertical="center"/>
    </xf>
    <xf numFmtId="38" fontId="1" fillId="0" borderId="0" xfId="17" applyFont="1" applyAlignment="1">
      <alignment vertical="center" shrinkToFit="1"/>
    </xf>
    <xf numFmtId="38" fontId="1" fillId="0" borderId="4" xfId="17" applyFont="1" applyBorder="1" applyAlignment="1">
      <alignment horizontal="center" vertical="center" shrinkToFit="1"/>
    </xf>
    <xf numFmtId="38" fontId="1" fillId="0" borderId="27" xfId="17" applyFont="1" applyBorder="1" applyAlignment="1">
      <alignment horizontal="center" vertical="center" shrinkToFit="1"/>
    </xf>
    <xf numFmtId="38" fontId="1" fillId="0" borderId="7" xfId="17" applyFont="1" applyBorder="1" applyAlignment="1">
      <alignment vertical="center" shrinkToFit="1"/>
    </xf>
    <xf numFmtId="38" fontId="1" fillId="0" borderId="4" xfId="17" applyFont="1" applyBorder="1" applyAlignment="1">
      <alignment horizontal="distributed" vertical="center" shrinkToFit="1"/>
    </xf>
    <xf numFmtId="38" fontId="10" fillId="0" borderId="0" xfId="17" applyFont="1" applyAlignment="1">
      <alignment vertical="center" shrinkToFit="1"/>
    </xf>
    <xf numFmtId="38" fontId="10" fillId="0" borderId="4" xfId="17" applyFont="1" applyBorder="1" applyAlignment="1">
      <alignment horizontal="distributed" vertical="center" shrinkToFit="1"/>
    </xf>
    <xf numFmtId="38" fontId="9" fillId="0" borderId="0" xfId="17" applyFont="1" applyAlignment="1">
      <alignment vertical="center" shrinkToFit="1"/>
    </xf>
    <xf numFmtId="38" fontId="9" fillId="0" borderId="4" xfId="17" applyFont="1" applyBorder="1" applyAlignment="1">
      <alignment horizontal="distributed" vertical="center" shrinkToFit="1"/>
    </xf>
    <xf numFmtId="38" fontId="17" fillId="0" borderId="4" xfId="17" applyFont="1" applyBorder="1" applyAlignment="1">
      <alignment horizontal="distributed" vertical="center" shrinkToFit="1"/>
    </xf>
    <xf numFmtId="38" fontId="1" fillId="0" borderId="18" xfId="17" applyFont="1" applyBorder="1" applyAlignment="1">
      <alignment horizontal="distributed" vertical="center" shrinkToFit="1"/>
    </xf>
    <xf numFmtId="38" fontId="1" fillId="0" borderId="7" xfId="17" applyFont="1" applyBorder="1" applyAlignment="1">
      <alignment horizontal="centerContinuous" vertical="center"/>
    </xf>
    <xf numFmtId="38" fontId="1" fillId="0" borderId="29" xfId="17" applyFont="1" applyBorder="1" applyAlignment="1">
      <alignment horizontal="centerContinuous" vertical="center"/>
    </xf>
    <xf numFmtId="184" fontId="10" fillId="0" borderId="15" xfId="17" applyNumberFormat="1" applyFont="1" applyBorder="1" applyAlignment="1">
      <alignment vertical="center"/>
    </xf>
    <xf numFmtId="184" fontId="1" fillId="0" borderId="15" xfId="17" applyNumberFormat="1" applyFont="1" applyBorder="1" applyAlignment="1">
      <alignment vertical="center"/>
    </xf>
    <xf numFmtId="184" fontId="1" fillId="0" borderId="15" xfId="17" applyNumberFormat="1" applyFont="1" applyBorder="1" applyAlignment="1">
      <alignment horizontal="right" vertical="center"/>
    </xf>
    <xf numFmtId="184" fontId="1" fillId="0" borderId="7" xfId="17" applyNumberFormat="1" applyFont="1" applyBorder="1" applyAlignment="1">
      <alignment vertical="center"/>
    </xf>
    <xf numFmtId="184" fontId="1" fillId="0" borderId="29" xfId="17" applyNumberFormat="1" applyFont="1" applyBorder="1" applyAlignment="1">
      <alignment vertical="center"/>
    </xf>
    <xf numFmtId="0" fontId="8" fillId="0" borderId="0" xfId="56" applyFont="1">
      <alignment/>
      <protection/>
    </xf>
    <xf numFmtId="0" fontId="9" fillId="0" borderId="0" xfId="56" applyFont="1">
      <alignment/>
      <protection/>
    </xf>
    <xf numFmtId="38" fontId="9" fillId="0" borderId="54" xfId="17" applyFont="1" applyBorder="1" applyAlignment="1">
      <alignment vertical="center"/>
    </xf>
    <xf numFmtId="0" fontId="9" fillId="0" borderId="54" xfId="56" applyFont="1" applyBorder="1">
      <alignment/>
      <protection/>
    </xf>
    <xf numFmtId="38" fontId="9" fillId="0" borderId="54" xfId="17" applyFont="1" applyBorder="1" applyAlignment="1">
      <alignment horizontal="right" vertical="center"/>
    </xf>
    <xf numFmtId="0" fontId="1" fillId="0" borderId="30" xfId="56" applyFont="1" applyBorder="1" applyAlignment="1">
      <alignment horizontal="centerContinuous"/>
      <protection/>
    </xf>
    <xf numFmtId="38" fontId="1" fillId="0" borderId="14" xfId="17" applyFont="1" applyBorder="1" applyAlignment="1">
      <alignment horizontal="centerContinuous" vertical="center"/>
    </xf>
    <xf numFmtId="38" fontId="1" fillId="0" borderId="7" xfId="17" applyFont="1" applyBorder="1" applyAlignment="1">
      <alignment horizontal="left" vertical="center"/>
    </xf>
    <xf numFmtId="38" fontId="1" fillId="0" borderId="8" xfId="17" applyFont="1" applyBorder="1" applyAlignment="1">
      <alignment horizontal="distributed" vertical="center"/>
    </xf>
    <xf numFmtId="38" fontId="1" fillId="0" borderId="29" xfId="17" applyFont="1" applyBorder="1" applyAlignment="1">
      <alignment horizontal="distributed" vertical="center"/>
    </xf>
    <xf numFmtId="38" fontId="10" fillId="0" borderId="4" xfId="17" applyFont="1" applyBorder="1" applyAlignment="1">
      <alignment horizontal="center" vertical="center"/>
    </xf>
    <xf numFmtId="38" fontId="1" fillId="0" borderId="4" xfId="17" applyFont="1" applyBorder="1" applyAlignment="1" quotePrefix="1">
      <alignment horizontal="center" vertical="center"/>
    </xf>
    <xf numFmtId="38" fontId="1" fillId="0" borderId="64" xfId="17" applyFont="1" applyBorder="1" applyAlignment="1">
      <alignment horizontal="right" vertical="center"/>
    </xf>
    <xf numFmtId="38" fontId="1" fillId="0" borderId="1" xfId="17" applyFont="1" applyBorder="1" applyAlignment="1">
      <alignment horizontal="right" vertical="center"/>
    </xf>
    <xf numFmtId="38" fontId="1" fillId="0" borderId="30" xfId="17" applyFont="1" applyBorder="1" applyAlignment="1">
      <alignment horizontal="centerContinuous"/>
    </xf>
    <xf numFmtId="38" fontId="1" fillId="0" borderId="3" xfId="17" applyFont="1" applyBorder="1" applyAlignment="1">
      <alignment vertical="center"/>
    </xf>
    <xf numFmtId="0" fontId="1" fillId="0" borderId="35" xfId="56" applyFont="1" applyBorder="1" applyAlignment="1">
      <alignment horizontal="centerContinuous"/>
      <protection/>
    </xf>
    <xf numFmtId="38" fontId="1" fillId="0" borderId="67" xfId="17" applyFont="1" applyBorder="1" applyAlignment="1">
      <alignment horizontal="centerContinuous" vertical="center"/>
    </xf>
    <xf numFmtId="0" fontId="1" fillId="0" borderId="0" xfId="56" applyFont="1" applyBorder="1" applyAlignment="1">
      <alignment horizontal="center"/>
      <protection/>
    </xf>
    <xf numFmtId="38" fontId="10" fillId="0" borderId="5" xfId="17" applyFont="1" applyBorder="1" applyAlignment="1">
      <alignment horizontal="right" vertical="center"/>
    </xf>
    <xf numFmtId="38" fontId="10" fillId="0" borderId="15" xfId="17" applyFont="1" applyBorder="1" applyAlignment="1">
      <alignment horizontal="right" vertical="center"/>
    </xf>
    <xf numFmtId="38" fontId="9" fillId="0" borderId="68" xfId="17" applyFont="1" applyBorder="1" applyAlignment="1">
      <alignment horizontal="centerContinuous" vertical="center"/>
    </xf>
    <xf numFmtId="38" fontId="9" fillId="0" borderId="69" xfId="17" applyFont="1" applyBorder="1" applyAlignment="1">
      <alignment horizontal="centerContinuous" vertical="center"/>
    </xf>
    <xf numFmtId="38" fontId="9" fillId="0" borderId="27" xfId="17" applyFont="1" applyBorder="1" applyAlignment="1">
      <alignment horizontal="center" vertical="center" wrapText="1"/>
    </xf>
    <xf numFmtId="38" fontId="1" fillId="0" borderId="70" xfId="17" applyFont="1" applyBorder="1" applyAlignment="1">
      <alignment vertical="center"/>
    </xf>
    <xf numFmtId="38" fontId="1" fillId="0" borderId="14" xfId="17" applyFont="1" applyBorder="1" applyAlignment="1">
      <alignment vertical="center"/>
    </xf>
    <xf numFmtId="182" fontId="10" fillId="0" borderId="0" xfId="17" applyNumberFormat="1" applyFont="1" applyBorder="1" applyAlignment="1">
      <alignment vertical="center"/>
    </xf>
    <xf numFmtId="184" fontId="10" fillId="0" borderId="70" xfId="17" applyNumberFormat="1" applyFont="1" applyBorder="1" applyAlignment="1">
      <alignment vertical="center"/>
    </xf>
    <xf numFmtId="182" fontId="9" fillId="0" borderId="0" xfId="17" applyNumberFormat="1" applyFont="1" applyBorder="1" applyAlignment="1">
      <alignment vertical="center"/>
    </xf>
    <xf numFmtId="182" fontId="9" fillId="0" borderId="4" xfId="17" applyNumberFormat="1" applyFont="1" applyBorder="1" applyAlignment="1">
      <alignment vertical="center"/>
    </xf>
    <xf numFmtId="185" fontId="9" fillId="0" borderId="4" xfId="17" applyNumberFormat="1" applyFont="1" applyBorder="1" applyAlignment="1">
      <alignment vertical="center"/>
    </xf>
    <xf numFmtId="38" fontId="9" fillId="0" borderId="70" xfId="17" applyFont="1" applyBorder="1" applyAlignment="1">
      <alignment vertical="center"/>
    </xf>
    <xf numFmtId="38" fontId="9" fillId="0" borderId="4" xfId="17" applyFont="1" applyBorder="1" applyAlignment="1">
      <alignment vertical="center"/>
    </xf>
    <xf numFmtId="182" fontId="17" fillId="0" borderId="0" xfId="17" applyNumberFormat="1" applyFont="1" applyBorder="1" applyAlignment="1">
      <alignment vertical="center"/>
    </xf>
    <xf numFmtId="182" fontId="17" fillId="0" borderId="4" xfId="17" applyNumberFormat="1" applyFont="1" applyBorder="1" applyAlignment="1">
      <alignment vertical="center"/>
    </xf>
    <xf numFmtId="185" fontId="17" fillId="0" borderId="4" xfId="17" applyNumberFormat="1" applyFont="1" applyBorder="1" applyAlignment="1">
      <alignment vertical="center"/>
    </xf>
    <xf numFmtId="184" fontId="1" fillId="0" borderId="70" xfId="17" applyNumberFormat="1" applyFont="1" applyBorder="1" applyAlignment="1">
      <alignment vertical="center"/>
    </xf>
    <xf numFmtId="231" fontId="1" fillId="0" borderId="4" xfId="57" applyNumberFormat="1" applyFont="1" applyBorder="1" applyAlignment="1" applyProtection="1">
      <alignment vertical="center"/>
      <protection locked="0"/>
    </xf>
    <xf numFmtId="182" fontId="1" fillId="0" borderId="23" xfId="17" applyNumberFormat="1" applyFont="1" applyBorder="1" applyAlignment="1">
      <alignment vertical="center"/>
    </xf>
    <xf numFmtId="184" fontId="1" fillId="0" borderId="71" xfId="17" applyNumberFormat="1" applyFont="1" applyBorder="1" applyAlignment="1">
      <alignment vertical="center"/>
    </xf>
    <xf numFmtId="38" fontId="1" fillId="0" borderId="42" xfId="17" applyFont="1" applyBorder="1" applyAlignment="1">
      <alignment horizontal="center" vertical="center"/>
    </xf>
    <xf numFmtId="38" fontId="1" fillId="0" borderId="17" xfId="17" applyFont="1" applyBorder="1" applyAlignment="1">
      <alignment horizontal="center" vertical="center"/>
    </xf>
    <xf numFmtId="0" fontId="7" fillId="0" borderId="33" xfId="30" applyFont="1" applyBorder="1" applyAlignment="1">
      <alignment horizontal="distributed"/>
      <protection/>
    </xf>
    <xf numFmtId="0" fontId="1" fillId="0" borderId="35" xfId="30" applyFont="1" applyBorder="1" applyAlignment="1">
      <alignment horizontal="center"/>
      <protection/>
    </xf>
    <xf numFmtId="0" fontId="1" fillId="0" borderId="67" xfId="30" applyFont="1" applyBorder="1" applyAlignment="1">
      <alignment horizontal="center"/>
      <protection/>
    </xf>
    <xf numFmtId="0" fontId="1" fillId="0" borderId="33" xfId="30" applyFont="1" applyBorder="1" applyAlignment="1">
      <alignment horizontal="center"/>
      <protection/>
    </xf>
    <xf numFmtId="0" fontId="1" fillId="0" borderId="1" xfId="30" applyFont="1" applyBorder="1" applyAlignment="1">
      <alignment horizontal="distributed" vertical="center"/>
      <protection/>
    </xf>
    <xf numFmtId="0" fontId="7" fillId="0" borderId="4" xfId="30" applyFont="1" applyBorder="1" applyAlignment="1">
      <alignment horizontal="distributed" vertical="center"/>
      <protection/>
    </xf>
    <xf numFmtId="0" fontId="7" fillId="0" borderId="7" xfId="30" applyFont="1" applyBorder="1" applyAlignment="1">
      <alignment horizontal="distributed" vertical="center"/>
      <protection/>
    </xf>
    <xf numFmtId="0" fontId="1" fillId="0" borderId="4" xfId="30" applyFont="1" applyBorder="1" applyAlignment="1">
      <alignment horizontal="distributed" vertical="center"/>
      <protection/>
    </xf>
    <xf numFmtId="0" fontId="1" fillId="0" borderId="7" xfId="30" applyFont="1" applyBorder="1" applyAlignment="1">
      <alignment horizontal="distributed" vertical="center"/>
      <protection/>
    </xf>
    <xf numFmtId="0" fontId="1" fillId="0" borderId="32" xfId="30" applyFont="1" applyBorder="1" applyAlignment="1">
      <alignment horizontal="distributed" vertical="center"/>
      <protection/>
    </xf>
    <xf numFmtId="0" fontId="1" fillId="0" borderId="31" xfId="30" applyFont="1" applyBorder="1" applyAlignment="1">
      <alignment horizontal="distributed" vertical="center"/>
      <protection/>
    </xf>
    <xf numFmtId="0" fontId="1" fillId="0" borderId="32" xfId="30" applyFont="1" applyBorder="1" applyAlignment="1">
      <alignment horizontal="distributed" vertical="center"/>
      <protection/>
    </xf>
    <xf numFmtId="0" fontId="7" fillId="0" borderId="30" xfId="30" applyFont="1" applyBorder="1" applyAlignment="1">
      <alignment horizontal="distributed" vertical="center"/>
      <protection/>
    </xf>
    <xf numFmtId="0" fontId="7" fillId="0" borderId="31" xfId="30" applyFont="1" applyBorder="1" applyAlignment="1">
      <alignment horizontal="distributed" vertical="center"/>
      <protection/>
    </xf>
    <xf numFmtId="0" fontId="1" fillId="0" borderId="35" xfId="30" applyFont="1" applyBorder="1" applyAlignment="1">
      <alignment horizontal="distributed"/>
      <protection/>
    </xf>
    <xf numFmtId="0" fontId="7" fillId="0" borderId="67" xfId="30" applyFont="1" applyBorder="1" applyAlignment="1">
      <alignment horizontal="distributed"/>
      <protection/>
    </xf>
    <xf numFmtId="0" fontId="9" fillId="0" borderId="32" xfId="29" applyFont="1" applyFill="1" applyBorder="1" applyAlignment="1">
      <alignment horizontal="center" vertical="center"/>
      <protection/>
    </xf>
    <xf numFmtId="0" fontId="9" fillId="0" borderId="14" xfId="29" applyNumberFormat="1" applyFont="1" applyFill="1" applyBorder="1" applyAlignment="1" applyProtection="1">
      <alignment horizontal="distributed" vertical="center"/>
      <protection locked="0"/>
    </xf>
    <xf numFmtId="0" fontId="9" fillId="0" borderId="7" xfId="29" applyNumberFormat="1" applyFont="1" applyFill="1" applyBorder="1" applyAlignment="1" applyProtection="1">
      <alignment horizontal="distributed" vertical="center"/>
      <protection locked="0"/>
    </xf>
    <xf numFmtId="0" fontId="1" fillId="0" borderId="14" xfId="30" applyFont="1" applyBorder="1" applyAlignment="1">
      <alignment horizontal="distributed" vertical="center"/>
      <protection/>
    </xf>
    <xf numFmtId="0" fontId="9" fillId="0" borderId="7" xfId="29" applyNumberFormat="1" applyFont="1" applyFill="1" applyBorder="1" applyAlignment="1" applyProtection="1">
      <alignment horizontal="center" vertical="center"/>
      <protection locked="0"/>
    </xf>
    <xf numFmtId="0" fontId="9" fillId="0" borderId="35" xfId="29" applyNumberFormat="1" applyFont="1" applyFill="1" applyBorder="1" applyAlignment="1" applyProtection="1">
      <alignment horizontal="distributed" vertical="center"/>
      <protection locked="0"/>
    </xf>
    <xf numFmtId="0" fontId="9" fillId="0" borderId="67" xfId="29" applyNumberFormat="1" applyFont="1" applyFill="1" applyBorder="1" applyAlignment="1" applyProtection="1">
      <alignment horizontal="distributed" vertical="center"/>
      <protection locked="0"/>
    </xf>
    <xf numFmtId="0" fontId="9" fillId="0" borderId="33" xfId="29" applyNumberFormat="1" applyFont="1" applyFill="1" applyBorder="1" applyAlignment="1" applyProtection="1">
      <alignment horizontal="distributed" vertical="center"/>
      <protection locked="0"/>
    </xf>
    <xf numFmtId="0" fontId="9" fillId="0" borderId="30" xfId="29" applyNumberFormat="1" applyFont="1" applyFill="1" applyBorder="1" applyAlignment="1" applyProtection="1">
      <alignment horizontal="center" vertical="center"/>
      <protection locked="0"/>
    </xf>
    <xf numFmtId="0" fontId="9" fillId="0" borderId="24" xfId="29" applyFont="1" applyFill="1" applyBorder="1" applyAlignment="1">
      <alignment horizontal="center" vertical="center"/>
      <protection/>
    </xf>
    <xf numFmtId="0" fontId="9" fillId="0" borderId="4" xfId="29" applyNumberFormat="1" applyFont="1" applyFill="1" applyBorder="1" applyAlignment="1" applyProtection="1">
      <alignment horizontal="center" vertical="center" wrapText="1"/>
      <protection locked="0"/>
    </xf>
    <xf numFmtId="0" fontId="9" fillId="0" borderId="7" xfId="29" applyNumberFormat="1" applyFont="1" applyFill="1" applyBorder="1" applyAlignment="1" applyProtection="1">
      <alignment horizontal="center" vertical="center" wrapText="1"/>
      <protection locked="0"/>
    </xf>
    <xf numFmtId="0" fontId="9" fillId="0" borderId="32" xfId="29" applyNumberFormat="1" applyFont="1" applyFill="1" applyBorder="1" applyAlignment="1" applyProtection="1">
      <alignment horizontal="center" vertical="center"/>
      <protection locked="0"/>
    </xf>
    <xf numFmtId="0" fontId="9" fillId="0" borderId="30" xfId="29" applyNumberFormat="1" applyFont="1" applyFill="1" applyBorder="1" applyAlignment="1" applyProtection="1">
      <alignment horizontal="center" vertical="center"/>
      <protection locked="0"/>
    </xf>
    <xf numFmtId="0" fontId="9" fillId="0" borderId="31" xfId="29" applyNumberFormat="1" applyFont="1" applyFill="1" applyBorder="1" applyAlignment="1" applyProtection="1">
      <alignment horizontal="center" vertical="center"/>
      <protection locked="0"/>
    </xf>
    <xf numFmtId="0" fontId="9" fillId="0" borderId="72" xfId="29" applyNumberFormat="1" applyFont="1" applyFill="1" applyBorder="1" applyAlignment="1" applyProtection="1">
      <alignment horizontal="center" vertical="center"/>
      <protection locked="0"/>
    </xf>
    <xf numFmtId="0" fontId="9" fillId="0" borderId="31" xfId="29" applyNumberFormat="1" applyFont="1" applyFill="1" applyBorder="1" applyAlignment="1" applyProtection="1">
      <alignment horizontal="center" vertical="center"/>
      <protection locked="0"/>
    </xf>
    <xf numFmtId="0" fontId="9" fillId="0" borderId="32" xfId="29" applyNumberFormat="1" applyFont="1" applyFill="1" applyBorder="1" applyAlignment="1" applyProtection="1">
      <alignment horizontal="center" vertical="center"/>
      <protection locked="0"/>
    </xf>
    <xf numFmtId="0" fontId="9" fillId="0" borderId="4" xfId="29" applyNumberFormat="1" applyFont="1" applyFill="1" applyBorder="1" applyAlignment="1" applyProtection="1">
      <alignment horizontal="center" vertical="center"/>
      <protection locked="0"/>
    </xf>
    <xf numFmtId="0" fontId="1" fillId="0" borderId="35" xfId="27" applyFont="1" applyBorder="1" applyAlignment="1">
      <alignment horizontal="center"/>
      <protection/>
    </xf>
    <xf numFmtId="0" fontId="1" fillId="0" borderId="33" xfId="27" applyFont="1" applyBorder="1" applyAlignment="1">
      <alignment horizontal="center"/>
      <protection/>
    </xf>
    <xf numFmtId="0" fontId="1" fillId="0" borderId="32" xfId="27" applyFont="1" applyBorder="1" applyAlignment="1">
      <alignment/>
      <protection/>
    </xf>
    <xf numFmtId="0" fontId="1" fillId="0" borderId="31" xfId="27" applyFont="1" applyBorder="1" applyAlignment="1">
      <alignment/>
      <protection/>
    </xf>
    <xf numFmtId="0" fontId="1" fillId="0" borderId="14" xfId="27" applyFont="1" applyBorder="1" applyAlignment="1">
      <alignment horizontal="center" vertical="center"/>
      <protection/>
    </xf>
    <xf numFmtId="0" fontId="1" fillId="0" borderId="4" xfId="27" applyFont="1" applyBorder="1" applyAlignment="1">
      <alignment horizontal="center" vertical="center"/>
      <protection/>
    </xf>
    <xf numFmtId="0" fontId="1" fillId="0" borderId="7" xfId="27" applyFont="1" applyBorder="1" applyAlignment="1">
      <alignment horizontal="center" vertical="center"/>
      <protection/>
    </xf>
    <xf numFmtId="0" fontId="9" fillId="0" borderId="1" xfId="29" applyNumberFormat="1" applyFont="1" applyFill="1" applyBorder="1" applyAlignment="1" applyProtection="1">
      <alignment horizontal="center" vertical="center" wrapText="1"/>
      <protection locked="0"/>
    </xf>
    <xf numFmtId="0" fontId="1" fillId="0" borderId="30" xfId="27" applyFont="1" applyBorder="1" applyAlignment="1">
      <alignment horizontal="center" vertical="distributed"/>
      <protection/>
    </xf>
    <xf numFmtId="0" fontId="1" fillId="0" borderId="31" xfId="27" applyFont="1" applyBorder="1" applyAlignment="1">
      <alignment horizontal="center" vertical="distributed"/>
      <protection/>
    </xf>
    <xf numFmtId="0" fontId="1" fillId="0" borderId="35" xfId="27" applyFont="1" applyBorder="1" applyAlignment="1">
      <alignment horizontal="center" vertical="center"/>
      <protection/>
    </xf>
    <xf numFmtId="0" fontId="1" fillId="0" borderId="33" xfId="27" applyFont="1" applyBorder="1" applyAlignment="1">
      <alignment horizontal="center" vertical="center"/>
      <protection/>
    </xf>
    <xf numFmtId="0" fontId="1" fillId="0" borderId="6" xfId="27" applyFont="1" applyBorder="1" applyAlignment="1">
      <alignment horizontal="center" vertical="center"/>
      <protection/>
    </xf>
    <xf numFmtId="0" fontId="1" fillId="0" borderId="12" xfId="27" applyFont="1" applyBorder="1" applyAlignment="1">
      <alignment horizontal="center" vertical="center"/>
      <protection/>
    </xf>
    <xf numFmtId="0" fontId="1" fillId="0" borderId="5" xfId="27" applyFont="1" applyBorder="1" applyAlignment="1">
      <alignment horizontal="center" vertical="center"/>
      <protection/>
    </xf>
    <xf numFmtId="0" fontId="1" fillId="0" borderId="15" xfId="27" applyFont="1" applyBorder="1" applyAlignment="1">
      <alignment horizontal="center" vertical="center"/>
      <protection/>
    </xf>
    <xf numFmtId="0" fontId="1" fillId="0" borderId="32" xfId="27" applyFont="1" applyBorder="1" applyAlignment="1">
      <alignment horizontal="center" vertical="distributed"/>
      <protection/>
    </xf>
    <xf numFmtId="0" fontId="1" fillId="0" borderId="2" xfId="22" applyFont="1" applyBorder="1" applyAlignment="1">
      <alignment vertical="center"/>
      <protection/>
    </xf>
    <xf numFmtId="0" fontId="7" fillId="0" borderId="2" xfId="22" applyFont="1" applyBorder="1" applyAlignment="1">
      <alignment vertical="center"/>
      <protection/>
    </xf>
    <xf numFmtId="0" fontId="1" fillId="0" borderId="14" xfId="22" applyFont="1" applyBorder="1" applyAlignment="1">
      <alignment horizontal="center" vertical="center"/>
      <protection/>
    </xf>
    <xf numFmtId="0" fontId="1" fillId="0" borderId="7" xfId="22" applyFont="1" applyBorder="1" applyAlignment="1">
      <alignment horizontal="center" vertical="center"/>
      <protection/>
    </xf>
    <xf numFmtId="0" fontId="1" fillId="0" borderId="6" xfId="22" applyFont="1" applyBorder="1" applyAlignment="1">
      <alignment horizontal="center" vertical="center"/>
      <protection/>
    </xf>
    <xf numFmtId="0" fontId="1" fillId="0" borderId="9" xfId="22" applyFont="1" applyBorder="1" applyAlignment="1">
      <alignment horizontal="center" vertical="center"/>
      <protection/>
    </xf>
    <xf numFmtId="0" fontId="1" fillId="0" borderId="3" xfId="22" applyFont="1" applyBorder="1" applyAlignment="1">
      <alignment horizontal="center" vertical="center"/>
      <protection/>
    </xf>
    <xf numFmtId="0" fontId="1" fillId="0" borderId="5" xfId="22" applyFont="1" applyBorder="1" applyAlignment="1">
      <alignment horizontal="center" vertical="center"/>
      <protection/>
    </xf>
    <xf numFmtId="0" fontId="1" fillId="0" borderId="27" xfId="22" applyFont="1" applyBorder="1" applyAlignment="1">
      <alignment horizontal="center" vertical="center"/>
      <protection/>
    </xf>
    <xf numFmtId="38" fontId="1" fillId="0" borderId="1" xfId="17" applyFont="1" applyBorder="1" applyAlignment="1">
      <alignment horizontal="center" vertical="center"/>
    </xf>
    <xf numFmtId="38" fontId="1" fillId="0" borderId="4" xfId="17" applyFont="1" applyBorder="1" applyAlignment="1">
      <alignment horizontal="center" vertical="center"/>
    </xf>
    <xf numFmtId="38" fontId="1" fillId="0" borderId="7" xfId="17" applyFont="1" applyBorder="1" applyAlignment="1">
      <alignment horizontal="center" vertical="center"/>
    </xf>
    <xf numFmtId="0" fontId="1" fillId="0" borderId="32" xfId="24" applyFont="1" applyBorder="1" applyAlignment="1">
      <alignment horizontal="center" vertical="center"/>
      <protection/>
    </xf>
    <xf numFmtId="0" fontId="1" fillId="0" borderId="31" xfId="24" applyFont="1" applyBorder="1" applyAlignment="1">
      <alignment horizontal="center" vertical="center"/>
      <protection/>
    </xf>
    <xf numFmtId="0" fontId="10" fillId="0" borderId="6" xfId="24" applyFont="1" applyBorder="1" applyAlignment="1">
      <alignment horizontal="distributed" vertical="center"/>
      <protection/>
    </xf>
    <xf numFmtId="0" fontId="10" fillId="0" borderId="12" xfId="24" applyFont="1" applyBorder="1" applyAlignment="1">
      <alignment horizontal="distributed" vertical="center"/>
      <protection/>
    </xf>
    <xf numFmtId="38" fontId="10" fillId="0" borderId="5" xfId="17" applyFont="1" applyBorder="1" applyAlignment="1">
      <alignment horizontal="distributed" vertical="center"/>
    </xf>
    <xf numFmtId="38" fontId="10" fillId="0" borderId="15" xfId="17" applyFont="1" applyBorder="1" applyAlignment="1">
      <alignment horizontal="distributed" vertical="center"/>
    </xf>
    <xf numFmtId="0" fontId="1" fillId="0" borderId="32" xfId="26" applyFont="1" applyBorder="1" applyAlignment="1">
      <alignment horizontal="center"/>
      <protection/>
    </xf>
    <xf numFmtId="0" fontId="1" fillId="0" borderId="31" xfId="26" applyFont="1" applyBorder="1" applyAlignment="1">
      <alignment horizontal="center"/>
      <protection/>
    </xf>
    <xf numFmtId="0" fontId="1" fillId="0" borderId="30" xfId="26" applyFont="1" applyBorder="1" applyAlignment="1">
      <alignment horizontal="center"/>
      <protection/>
    </xf>
    <xf numFmtId="38" fontId="1" fillId="0" borderId="43" xfId="17" applyFont="1" applyBorder="1" applyAlignment="1">
      <alignment horizontal="center" vertical="center"/>
    </xf>
    <xf numFmtId="38" fontId="1" fillId="0" borderId="48" xfId="17" applyFont="1" applyBorder="1" applyAlignment="1">
      <alignment horizontal="center" vertical="center"/>
    </xf>
    <xf numFmtId="38" fontId="1" fillId="0" borderId="73" xfId="17" applyFont="1" applyBorder="1" applyAlignment="1">
      <alignment horizontal="center" vertical="center"/>
    </xf>
    <xf numFmtId="209" fontId="1" fillId="0" borderId="5" xfId="32" applyNumberFormat="1" applyFont="1" applyFill="1" applyBorder="1" applyAlignment="1">
      <alignment horizontal="distributed" vertical="center"/>
      <protection/>
    </xf>
    <xf numFmtId="209" fontId="1" fillId="0" borderId="15" xfId="32" applyNumberFormat="1" applyFont="1" applyFill="1" applyBorder="1" applyAlignment="1">
      <alignment horizontal="distributed" vertical="center"/>
      <protection/>
    </xf>
    <xf numFmtId="0" fontId="10" fillId="0" borderId="14" xfId="32" applyFont="1" applyFill="1" applyBorder="1" applyAlignment="1">
      <alignment horizontal="distributed" vertical="center"/>
      <protection/>
    </xf>
    <xf numFmtId="0" fontId="1" fillId="0" borderId="24" xfId="32" applyFont="1" applyFill="1" applyBorder="1" applyAlignment="1">
      <alignment horizontal="distributed" vertical="center"/>
      <protection/>
    </xf>
    <xf numFmtId="0" fontId="1" fillId="0" borderId="4" xfId="32" applyFont="1" applyFill="1" applyBorder="1" applyAlignment="1">
      <alignment horizontal="distributed" vertical="center"/>
      <protection/>
    </xf>
    <xf numFmtId="0" fontId="1" fillId="0" borderId="24" xfId="33" applyFont="1" applyBorder="1" applyAlignment="1">
      <alignment horizontal="center" vertical="center" wrapText="1"/>
      <protection/>
    </xf>
    <xf numFmtId="0" fontId="7" fillId="0" borderId="24" xfId="33" applyFont="1" applyBorder="1" applyAlignment="1">
      <alignment horizontal="center" vertical="center" wrapText="1"/>
      <protection/>
    </xf>
    <xf numFmtId="0" fontId="1" fillId="0" borderId="9" xfId="34" applyFont="1" applyFill="1" applyBorder="1" applyAlignment="1">
      <alignment horizontal="distributed" vertical="center"/>
      <protection/>
    </xf>
    <xf numFmtId="0" fontId="0" fillId="0" borderId="8" xfId="34" applyFill="1" applyBorder="1" applyAlignment="1">
      <alignment horizontal="distributed"/>
      <protection/>
    </xf>
    <xf numFmtId="0" fontId="0" fillId="0" borderId="29" xfId="34" applyFill="1" applyBorder="1" applyAlignment="1">
      <alignment horizontal="distributed"/>
      <protection/>
    </xf>
    <xf numFmtId="0" fontId="1" fillId="0" borderId="24" xfId="34" applyFont="1" applyFill="1" applyBorder="1" applyAlignment="1">
      <alignment horizontal="center" vertical="center"/>
      <protection/>
    </xf>
    <xf numFmtId="0" fontId="9" fillId="0" borderId="27" xfId="34" applyFont="1" applyFill="1" applyBorder="1" applyAlignment="1">
      <alignment horizontal="center" vertical="center" wrapText="1"/>
      <protection/>
    </xf>
    <xf numFmtId="0" fontId="0" fillId="0" borderId="27" xfId="34" applyFill="1" applyBorder="1" applyAlignment="1">
      <alignment horizontal="center" vertical="center"/>
      <protection/>
    </xf>
    <xf numFmtId="0" fontId="1" fillId="0" borderId="5" xfId="34" applyFont="1" applyFill="1" applyBorder="1" applyAlignment="1">
      <alignment horizontal="distributed" vertical="center"/>
      <protection/>
    </xf>
    <xf numFmtId="0" fontId="0" fillId="0" borderId="0" xfId="34" applyFill="1" applyBorder="1" applyAlignment="1">
      <alignment/>
      <protection/>
    </xf>
    <xf numFmtId="0" fontId="0" fillId="0" borderId="15" xfId="34" applyFill="1" applyBorder="1" applyAlignment="1">
      <alignment/>
      <protection/>
    </xf>
    <xf numFmtId="0" fontId="0" fillId="0" borderId="24" xfId="34" applyFill="1" applyBorder="1" applyAlignment="1">
      <alignment horizontal="center" vertical="center"/>
      <protection/>
    </xf>
    <xf numFmtId="0" fontId="1" fillId="0" borderId="4" xfId="34" applyFont="1" applyFill="1" applyBorder="1" applyAlignment="1">
      <alignment horizontal="center" vertical="center"/>
      <protection/>
    </xf>
    <xf numFmtId="0" fontId="1" fillId="0" borderId="7" xfId="34" applyFont="1" applyFill="1" applyBorder="1" applyAlignment="1">
      <alignment horizontal="center" vertical="center"/>
      <protection/>
    </xf>
    <xf numFmtId="0" fontId="10" fillId="0" borderId="5" xfId="34" applyFont="1" applyFill="1" applyBorder="1" applyAlignment="1">
      <alignment horizontal="distributed" vertical="center"/>
      <protection/>
    </xf>
    <xf numFmtId="0" fontId="19" fillId="0" borderId="0" xfId="34" applyFont="1" applyFill="1" applyBorder="1" applyAlignment="1">
      <alignment horizontal="distributed"/>
      <protection/>
    </xf>
    <xf numFmtId="0" fontId="19" fillId="0" borderId="15" xfId="34" applyFont="1" applyFill="1" applyBorder="1" applyAlignment="1">
      <alignment horizontal="distributed"/>
      <protection/>
    </xf>
    <xf numFmtId="0" fontId="1" fillId="0" borderId="32" xfId="34" applyFont="1" applyFill="1" applyBorder="1" applyAlignment="1">
      <alignment horizontal="center" vertical="center"/>
      <protection/>
    </xf>
    <xf numFmtId="0" fontId="1" fillId="0" borderId="30" xfId="34" applyFont="1" applyFill="1" applyBorder="1" applyAlignment="1">
      <alignment horizontal="center" vertical="center"/>
      <protection/>
    </xf>
    <xf numFmtId="0" fontId="1" fillId="0" borderId="31" xfId="34" applyFont="1" applyFill="1" applyBorder="1" applyAlignment="1">
      <alignment horizontal="center" vertical="center"/>
      <protection/>
    </xf>
    <xf numFmtId="0" fontId="18" fillId="0" borderId="0" xfId="34" applyFont="1" applyFill="1" applyBorder="1" applyAlignment="1">
      <alignment horizontal="distributed"/>
      <protection/>
    </xf>
    <xf numFmtId="0" fontId="18" fillId="0" borderId="15" xfId="34" applyFont="1" applyFill="1" applyBorder="1" applyAlignment="1">
      <alignment horizontal="distributed"/>
      <protection/>
    </xf>
    <xf numFmtId="0" fontId="10" fillId="0" borderId="6" xfId="34" applyFont="1" applyFill="1" applyBorder="1" applyAlignment="1">
      <alignment horizontal="distributed" vertical="center"/>
      <protection/>
    </xf>
    <xf numFmtId="0" fontId="18" fillId="0" borderId="13" xfId="34" applyFont="1" applyFill="1" applyBorder="1" applyAlignment="1">
      <alignment horizontal="distributed"/>
      <protection/>
    </xf>
    <xf numFmtId="0" fontId="18" fillId="0" borderId="12" xfId="34" applyFont="1" applyFill="1" applyBorder="1" applyAlignment="1">
      <alignment horizontal="distributed"/>
      <protection/>
    </xf>
    <xf numFmtId="0" fontId="1" fillId="0" borderId="1" xfId="36" applyFont="1" applyBorder="1" applyAlignment="1">
      <alignment horizontal="distributed" vertical="center" wrapText="1"/>
      <protection/>
    </xf>
    <xf numFmtId="0" fontId="1" fillId="0" borderId="7" xfId="36" applyFont="1" applyBorder="1" applyAlignment="1">
      <alignment horizontal="distributed" vertical="center" wrapText="1"/>
      <protection/>
    </xf>
    <xf numFmtId="38" fontId="1" fillId="0" borderId="1" xfId="17" applyFont="1" applyBorder="1" applyAlignment="1">
      <alignment horizontal="center" vertical="center" wrapText="1"/>
    </xf>
    <xf numFmtId="0" fontId="1" fillId="0" borderId="7" xfId="36" applyFont="1" applyBorder="1" applyAlignment="1">
      <alignment horizontal="center" vertical="center" wrapText="1"/>
      <protection/>
    </xf>
    <xf numFmtId="0" fontId="1" fillId="0" borderId="7" xfId="36" applyFont="1" applyBorder="1" applyAlignment="1">
      <alignment vertical="center" wrapText="1"/>
      <protection/>
    </xf>
    <xf numFmtId="38" fontId="1" fillId="0" borderId="3" xfId="17" applyFont="1" applyBorder="1" applyAlignment="1">
      <alignment horizontal="center" vertical="center" wrapText="1"/>
    </xf>
    <xf numFmtId="0" fontId="1" fillId="0" borderId="9" xfId="36" applyFont="1" applyBorder="1" applyAlignment="1">
      <alignment vertical="center" wrapText="1"/>
      <protection/>
    </xf>
    <xf numFmtId="176" fontId="1" fillId="0" borderId="1" xfId="37" applyNumberFormat="1" applyFont="1" applyBorder="1" applyAlignment="1" applyProtection="1">
      <alignment horizontal="distributed" vertical="center" wrapText="1"/>
      <protection/>
    </xf>
    <xf numFmtId="0" fontId="7" fillId="0" borderId="4" xfId="37" applyFont="1" applyBorder="1" applyAlignment="1">
      <alignment horizontal="distributed" vertical="center" wrapText="1"/>
      <protection/>
    </xf>
    <xf numFmtId="0" fontId="7" fillId="0" borderId="7" xfId="37" applyFont="1" applyBorder="1" applyAlignment="1">
      <alignment horizontal="distributed" vertical="center" wrapText="1"/>
      <protection/>
    </xf>
    <xf numFmtId="176" fontId="1" fillId="0" borderId="1" xfId="37" applyNumberFormat="1" applyFont="1" applyFill="1" applyBorder="1" applyAlignment="1" applyProtection="1">
      <alignment horizontal="center" vertical="center"/>
      <protection/>
    </xf>
    <xf numFmtId="176" fontId="1" fillId="0" borderId="4" xfId="37" applyNumberFormat="1" applyFont="1" applyFill="1" applyBorder="1" applyAlignment="1" applyProtection="1">
      <alignment horizontal="center" vertical="center"/>
      <protection/>
    </xf>
    <xf numFmtId="176" fontId="1" fillId="0" borderId="7" xfId="37" applyNumberFormat="1" applyFont="1" applyFill="1" applyBorder="1" applyAlignment="1" applyProtection="1">
      <alignment horizontal="center" vertical="center"/>
      <protection/>
    </xf>
    <xf numFmtId="38" fontId="1" fillId="0" borderId="3" xfId="17" applyFont="1" applyBorder="1" applyAlignment="1">
      <alignment horizontal="distributed" vertical="center"/>
    </xf>
    <xf numFmtId="0" fontId="7" fillId="0" borderId="9" xfId="38" applyFont="1" applyBorder="1" applyAlignment="1">
      <alignment horizontal="distributed" vertical="center"/>
      <protection/>
    </xf>
    <xf numFmtId="0" fontId="1" fillId="0" borderId="1" xfId="39" applyFont="1" applyBorder="1" applyAlignment="1">
      <alignment horizontal="distributed" vertical="center"/>
      <protection/>
    </xf>
    <xf numFmtId="0" fontId="7" fillId="0" borderId="9" xfId="39" applyFont="1" applyBorder="1" applyAlignment="1">
      <alignment horizontal="distributed" vertical="center"/>
      <protection/>
    </xf>
    <xf numFmtId="38" fontId="1" fillId="0" borderId="14" xfId="17" applyFont="1" applyFill="1" applyBorder="1" applyAlignment="1">
      <alignment horizontal="center" vertical="center"/>
    </xf>
    <xf numFmtId="38" fontId="1" fillId="0" borderId="7" xfId="17" applyFont="1" applyFill="1" applyBorder="1" applyAlignment="1">
      <alignment horizontal="center" vertical="center"/>
    </xf>
    <xf numFmtId="38" fontId="1" fillId="0" borderId="1" xfId="17" applyFont="1" applyFill="1" applyBorder="1" applyAlignment="1">
      <alignment horizontal="distributed" vertical="center" wrapText="1"/>
    </xf>
    <xf numFmtId="38" fontId="1" fillId="0" borderId="4" xfId="17" applyFont="1" applyFill="1" applyBorder="1" applyAlignment="1">
      <alignment horizontal="distributed" vertical="center" wrapText="1"/>
    </xf>
    <xf numFmtId="38" fontId="1" fillId="0" borderId="7" xfId="17" applyFont="1" applyFill="1" applyBorder="1" applyAlignment="1">
      <alignment horizontal="distributed" vertical="center" wrapText="1"/>
    </xf>
    <xf numFmtId="38" fontId="10" fillId="0" borderId="5" xfId="17" applyFont="1" applyFill="1" applyBorder="1" applyAlignment="1">
      <alignment horizontal="center"/>
    </xf>
    <xf numFmtId="0" fontId="10" fillId="0" borderId="15" xfId="40" applyFont="1" applyFill="1" applyBorder="1">
      <alignment/>
      <protection/>
    </xf>
    <xf numFmtId="38" fontId="1" fillId="0" borderId="5" xfId="17" applyFont="1" applyFill="1" applyBorder="1" applyAlignment="1">
      <alignment horizontal="distributed" vertical="center"/>
    </xf>
    <xf numFmtId="0" fontId="7" fillId="0" borderId="15" xfId="40" applyFont="1" applyBorder="1" applyAlignment="1">
      <alignment horizontal="distributed" vertical="center"/>
      <protection/>
    </xf>
    <xf numFmtId="38" fontId="1" fillId="0" borderId="74" xfId="17" applyFont="1" applyFill="1" applyBorder="1" applyAlignment="1">
      <alignment horizontal="distributed" vertical="center"/>
    </xf>
    <xf numFmtId="0" fontId="7" fillId="0" borderId="75" xfId="40" applyFont="1" applyBorder="1" applyAlignment="1">
      <alignment horizontal="distributed" vertical="center"/>
      <protection/>
    </xf>
    <xf numFmtId="38" fontId="9" fillId="0" borderId="14" xfId="17" applyFont="1" applyFill="1" applyBorder="1" applyAlignment="1">
      <alignment horizontal="center" vertical="center"/>
    </xf>
    <xf numFmtId="38" fontId="9" fillId="0" borderId="7" xfId="17" applyFont="1" applyFill="1" applyBorder="1" applyAlignment="1">
      <alignment horizontal="center" vertical="center"/>
    </xf>
    <xf numFmtId="38" fontId="1" fillId="0" borderId="5" xfId="17" applyFont="1" applyFill="1" applyBorder="1" applyAlignment="1">
      <alignment horizontal="center"/>
    </xf>
    <xf numFmtId="0" fontId="7" fillId="0" borderId="15" xfId="40" applyFont="1" applyFill="1" applyBorder="1">
      <alignment/>
      <protection/>
    </xf>
    <xf numFmtId="38" fontId="1" fillId="0" borderId="0" xfId="17" applyFont="1" applyFill="1" applyBorder="1" applyAlignment="1">
      <alignment horizontal="center"/>
    </xf>
    <xf numFmtId="38" fontId="1" fillId="0" borderId="32" xfId="17" applyFont="1" applyFill="1" applyBorder="1" applyAlignment="1">
      <alignment horizontal="center"/>
    </xf>
    <xf numFmtId="38" fontId="1" fillId="0" borderId="30" xfId="17" applyFont="1" applyFill="1" applyBorder="1" applyAlignment="1">
      <alignment horizontal="center"/>
    </xf>
    <xf numFmtId="38" fontId="1" fillId="0" borderId="31" xfId="17" applyFont="1" applyFill="1" applyBorder="1" applyAlignment="1">
      <alignment horizontal="center"/>
    </xf>
    <xf numFmtId="38" fontId="1" fillId="0" borderId="4" xfId="17" applyFont="1" applyFill="1" applyBorder="1" applyAlignment="1">
      <alignment horizontal="center" vertical="center"/>
    </xf>
    <xf numFmtId="38" fontId="1" fillId="0" borderId="15" xfId="17" applyFont="1" applyFill="1" applyBorder="1" applyAlignment="1">
      <alignment horizontal="center" vertical="center"/>
    </xf>
    <xf numFmtId="38" fontId="1" fillId="0" borderId="29" xfId="17" applyFont="1" applyFill="1" applyBorder="1" applyAlignment="1">
      <alignment horizontal="center" vertical="center"/>
    </xf>
    <xf numFmtId="0" fontId="7" fillId="0" borderId="7" xfId="40" applyFont="1" applyBorder="1" applyAlignment="1">
      <alignment horizontal="center" vertical="center"/>
      <protection/>
    </xf>
    <xf numFmtId="38" fontId="9" fillId="0" borderId="6" xfId="17" applyFont="1" applyFill="1" applyBorder="1" applyAlignment="1">
      <alignment horizontal="center" vertical="center"/>
    </xf>
    <xf numFmtId="38" fontId="9" fillId="0" borderId="9" xfId="17" applyFont="1" applyFill="1" applyBorder="1" applyAlignment="1">
      <alignment horizontal="center" vertical="center"/>
    </xf>
    <xf numFmtId="38" fontId="1" fillId="0" borderId="34" xfId="17" applyFont="1" applyFill="1" applyBorder="1" applyAlignment="1">
      <alignment horizontal="center" vertical="center"/>
    </xf>
    <xf numFmtId="38" fontId="1" fillId="0" borderId="36" xfId="17" applyFont="1" applyFill="1" applyBorder="1" applyAlignment="1">
      <alignment horizontal="center" vertical="center"/>
    </xf>
    <xf numFmtId="38" fontId="1" fillId="0" borderId="2" xfId="17" applyFont="1" applyFill="1" applyBorder="1" applyAlignment="1">
      <alignment horizontal="center"/>
    </xf>
    <xf numFmtId="38" fontId="1" fillId="0" borderId="28" xfId="17" applyFont="1" applyFill="1" applyBorder="1" applyAlignment="1">
      <alignment horizontal="center"/>
    </xf>
    <xf numFmtId="0" fontId="1" fillId="0" borderId="32" xfId="41" applyFont="1" applyBorder="1" applyAlignment="1">
      <alignment horizontal="distributed" vertical="center"/>
      <protection/>
    </xf>
    <xf numFmtId="0" fontId="7" fillId="0" borderId="30" xfId="41" applyFont="1" applyBorder="1" applyAlignment="1">
      <alignment horizontal="distributed" vertical="center"/>
      <protection/>
    </xf>
    <xf numFmtId="0" fontId="7" fillId="0" borderId="31" xfId="41" applyFont="1" applyBorder="1" applyAlignment="1">
      <alignment horizontal="distributed" vertical="center"/>
      <protection/>
    </xf>
    <xf numFmtId="0" fontId="1" fillId="0" borderId="6" xfId="41" applyFont="1" applyBorder="1" applyAlignment="1">
      <alignment horizontal="distributed"/>
      <protection/>
    </xf>
    <xf numFmtId="0" fontId="7" fillId="0" borderId="12" xfId="41" applyFont="1" applyBorder="1" applyAlignment="1">
      <alignment horizontal="distributed"/>
      <protection/>
    </xf>
    <xf numFmtId="0" fontId="7" fillId="0" borderId="9" xfId="41" applyFont="1" applyBorder="1" applyAlignment="1">
      <alignment horizontal="distributed"/>
      <protection/>
    </xf>
    <xf numFmtId="0" fontId="7" fillId="0" borderId="29" xfId="41" applyFont="1" applyBorder="1" applyAlignment="1">
      <alignment horizontal="distributed"/>
      <protection/>
    </xf>
    <xf numFmtId="0" fontId="1" fillId="0" borderId="6" xfId="41" applyFont="1" applyBorder="1" applyAlignment="1">
      <alignment horizontal="distributed" vertical="center"/>
      <protection/>
    </xf>
    <xf numFmtId="0" fontId="7" fillId="0" borderId="12" xfId="41" applyFont="1" applyBorder="1" applyAlignment="1">
      <alignment horizontal="distributed"/>
      <protection/>
    </xf>
    <xf numFmtId="0" fontId="1" fillId="0" borderId="9" xfId="41" applyFont="1" applyBorder="1" applyAlignment="1">
      <alignment horizontal="distributed" vertical="center"/>
      <protection/>
    </xf>
    <xf numFmtId="0" fontId="7" fillId="0" borderId="29" xfId="41" applyFont="1" applyBorder="1" applyAlignment="1">
      <alignment horizontal="distributed"/>
      <protection/>
    </xf>
    <xf numFmtId="0" fontId="1" fillId="0" borderId="27" xfId="41" applyFont="1" applyBorder="1" applyAlignment="1">
      <alignment horizontal="distributed"/>
      <protection/>
    </xf>
    <xf numFmtId="0" fontId="7" fillId="0" borderId="27" xfId="41" applyFont="1" applyBorder="1" applyAlignment="1">
      <alignment horizontal="distributed"/>
      <protection/>
    </xf>
    <xf numFmtId="0" fontId="1" fillId="0" borderId="24" xfId="41" applyFont="1" applyBorder="1" applyAlignment="1">
      <alignment horizontal="distributed" vertical="center"/>
      <protection/>
    </xf>
    <xf numFmtId="0" fontId="7" fillId="0" borderId="24" xfId="41" applyFont="1" applyBorder="1" applyAlignment="1">
      <alignment horizontal="distributed" vertical="center"/>
      <protection/>
    </xf>
    <xf numFmtId="0" fontId="1" fillId="0" borderId="32" xfId="42" applyFont="1" applyFill="1" applyBorder="1" applyAlignment="1">
      <alignment horizontal="distributed" vertical="center"/>
      <protection/>
    </xf>
    <xf numFmtId="0" fontId="7" fillId="0" borderId="31" xfId="42" applyFont="1" applyBorder="1" applyAlignment="1">
      <alignment horizontal="distributed" vertical="center"/>
      <protection/>
    </xf>
    <xf numFmtId="0" fontId="1" fillId="0" borderId="3" xfId="42" applyFont="1" applyBorder="1" applyAlignment="1">
      <alignment horizontal="center" vertical="top"/>
      <protection/>
    </xf>
    <xf numFmtId="0" fontId="7" fillId="0" borderId="28" xfId="42" applyFont="1" applyBorder="1" applyAlignment="1">
      <alignment horizontal="center" vertical="top"/>
      <protection/>
    </xf>
    <xf numFmtId="0" fontId="7" fillId="0" borderId="9" xfId="42" applyFont="1" applyBorder="1" applyAlignment="1">
      <alignment vertical="top"/>
      <protection/>
    </xf>
    <xf numFmtId="0" fontId="7" fillId="0" borderId="29" xfId="42" applyFont="1" applyBorder="1" applyAlignment="1">
      <alignment vertical="top"/>
      <protection/>
    </xf>
    <xf numFmtId="0" fontId="1" fillId="0" borderId="5" xfId="42" applyFont="1" applyBorder="1" applyAlignment="1">
      <alignment horizontal="distributed" vertical="center"/>
      <protection/>
    </xf>
    <xf numFmtId="0" fontId="7" fillId="0" borderId="15" xfId="42" applyFont="1" applyBorder="1" applyAlignment="1">
      <alignment horizontal="distributed" vertical="center"/>
      <protection/>
    </xf>
    <xf numFmtId="0" fontId="10" fillId="0" borderId="6" xfId="42" applyFont="1" applyBorder="1" applyAlignment="1">
      <alignment horizontal="distributed" vertical="center"/>
      <protection/>
    </xf>
    <xf numFmtId="0" fontId="9" fillId="0" borderId="12" xfId="42" applyFont="1" applyBorder="1" applyAlignment="1">
      <alignment horizontal="distributed" vertical="center"/>
      <protection/>
    </xf>
    <xf numFmtId="0" fontId="1" fillId="0" borderId="32" xfId="42" applyFont="1" applyBorder="1" applyAlignment="1">
      <alignment horizontal="distributed" vertical="center"/>
      <protection/>
    </xf>
    <xf numFmtId="0" fontId="7" fillId="0" borderId="31" xfId="42" applyFont="1" applyBorder="1" applyAlignment="1">
      <alignment horizontal="distributed" vertical="center"/>
      <protection/>
    </xf>
    <xf numFmtId="0" fontId="1" fillId="0" borderId="3" xfId="43" applyFont="1" applyBorder="1" applyAlignment="1">
      <alignment horizontal="center" vertical="top"/>
      <protection/>
    </xf>
    <xf numFmtId="0" fontId="1" fillId="0" borderId="28" xfId="43" applyFont="1" applyBorder="1" applyAlignment="1">
      <alignment horizontal="center" vertical="top"/>
      <protection/>
    </xf>
    <xf numFmtId="0" fontId="1" fillId="0" borderId="9" xfId="43" applyFont="1" applyBorder="1" applyAlignment="1">
      <alignment horizontal="center" vertical="top"/>
      <protection/>
    </xf>
    <xf numFmtId="0" fontId="1" fillId="0" borderId="29" xfId="43" applyFont="1" applyBorder="1" applyAlignment="1">
      <alignment horizontal="center" vertical="top"/>
      <protection/>
    </xf>
    <xf numFmtId="0" fontId="1" fillId="0" borderId="32" xfId="43" applyFont="1" applyBorder="1" applyAlignment="1">
      <alignment horizontal="center" vertical="center"/>
      <protection/>
    </xf>
    <xf numFmtId="0" fontId="1" fillId="0" borderId="31" xfId="43" applyFont="1" applyBorder="1" applyAlignment="1">
      <alignment horizontal="center" vertical="center"/>
      <protection/>
    </xf>
    <xf numFmtId="0" fontId="1" fillId="0" borderId="32" xfId="43" applyFont="1" applyFill="1" applyBorder="1" applyAlignment="1">
      <alignment horizontal="center" vertical="center"/>
      <protection/>
    </xf>
    <xf numFmtId="0" fontId="1" fillId="0" borderId="31" xfId="43" applyFont="1" applyFill="1" applyBorder="1" applyAlignment="1">
      <alignment horizontal="center" vertical="center"/>
      <protection/>
    </xf>
    <xf numFmtId="0" fontId="1" fillId="0" borderId="5" xfId="43" applyFont="1" applyBorder="1" applyAlignment="1">
      <alignment horizontal="distributed" vertical="center"/>
      <protection/>
    </xf>
    <xf numFmtId="0" fontId="7" fillId="0" borderId="15" xfId="43" applyFont="1" applyBorder="1" applyAlignment="1">
      <alignment horizontal="distributed" vertical="center"/>
      <protection/>
    </xf>
    <xf numFmtId="0" fontId="10" fillId="0" borderId="6" xfId="43" applyFont="1" applyBorder="1" applyAlignment="1">
      <alignment horizontal="distributed" vertical="center"/>
      <protection/>
    </xf>
    <xf numFmtId="0" fontId="10" fillId="0" borderId="12" xfId="43" applyFont="1" applyBorder="1" applyAlignment="1">
      <alignment horizontal="distributed" vertical="center"/>
      <protection/>
    </xf>
    <xf numFmtId="0" fontId="1" fillId="0" borderId="1" xfId="44" applyFont="1" applyBorder="1" applyAlignment="1">
      <alignment horizontal="center" vertical="center" wrapText="1"/>
      <protection/>
    </xf>
    <xf numFmtId="0" fontId="1" fillId="0" borderId="4" xfId="44" applyFont="1" applyBorder="1" applyAlignment="1">
      <alignment horizontal="center" vertical="center" wrapText="1"/>
      <protection/>
    </xf>
    <xf numFmtId="0" fontId="1" fillId="0" borderId="7" xfId="44" applyFont="1" applyBorder="1" applyAlignment="1">
      <alignment horizontal="center" vertical="center" wrapText="1"/>
      <protection/>
    </xf>
    <xf numFmtId="0" fontId="1" fillId="0" borderId="4" xfId="44" applyFont="1" applyBorder="1" applyAlignment="1">
      <alignment horizontal="center" vertical="center"/>
      <protection/>
    </xf>
    <xf numFmtId="0" fontId="1" fillId="0" borderId="13" xfId="44" applyFont="1" applyBorder="1" applyAlignment="1">
      <alignment horizontal="center" vertical="center"/>
      <protection/>
    </xf>
    <xf numFmtId="0" fontId="1" fillId="0" borderId="12" xfId="44" applyFont="1" applyBorder="1" applyAlignment="1">
      <alignment horizontal="center" vertical="center"/>
      <protection/>
    </xf>
    <xf numFmtId="0" fontId="1" fillId="0" borderId="8" xfId="44" applyFont="1" applyBorder="1" applyAlignment="1">
      <alignment horizontal="center" vertical="center"/>
      <protection/>
    </xf>
    <xf numFmtId="0" fontId="1" fillId="0" borderId="29" xfId="44" applyFont="1" applyBorder="1" applyAlignment="1">
      <alignment horizontal="center" vertical="center"/>
      <protection/>
    </xf>
    <xf numFmtId="0" fontId="1" fillId="0" borderId="6" xfId="44" applyFont="1" applyBorder="1" applyAlignment="1">
      <alignment horizontal="center" vertical="center"/>
      <protection/>
    </xf>
    <xf numFmtId="0" fontId="1" fillId="0" borderId="9" xfId="44" applyFont="1" applyBorder="1" applyAlignment="1">
      <alignment horizontal="center" vertical="center"/>
      <protection/>
    </xf>
    <xf numFmtId="0" fontId="1" fillId="0" borderId="14" xfId="44" applyFont="1" applyBorder="1" applyAlignment="1">
      <alignment horizontal="center" vertical="center" wrapText="1"/>
      <protection/>
    </xf>
    <xf numFmtId="0" fontId="1" fillId="0" borderId="7" xfId="44" applyFont="1" applyBorder="1" applyAlignment="1">
      <alignment horizontal="center" vertical="center"/>
      <protection/>
    </xf>
    <xf numFmtId="38" fontId="1" fillId="0" borderId="32" xfId="17" applyFont="1" applyBorder="1" applyAlignment="1">
      <alignment horizontal="center" vertical="center"/>
    </xf>
    <xf numFmtId="38" fontId="1" fillId="0" borderId="30" xfId="17" applyFont="1" applyBorder="1" applyAlignment="1">
      <alignment horizontal="center" vertical="center"/>
    </xf>
    <xf numFmtId="38" fontId="1" fillId="0" borderId="31" xfId="17" applyFont="1" applyBorder="1" applyAlignment="1">
      <alignment horizontal="center" vertical="center"/>
    </xf>
    <xf numFmtId="38" fontId="10" fillId="0" borderId="6" xfId="17" applyFont="1" applyBorder="1" applyAlignment="1">
      <alignment horizontal="distributed" vertical="center"/>
    </xf>
    <xf numFmtId="38" fontId="10" fillId="0" borderId="13" xfId="17" applyFont="1" applyBorder="1" applyAlignment="1">
      <alignment horizontal="distributed" vertical="center"/>
    </xf>
    <xf numFmtId="38" fontId="10" fillId="0" borderId="12" xfId="17" applyFont="1" applyBorder="1" applyAlignment="1">
      <alignment horizontal="distributed" vertical="center"/>
    </xf>
    <xf numFmtId="38" fontId="1" fillId="0" borderId="0" xfId="17" applyFont="1" applyBorder="1" applyAlignment="1">
      <alignment horizontal="distributed" vertical="center"/>
    </xf>
    <xf numFmtId="38" fontId="1" fillId="0" borderId="15" xfId="17" applyFont="1" applyBorder="1" applyAlignment="1">
      <alignment horizontal="distributed" vertical="center"/>
    </xf>
    <xf numFmtId="0" fontId="1" fillId="0" borderId="0" xfId="45" applyFont="1" applyBorder="1" applyAlignment="1">
      <alignment horizontal="center" vertical="center"/>
      <protection/>
    </xf>
    <xf numFmtId="0" fontId="1" fillId="0" borderId="15" xfId="45" applyFont="1" applyBorder="1" applyAlignment="1">
      <alignment horizontal="center" vertical="center"/>
      <protection/>
    </xf>
    <xf numFmtId="0" fontId="1" fillId="0" borderId="3" xfId="46" applyFont="1" applyBorder="1" applyAlignment="1">
      <alignment horizontal="center" vertical="center"/>
      <protection/>
    </xf>
    <xf numFmtId="0" fontId="1" fillId="0" borderId="28" xfId="46" applyFont="1" applyBorder="1" applyAlignment="1">
      <alignment horizontal="center" vertical="center"/>
      <protection/>
    </xf>
    <xf numFmtId="0" fontId="1" fillId="0" borderId="9" xfId="46" applyFont="1" applyBorder="1" applyAlignment="1">
      <alignment horizontal="center" vertical="center"/>
      <protection/>
    </xf>
    <xf numFmtId="0" fontId="1" fillId="0" borderId="29" xfId="46" applyFont="1" applyBorder="1" applyAlignment="1">
      <alignment horizontal="center" vertical="center"/>
      <protection/>
    </xf>
    <xf numFmtId="0" fontId="10" fillId="0" borderId="6" xfId="46" applyFont="1" applyBorder="1" applyAlignment="1">
      <alignment horizontal="distributed" vertical="center"/>
      <protection/>
    </xf>
    <xf numFmtId="0" fontId="10" fillId="0" borderId="12" xfId="46" applyFont="1" applyBorder="1" applyAlignment="1">
      <alignment horizontal="distributed" vertical="center"/>
      <protection/>
    </xf>
    <xf numFmtId="0" fontId="10" fillId="0" borderId="5" xfId="46" applyFont="1" applyBorder="1" applyAlignment="1">
      <alignment horizontal="distributed" vertical="center"/>
      <protection/>
    </xf>
    <xf numFmtId="0" fontId="10" fillId="0" borderId="15" xfId="46" applyFont="1" applyBorder="1" applyAlignment="1">
      <alignment horizontal="distributed" vertical="center"/>
      <protection/>
    </xf>
    <xf numFmtId="0" fontId="10" fillId="0" borderId="19" xfId="46" applyFont="1" applyBorder="1" applyAlignment="1">
      <alignment horizontal="distributed" vertical="center"/>
      <protection/>
    </xf>
    <xf numFmtId="0" fontId="10" fillId="0" borderId="22" xfId="46" applyFont="1" applyBorder="1" applyAlignment="1">
      <alignment horizontal="distributed" vertical="center"/>
      <protection/>
    </xf>
    <xf numFmtId="38" fontId="1" fillId="0" borderId="1" xfId="17" applyFont="1" applyFill="1" applyBorder="1" applyAlignment="1">
      <alignment horizontal="center" vertical="center"/>
    </xf>
    <xf numFmtId="0" fontId="1" fillId="0" borderId="5" xfId="48" applyFont="1" applyBorder="1" applyAlignment="1">
      <alignment horizontal="distributed" vertical="center"/>
      <protection/>
    </xf>
    <xf numFmtId="0" fontId="7" fillId="0" borderId="0" xfId="48" applyFont="1" applyBorder="1" applyAlignment="1">
      <alignment horizontal="distributed" vertical="center"/>
      <protection/>
    </xf>
    <xf numFmtId="0" fontId="1" fillId="0" borderId="0" xfId="48" applyFont="1" applyBorder="1" applyAlignment="1">
      <alignment horizontal="distributed" vertical="center"/>
      <protection/>
    </xf>
    <xf numFmtId="0" fontId="1" fillId="0" borderId="19" xfId="48" applyFont="1" applyBorder="1" applyAlignment="1">
      <alignment horizontal="distributed" vertical="center"/>
      <protection/>
    </xf>
    <xf numFmtId="0" fontId="1" fillId="0" borderId="23" xfId="48" applyFont="1" applyBorder="1" applyAlignment="1">
      <alignment horizontal="distributed" vertical="center"/>
      <protection/>
    </xf>
    <xf numFmtId="0" fontId="1" fillId="0" borderId="8" xfId="48" applyFont="1" applyBorder="1" applyAlignment="1">
      <alignment horizontal="distributed" vertical="center"/>
      <protection/>
    </xf>
    <xf numFmtId="0" fontId="7" fillId="0" borderId="8" xfId="48" applyFont="1" applyBorder="1" applyAlignment="1">
      <alignment horizontal="distributed" vertical="center"/>
      <protection/>
    </xf>
    <xf numFmtId="0" fontId="1" fillId="0" borderId="6" xfId="48" applyFont="1" applyBorder="1" applyAlignment="1">
      <alignment horizontal="distributed" vertical="center"/>
      <protection/>
    </xf>
    <xf numFmtId="0" fontId="7" fillId="0" borderId="13" xfId="48" applyFont="1" applyBorder="1" applyAlignment="1">
      <alignment horizontal="distributed" vertical="center"/>
      <protection/>
    </xf>
    <xf numFmtId="0" fontId="10" fillId="0" borderId="6" xfId="48" applyFont="1" applyBorder="1" applyAlignment="1">
      <alignment horizontal="distributed" vertical="center"/>
      <protection/>
    </xf>
    <xf numFmtId="0" fontId="10" fillId="0" borderId="13" xfId="48" applyFont="1" applyBorder="1" applyAlignment="1">
      <alignment horizontal="distributed" vertical="center"/>
      <protection/>
    </xf>
    <xf numFmtId="0" fontId="1" fillId="0" borderId="9" xfId="48" applyFont="1" applyBorder="1" applyAlignment="1">
      <alignment horizontal="distributed" vertical="center"/>
      <protection/>
    </xf>
    <xf numFmtId="0" fontId="10" fillId="0" borderId="6" xfId="17" applyNumberFormat="1" applyFont="1" applyBorder="1" applyAlignment="1">
      <alignment horizontal="distributed" vertical="center"/>
    </xf>
    <xf numFmtId="0" fontId="10" fillId="0" borderId="12" xfId="17" applyNumberFormat="1" applyFont="1" applyBorder="1" applyAlignment="1">
      <alignment horizontal="distributed" vertical="center"/>
    </xf>
    <xf numFmtId="0" fontId="1" fillId="0" borderId="3" xfId="17" applyNumberFormat="1" applyFont="1" applyBorder="1" applyAlignment="1">
      <alignment horizontal="distributed" vertical="center"/>
    </xf>
    <xf numFmtId="0" fontId="7" fillId="0" borderId="2" xfId="49" applyNumberFormat="1" applyFont="1" applyBorder="1" applyAlignment="1">
      <alignment horizontal="distributed" vertical="center"/>
      <protection/>
    </xf>
    <xf numFmtId="0" fontId="7" fillId="0" borderId="52" xfId="49" applyNumberFormat="1" applyFont="1" applyBorder="1" applyAlignment="1">
      <alignment horizontal="distributed" vertical="center"/>
      <protection/>
    </xf>
    <xf numFmtId="0" fontId="1" fillId="0" borderId="25" xfId="17" applyNumberFormat="1" applyFont="1" applyBorder="1" applyAlignment="1">
      <alignment horizontal="distributed" vertical="center"/>
    </xf>
    <xf numFmtId="0" fontId="7" fillId="0" borderId="28" xfId="49" applyNumberFormat="1" applyFont="1" applyBorder="1" applyAlignment="1">
      <alignment horizontal="distributed" vertical="center"/>
      <protection/>
    </xf>
    <xf numFmtId="41" fontId="1" fillId="0" borderId="3" xfId="17" applyNumberFormat="1" applyFont="1" applyBorder="1" applyAlignment="1">
      <alignment horizontal="center" vertical="center"/>
    </xf>
    <xf numFmtId="41" fontId="1" fillId="0" borderId="28" xfId="17" applyNumberFormat="1" applyFont="1" applyBorder="1" applyAlignment="1">
      <alignment horizontal="center" vertical="center"/>
    </xf>
    <xf numFmtId="41" fontId="1" fillId="0" borderId="9" xfId="17" applyNumberFormat="1" applyFont="1" applyBorder="1" applyAlignment="1">
      <alignment horizontal="center" vertical="center"/>
    </xf>
    <xf numFmtId="41" fontId="1" fillId="0" borderId="29" xfId="17" applyNumberFormat="1" applyFont="1" applyBorder="1" applyAlignment="1">
      <alignment horizontal="center" vertical="center"/>
    </xf>
    <xf numFmtId="38" fontId="1" fillId="0" borderId="3" xfId="17" applyFont="1" applyBorder="1" applyAlignment="1">
      <alignment horizontal="center" vertical="center"/>
    </xf>
    <xf numFmtId="38" fontId="1" fillId="0" borderId="5" xfId="17" applyFont="1" applyBorder="1" applyAlignment="1">
      <alignment horizontal="center" vertical="center"/>
    </xf>
    <xf numFmtId="38" fontId="1" fillId="0" borderId="9" xfId="17" applyFont="1" applyBorder="1" applyAlignment="1">
      <alignment horizontal="center" vertical="center"/>
    </xf>
    <xf numFmtId="0" fontId="9" fillId="0" borderId="15" xfId="50" applyFont="1" applyBorder="1" applyAlignment="1">
      <alignment horizontal="distributed" vertical="center"/>
      <protection/>
    </xf>
    <xf numFmtId="38" fontId="1" fillId="0" borderId="5" xfId="17" applyFont="1" applyBorder="1" applyAlignment="1">
      <alignment horizontal="center" vertical="center" wrapText="1"/>
    </xf>
    <xf numFmtId="0" fontId="0" fillId="0" borderId="0" xfId="50" applyBorder="1" applyAlignment="1">
      <alignment vertical="center"/>
      <protection/>
    </xf>
    <xf numFmtId="0" fontId="0" fillId="0" borderId="9" xfId="50" applyBorder="1" applyAlignment="1">
      <alignment vertical="center"/>
      <protection/>
    </xf>
    <xf numFmtId="0" fontId="0" fillId="0" borderId="29" xfId="50" applyBorder="1" applyAlignment="1">
      <alignment vertical="center"/>
      <protection/>
    </xf>
    <xf numFmtId="38" fontId="1" fillId="0" borderId="6" xfId="17" applyFont="1" applyBorder="1" applyAlignment="1">
      <alignment horizontal="distributed" vertical="center"/>
    </xf>
    <xf numFmtId="38" fontId="1" fillId="0" borderId="12" xfId="17" applyFont="1" applyBorder="1" applyAlignment="1">
      <alignment horizontal="distributed" vertical="center"/>
    </xf>
    <xf numFmtId="0" fontId="1" fillId="0" borderId="5" xfId="17" applyNumberFormat="1" applyFont="1" applyBorder="1" applyAlignment="1">
      <alignment horizontal="distributed" vertical="center"/>
    </xf>
    <xf numFmtId="0" fontId="7" fillId="0" borderId="15" xfId="50" applyFont="1" applyBorder="1" applyAlignment="1">
      <alignment horizontal="distributed" vertical="center"/>
      <protection/>
    </xf>
    <xf numFmtId="38" fontId="1" fillId="0" borderId="29" xfId="17" applyFont="1" applyBorder="1" applyAlignment="1">
      <alignment horizontal="center" vertical="center"/>
    </xf>
    <xf numFmtId="0" fontId="0" fillId="0" borderId="15" xfId="50" applyBorder="1" applyAlignment="1">
      <alignment horizontal="distributed" vertical="center"/>
      <protection/>
    </xf>
    <xf numFmtId="38" fontId="1" fillId="0" borderId="1" xfId="17" applyFont="1" applyFill="1" applyBorder="1" applyAlignment="1">
      <alignment horizontal="center" vertical="center" wrapText="1"/>
    </xf>
    <xf numFmtId="0" fontId="0" fillId="0" borderId="4" xfId="51" applyFill="1" applyBorder="1" applyAlignment="1">
      <alignment horizontal="center" vertical="center" wrapText="1"/>
      <protection/>
    </xf>
    <xf numFmtId="0" fontId="0" fillId="0" borderId="7" xfId="51" applyFill="1" applyBorder="1" applyAlignment="1">
      <alignment horizontal="center" vertical="center" wrapText="1"/>
      <protection/>
    </xf>
    <xf numFmtId="38" fontId="1" fillId="0" borderId="2" xfId="17" applyFont="1" applyFill="1" applyBorder="1" applyAlignment="1">
      <alignment horizontal="center" vertical="center" wrapText="1"/>
    </xf>
    <xf numFmtId="0" fontId="0" fillId="0" borderId="0" xfId="51" applyFill="1" applyBorder="1" applyAlignment="1">
      <alignment horizontal="center" vertical="center" wrapText="1"/>
      <protection/>
    </xf>
    <xf numFmtId="0" fontId="0" fillId="0" borderId="8" xfId="51" applyFill="1" applyBorder="1" applyAlignment="1">
      <alignment horizontal="center" vertical="center" wrapText="1"/>
      <protection/>
    </xf>
    <xf numFmtId="38" fontId="1" fillId="0" borderId="3" xfId="17" applyFont="1" applyFill="1" applyBorder="1" applyAlignment="1">
      <alignment horizontal="center" vertical="center"/>
    </xf>
    <xf numFmtId="38" fontId="1" fillId="0" borderId="5" xfId="17" applyFont="1" applyFill="1" applyBorder="1" applyAlignment="1">
      <alignment horizontal="center" vertical="center"/>
    </xf>
    <xf numFmtId="38" fontId="1" fillId="0" borderId="9" xfId="17" applyFont="1" applyFill="1" applyBorder="1" applyAlignment="1">
      <alignment horizontal="center" vertical="center"/>
    </xf>
    <xf numFmtId="38" fontId="1" fillId="0" borderId="32" xfId="17" applyFont="1" applyFill="1" applyBorder="1" applyAlignment="1">
      <alignment horizontal="center" vertical="center"/>
    </xf>
    <xf numFmtId="38" fontId="1" fillId="0" borderId="30" xfId="17" applyFont="1" applyFill="1" applyBorder="1" applyAlignment="1">
      <alignment horizontal="center" vertical="center"/>
    </xf>
    <xf numFmtId="38" fontId="1" fillId="0" borderId="31" xfId="17" applyFont="1" applyFill="1" applyBorder="1" applyAlignment="1">
      <alignment horizontal="center" vertical="center"/>
    </xf>
    <xf numFmtId="0" fontId="0" fillId="0" borderId="12" xfId="52" applyBorder="1" applyAlignment="1">
      <alignment horizontal="distributed" vertical="center"/>
      <protection/>
    </xf>
    <xf numFmtId="38" fontId="1" fillId="0" borderId="5" xfId="17" applyFont="1" applyBorder="1" applyAlignment="1">
      <alignment horizontal="distributed" vertical="center"/>
    </xf>
    <xf numFmtId="0" fontId="0" fillId="0" borderId="15" xfId="52" applyBorder="1" applyAlignment="1">
      <alignment horizontal="distributed" vertical="center"/>
      <protection/>
    </xf>
    <xf numFmtId="0" fontId="0" fillId="0" borderId="29" xfId="53" applyBorder="1" applyAlignment="1">
      <alignment horizontal="center" vertical="center"/>
      <protection/>
    </xf>
    <xf numFmtId="38" fontId="1" fillId="0" borderId="14" xfId="17" applyFont="1" applyFill="1" applyBorder="1" applyAlignment="1">
      <alignment horizontal="distributed" wrapText="1"/>
    </xf>
    <xf numFmtId="38" fontId="1" fillId="0" borderId="7" xfId="17" applyFont="1" applyFill="1" applyBorder="1" applyAlignment="1">
      <alignment horizontal="distributed" wrapText="1"/>
    </xf>
    <xf numFmtId="38" fontId="1" fillId="0" borderId="32" xfId="17" applyFont="1" applyFill="1" applyBorder="1" applyAlignment="1">
      <alignment horizontal="center" vertical="center" wrapText="1"/>
    </xf>
    <xf numFmtId="38" fontId="1" fillId="0" borderId="31" xfId="17" applyFont="1" applyFill="1" applyBorder="1" applyAlignment="1">
      <alignment horizontal="center" vertical="center" wrapText="1"/>
    </xf>
    <xf numFmtId="38" fontId="1" fillId="0" borderId="12" xfId="17" applyFont="1" applyFill="1" applyBorder="1" applyAlignment="1">
      <alignment horizontal="center" vertical="center"/>
    </xf>
    <xf numFmtId="38" fontId="1" fillId="0" borderId="6" xfId="17" applyFont="1" applyFill="1" applyBorder="1" applyAlignment="1">
      <alignment horizontal="center" vertical="center"/>
    </xf>
    <xf numFmtId="38" fontId="1" fillId="0" borderId="0" xfId="17" applyFont="1" applyFill="1" applyBorder="1" applyAlignment="1">
      <alignment horizontal="center" vertical="center"/>
    </xf>
    <xf numFmtId="38" fontId="1" fillId="0" borderId="8" xfId="17" applyFont="1" applyFill="1" applyBorder="1" applyAlignment="1">
      <alignment horizontal="center" vertical="center"/>
    </xf>
    <xf numFmtId="0" fontId="0" fillId="0" borderId="30" xfId="53" applyBorder="1" applyAlignment="1">
      <alignment horizontal="center" vertical="center"/>
      <protection/>
    </xf>
    <xf numFmtId="0" fontId="0" fillId="0" borderId="31" xfId="53" applyBorder="1" applyAlignment="1">
      <alignment horizontal="center" vertical="center"/>
      <protection/>
    </xf>
    <xf numFmtId="0" fontId="0" fillId="0" borderId="12" xfId="53" applyBorder="1" applyAlignment="1">
      <alignment horizontal="center" vertical="center"/>
      <protection/>
    </xf>
    <xf numFmtId="0" fontId="0" fillId="0" borderId="9" xfId="53" applyBorder="1" applyAlignment="1">
      <alignment horizontal="center" vertical="center"/>
      <protection/>
    </xf>
    <xf numFmtId="38" fontId="1" fillId="0" borderId="27" xfId="17" applyFont="1" applyBorder="1" applyAlignment="1">
      <alignment horizontal="center" vertical="center"/>
    </xf>
    <xf numFmtId="0" fontId="1" fillId="0" borderId="27" xfId="54" applyFont="1" applyBorder="1" applyAlignment="1">
      <alignment horizontal="center" vertical="center"/>
      <protection/>
    </xf>
    <xf numFmtId="38" fontId="1" fillId="0" borderId="14" xfId="17" applyFont="1" applyBorder="1" applyAlignment="1">
      <alignment horizontal="center" vertical="top"/>
    </xf>
    <xf numFmtId="38" fontId="1" fillId="0" borderId="7" xfId="17" applyFont="1" applyBorder="1" applyAlignment="1">
      <alignment horizontal="center" vertical="top"/>
    </xf>
    <xf numFmtId="38" fontId="1" fillId="0" borderId="35" xfId="17" applyFont="1" applyBorder="1" applyAlignment="1">
      <alignment horizontal="center" vertical="center"/>
    </xf>
    <xf numFmtId="38" fontId="1" fillId="0" borderId="67" xfId="17" applyFont="1" applyBorder="1" applyAlignment="1">
      <alignment horizontal="center" vertical="center"/>
    </xf>
    <xf numFmtId="38" fontId="1" fillId="0" borderId="33" xfId="17" applyFont="1" applyBorder="1" applyAlignment="1">
      <alignment horizontal="center" vertical="center"/>
    </xf>
    <xf numFmtId="38" fontId="1" fillId="0" borderId="28" xfId="17" applyFont="1" applyBorder="1" applyAlignment="1">
      <alignment horizontal="center" vertical="center"/>
    </xf>
    <xf numFmtId="38" fontId="1" fillId="0" borderId="15" xfId="17" applyFont="1" applyBorder="1" applyAlignment="1">
      <alignment horizontal="center" vertical="center"/>
    </xf>
    <xf numFmtId="0" fontId="1" fillId="0" borderId="30" xfId="54" applyFont="1" applyBorder="1" applyAlignment="1">
      <alignment vertical="center"/>
      <protection/>
    </xf>
    <xf numFmtId="0" fontId="1" fillId="0" borderId="31" xfId="54" applyFont="1" applyBorder="1" applyAlignment="1">
      <alignment vertical="center"/>
      <protection/>
    </xf>
    <xf numFmtId="0" fontId="1" fillId="0" borderId="67" xfId="54" applyFont="1" applyBorder="1" applyAlignment="1">
      <alignment vertical="center"/>
      <protection/>
    </xf>
    <xf numFmtId="0" fontId="1" fillId="0" borderId="33" xfId="54" applyFont="1" applyBorder="1" applyAlignment="1">
      <alignment vertical="center"/>
      <protection/>
    </xf>
    <xf numFmtId="0" fontId="1" fillId="0" borderId="27" xfId="54" applyFont="1" applyBorder="1" applyAlignment="1">
      <alignment vertical="center"/>
      <protection/>
    </xf>
    <xf numFmtId="38" fontId="1" fillId="0" borderId="32" xfId="17" applyFont="1" applyBorder="1" applyAlignment="1">
      <alignment horizontal="distributed" vertical="center"/>
    </xf>
    <xf numFmtId="38" fontId="1" fillId="0" borderId="30" xfId="17" applyFont="1" applyBorder="1" applyAlignment="1">
      <alignment horizontal="distributed" vertical="center"/>
    </xf>
    <xf numFmtId="0" fontId="22" fillId="0" borderId="30" xfId="54" applyFont="1" applyBorder="1" applyAlignment="1">
      <alignment horizontal="distributed" vertical="center"/>
      <protection/>
    </xf>
    <xf numFmtId="0" fontId="22" fillId="0" borderId="31" xfId="54" applyFont="1" applyBorder="1" applyAlignment="1">
      <alignment horizontal="distributed" vertical="center"/>
      <protection/>
    </xf>
    <xf numFmtId="0" fontId="1" fillId="0" borderId="27" xfId="55" applyFont="1" applyBorder="1" applyAlignment="1">
      <alignment horizontal="center" vertical="center"/>
      <protection/>
    </xf>
    <xf numFmtId="38" fontId="1" fillId="0" borderId="24" xfId="17" applyFont="1" applyBorder="1" applyAlignment="1">
      <alignment horizontal="center" vertical="center"/>
    </xf>
    <xf numFmtId="0" fontId="1" fillId="0" borderId="24" xfId="55" applyFont="1" applyBorder="1" applyAlignment="1">
      <alignment horizontal="center" vertical="center"/>
      <protection/>
    </xf>
    <xf numFmtId="38" fontId="1" fillId="0" borderId="1" xfId="17" applyFont="1" applyBorder="1" applyAlignment="1">
      <alignment horizontal="center" vertical="center" shrinkToFit="1"/>
    </xf>
    <xf numFmtId="38" fontId="1" fillId="0" borderId="4" xfId="17" applyFont="1" applyBorder="1" applyAlignment="1">
      <alignment horizontal="center" vertical="center" shrinkToFit="1"/>
    </xf>
    <xf numFmtId="38" fontId="1" fillId="0" borderId="7" xfId="17" applyFont="1" applyBorder="1" applyAlignment="1">
      <alignment horizontal="center" vertical="center" shrinkToFit="1"/>
    </xf>
    <xf numFmtId="38" fontId="1" fillId="0" borderId="24" xfId="17" applyFont="1" applyBorder="1" applyAlignment="1">
      <alignment horizontal="center" vertical="distributed" textRotation="255" wrapText="1"/>
    </xf>
    <xf numFmtId="38" fontId="1" fillId="0" borderId="27" xfId="17" applyFont="1" applyBorder="1" applyAlignment="1">
      <alignment horizontal="center" vertical="distributed" textRotation="255" wrapText="1"/>
    </xf>
    <xf numFmtId="0" fontId="1" fillId="0" borderId="27" xfId="55" applyFont="1" applyBorder="1" applyAlignment="1">
      <alignment horizontal="center" vertical="distributed" textRotation="255" wrapText="1"/>
      <protection/>
    </xf>
    <xf numFmtId="0" fontId="7" fillId="0" borderId="30" xfId="56" applyFont="1" applyBorder="1" applyAlignment="1">
      <alignment horizontal="distributed" vertical="center"/>
      <protection/>
    </xf>
    <xf numFmtId="0" fontId="7" fillId="0" borderId="31" xfId="56" applyFont="1" applyBorder="1" applyAlignment="1">
      <alignment horizontal="distributed" vertical="center"/>
      <protection/>
    </xf>
    <xf numFmtId="38" fontId="9" fillId="0" borderId="70" xfId="17" applyFont="1" applyBorder="1" applyAlignment="1">
      <alignment horizontal="center" vertical="center" wrapText="1"/>
    </xf>
    <xf numFmtId="38" fontId="9" fillId="0" borderId="76" xfId="17" applyFont="1" applyBorder="1" applyAlignment="1">
      <alignment horizontal="center" vertical="center"/>
    </xf>
    <xf numFmtId="38" fontId="9" fillId="0" borderId="0" xfId="17" applyFont="1" applyFill="1" applyAlignment="1">
      <alignment/>
    </xf>
    <xf numFmtId="38" fontId="9" fillId="0" borderId="77" xfId="17" applyFont="1" applyFill="1" applyBorder="1" applyAlignment="1">
      <alignment/>
    </xf>
    <xf numFmtId="38" fontId="1" fillId="0" borderId="0" xfId="17" applyFont="1" applyFill="1" applyAlignment="1">
      <alignment/>
    </xf>
    <xf numFmtId="38" fontId="1" fillId="0" borderId="78" xfId="17" applyFont="1" applyFill="1" applyBorder="1" applyAlignment="1">
      <alignment horizontal="center" vertical="center"/>
    </xf>
    <xf numFmtId="38" fontId="1" fillId="0" borderId="78" xfId="17" applyFont="1" applyFill="1" applyBorder="1" applyAlignment="1">
      <alignment/>
    </xf>
    <xf numFmtId="38" fontId="1" fillId="0" borderId="78" xfId="17" applyFont="1" applyFill="1" applyBorder="1" applyAlignment="1">
      <alignment horizontal="center"/>
    </xf>
    <xf numFmtId="38" fontId="1" fillId="0" borderId="79" xfId="17" applyFont="1" applyFill="1" applyBorder="1" applyAlignment="1">
      <alignment horizontal="center"/>
    </xf>
    <xf numFmtId="0" fontId="1" fillId="0" borderId="78" xfId="47" applyFont="1" applyFill="1" applyBorder="1">
      <alignment/>
      <protection/>
    </xf>
    <xf numFmtId="38" fontId="1" fillId="0" borderId="80" xfId="17" applyFont="1" applyFill="1" applyBorder="1" applyAlignment="1">
      <alignment horizontal="distributed"/>
    </xf>
    <xf numFmtId="38" fontId="1" fillId="0" borderId="81" xfId="17" applyFont="1" applyFill="1" applyBorder="1" applyAlignment="1">
      <alignment horizontal="distributed"/>
    </xf>
    <xf numFmtId="38" fontId="1" fillId="0" borderId="82" xfId="17" applyFont="1" applyFill="1" applyBorder="1" applyAlignment="1">
      <alignment horizontal="distributed"/>
    </xf>
    <xf numFmtId="38" fontId="1" fillId="0" borderId="79" xfId="17" applyFont="1" applyFill="1" applyBorder="1" applyAlignment="1">
      <alignment/>
    </xf>
    <xf numFmtId="38" fontId="1" fillId="0" borderId="83" xfId="17" applyFont="1" applyFill="1" applyBorder="1" applyAlignment="1">
      <alignment/>
    </xf>
    <xf numFmtId="38" fontId="1" fillId="0" borderId="84" xfId="17" applyFont="1" applyFill="1" applyBorder="1" applyAlignment="1">
      <alignment/>
    </xf>
    <xf numFmtId="183" fontId="1" fillId="0" borderId="84" xfId="17" applyNumberFormat="1" applyFont="1" applyFill="1" applyBorder="1" applyAlignment="1" quotePrefix="1">
      <alignment horizontal="center"/>
    </xf>
    <xf numFmtId="38" fontId="1" fillId="0" borderId="84" xfId="17" applyFont="1" applyFill="1" applyBorder="1" applyAlignment="1">
      <alignment horizontal="center"/>
    </xf>
    <xf numFmtId="38" fontId="1" fillId="0" borderId="79" xfId="17" applyFont="1" applyFill="1" applyBorder="1" applyAlignment="1">
      <alignment horizontal="distributed" vertical="center"/>
    </xf>
    <xf numFmtId="38" fontId="1" fillId="0" borderId="79" xfId="17" applyFont="1" applyFill="1" applyBorder="1" applyAlignment="1">
      <alignment horizontal="right" shrinkToFit="1"/>
    </xf>
    <xf numFmtId="38" fontId="1" fillId="0" borderId="83" xfId="17" applyFont="1" applyFill="1" applyBorder="1" applyAlignment="1">
      <alignment horizontal="right" shrinkToFit="1"/>
    </xf>
    <xf numFmtId="38" fontId="10" fillId="0" borderId="0" xfId="17" applyFont="1" applyFill="1" applyAlignment="1">
      <alignment/>
    </xf>
    <xf numFmtId="38" fontId="10" fillId="0" borderId="79" xfId="17" applyFont="1" applyFill="1" applyBorder="1" applyAlignment="1">
      <alignment horizontal="distributed" vertical="center"/>
    </xf>
    <xf numFmtId="38" fontId="10" fillId="0" borderId="79" xfId="17" applyFont="1" applyFill="1" applyBorder="1" applyAlignment="1">
      <alignment horizontal="right" shrinkToFit="1"/>
    </xf>
    <xf numFmtId="38" fontId="10" fillId="0" borderId="79" xfId="17" applyFont="1" applyFill="1" applyBorder="1" applyAlignment="1">
      <alignment/>
    </xf>
    <xf numFmtId="41" fontId="10" fillId="0" borderId="79" xfId="17" applyNumberFormat="1" applyFont="1" applyFill="1" applyBorder="1" applyAlignment="1">
      <alignment horizontal="right" shrinkToFit="1"/>
    </xf>
    <xf numFmtId="38" fontId="1" fillId="0" borderId="84" xfId="17" applyFont="1" applyFill="1" applyBorder="1" applyAlignment="1">
      <alignment horizontal="distributed" vertical="center"/>
    </xf>
    <xf numFmtId="38" fontId="1" fillId="0" borderId="84" xfId="17" applyFont="1" applyFill="1" applyBorder="1" applyAlignment="1">
      <alignment horizontal="right" shrinkToFit="1"/>
    </xf>
    <xf numFmtId="38" fontId="1" fillId="0" borderId="0" xfId="17" applyFont="1" applyFill="1" applyBorder="1" applyAlignment="1">
      <alignment/>
    </xf>
    <xf numFmtId="38" fontId="1" fillId="0" borderId="85" xfId="17" applyFont="1" applyFill="1" applyBorder="1" applyAlignment="1">
      <alignment horizontal="centerContinuous" vertical="center"/>
    </xf>
    <xf numFmtId="38" fontId="1" fillId="0" borderId="86" xfId="17" applyFont="1" applyFill="1" applyBorder="1" applyAlignment="1">
      <alignment horizontal="centerContinuous" vertical="center"/>
    </xf>
    <xf numFmtId="0" fontId="0" fillId="0" borderId="79" xfId="47" applyFill="1" applyBorder="1" applyAlignment="1">
      <alignment horizontal="center" vertical="center"/>
      <protection/>
    </xf>
    <xf numFmtId="38" fontId="1" fillId="0" borderId="83" xfId="17" applyFont="1" applyFill="1" applyBorder="1" applyAlignment="1">
      <alignment horizontal="center" vertical="center" wrapText="1"/>
    </xf>
    <xf numFmtId="38" fontId="1" fillId="0" borderId="79" xfId="17" applyFont="1" applyFill="1" applyBorder="1" applyAlignment="1">
      <alignment horizontal="center" vertical="center"/>
    </xf>
    <xf numFmtId="38" fontId="1" fillId="0" borderId="79" xfId="17" applyFont="1" applyFill="1" applyBorder="1" applyAlignment="1">
      <alignment horizontal="center" vertical="center" wrapText="1"/>
    </xf>
    <xf numFmtId="0" fontId="0" fillId="0" borderId="84" xfId="47" applyFill="1" applyBorder="1" applyAlignment="1">
      <alignment horizontal="center" vertical="center"/>
      <protection/>
    </xf>
    <xf numFmtId="38" fontId="1" fillId="0" borderId="84" xfId="17" applyFont="1" applyFill="1" applyBorder="1" applyAlignment="1">
      <alignment horizontal="center" vertical="center" wrapText="1"/>
    </xf>
    <xf numFmtId="38" fontId="9" fillId="0" borderId="79" xfId="17" applyFont="1" applyFill="1" applyBorder="1" applyAlignment="1">
      <alignment horizontal="right" shrinkToFit="1"/>
    </xf>
  </cellXfs>
  <cellStyles count="47">
    <cellStyle name="Normal" xfId="0"/>
    <cellStyle name="Percent" xfId="15"/>
    <cellStyle name="Hyperlink" xfId="16"/>
    <cellStyle name="Comma [0]" xfId="17"/>
    <cellStyle name="Comma" xfId="18"/>
    <cellStyle name="桁区切り_04-26-h09" xfId="19"/>
    <cellStyle name="Currency [0]" xfId="20"/>
    <cellStyle name="Currency" xfId="21"/>
    <cellStyle name="標準_01-08-h09" xfId="22"/>
    <cellStyle name="標準_02-02-h09" xfId="23"/>
    <cellStyle name="標準_02-05-h09" xfId="24"/>
    <cellStyle name="標準_03-01-h09" xfId="25"/>
    <cellStyle name="標準_04-01-h09" xfId="26"/>
    <cellStyle name="標準_04-02-h09" xfId="27"/>
    <cellStyle name="標準_04-16-h09" xfId="28"/>
    <cellStyle name="標準_04-26-h09" xfId="29"/>
    <cellStyle name="標準_05-03-h09" xfId="30"/>
    <cellStyle name="標準_06-01-h09" xfId="31"/>
    <cellStyle name="標準_06-06-h09" xfId="32"/>
    <cellStyle name="標準_07-04-h09" xfId="33"/>
    <cellStyle name="標準_07-06-h09" xfId="34"/>
    <cellStyle name="標準_08-02-h09" xfId="35"/>
    <cellStyle name="標準_09-09-h09" xfId="36"/>
    <cellStyle name="標準_09-12-h09" xfId="37"/>
    <cellStyle name="標準_10-06-h09" xfId="38"/>
    <cellStyle name="標準_10-07-h09" xfId="39"/>
    <cellStyle name="標準_10-12-h09" xfId="40"/>
    <cellStyle name="標準_11-01-h09" xfId="41"/>
    <cellStyle name="標準_11-07-h09" xfId="42"/>
    <cellStyle name="標準_11-08-h09" xfId="43"/>
    <cellStyle name="標準_12-01-h09" xfId="44"/>
    <cellStyle name="標準_12-12-h09" xfId="45"/>
    <cellStyle name="標準_13-01-h09" xfId="46"/>
    <cellStyle name="標準_13-02-h09" xfId="47"/>
    <cellStyle name="標準_14-14-h09" xfId="48"/>
    <cellStyle name="標準_15-14-h09" xfId="49"/>
    <cellStyle name="標準_16-06-h09" xfId="50"/>
    <cellStyle name="標準_16-15-h09" xfId="51"/>
    <cellStyle name="標準_17-04-h09" xfId="52"/>
    <cellStyle name="標準_17-28-h09" xfId="53"/>
    <cellStyle name="標準_18-02-h09" xfId="54"/>
    <cellStyle name="標準_18-03-h09" xfId="55"/>
    <cellStyle name="標準_20-02-h09" xfId="56"/>
    <cellStyle name="標準_20-05-h09" xfId="57"/>
    <cellStyle name="標準_nenkan-S23-000" xfId="58"/>
    <cellStyle name="標準_nenkan-S23-000_h9(抜粋まだ）" xfId="59"/>
    <cellStyle name="Followed Hyperlink"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13</xdr:row>
      <xdr:rowOff>38100</xdr:rowOff>
    </xdr:from>
    <xdr:to>
      <xdr:col>2</xdr:col>
      <xdr:colOff>390525</xdr:colOff>
      <xdr:row>13</xdr:row>
      <xdr:rowOff>295275</xdr:rowOff>
    </xdr:to>
    <xdr:sp>
      <xdr:nvSpPr>
        <xdr:cNvPr id="1" name="AutoShape 1"/>
        <xdr:cNvSpPr>
          <a:spLocks/>
        </xdr:cNvSpPr>
      </xdr:nvSpPr>
      <xdr:spPr>
        <a:xfrm>
          <a:off x="1352550" y="2200275"/>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0</xdr:colOff>
      <xdr:row>6</xdr:row>
      <xdr:rowOff>190500</xdr:rowOff>
    </xdr:to>
    <xdr:sp>
      <xdr:nvSpPr>
        <xdr:cNvPr id="1" name="Line 1"/>
        <xdr:cNvSpPr>
          <a:spLocks/>
        </xdr:cNvSpPr>
      </xdr:nvSpPr>
      <xdr:spPr>
        <a:xfrm>
          <a:off x="257175" y="733425"/>
          <a:ext cx="695325" cy="590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26</xdr:row>
      <xdr:rowOff>0</xdr:rowOff>
    </xdr:from>
    <xdr:to>
      <xdr:col>2</xdr:col>
      <xdr:colOff>0</xdr:colOff>
      <xdr:row>29</xdr:row>
      <xdr:rowOff>0</xdr:rowOff>
    </xdr:to>
    <xdr:sp>
      <xdr:nvSpPr>
        <xdr:cNvPr id="2" name="Line 2"/>
        <xdr:cNvSpPr>
          <a:spLocks/>
        </xdr:cNvSpPr>
      </xdr:nvSpPr>
      <xdr:spPr>
        <a:xfrm>
          <a:off x="257175" y="5219700"/>
          <a:ext cx="695325" cy="6000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xdr:row>
      <xdr:rowOff>0</xdr:rowOff>
    </xdr:from>
    <xdr:to>
      <xdr:col>2</xdr:col>
      <xdr:colOff>0</xdr:colOff>
      <xdr:row>6</xdr:row>
      <xdr:rowOff>0</xdr:rowOff>
    </xdr:to>
    <xdr:sp>
      <xdr:nvSpPr>
        <xdr:cNvPr id="1" name="Line 1"/>
        <xdr:cNvSpPr>
          <a:spLocks/>
        </xdr:cNvSpPr>
      </xdr:nvSpPr>
      <xdr:spPr>
        <a:xfrm>
          <a:off x="200025" y="685800"/>
          <a:ext cx="9620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4</xdr:row>
      <xdr:rowOff>0</xdr:rowOff>
    </xdr:from>
    <xdr:to>
      <xdr:col>2</xdr:col>
      <xdr:colOff>0</xdr:colOff>
      <xdr:row>6</xdr:row>
      <xdr:rowOff>0</xdr:rowOff>
    </xdr:to>
    <xdr:sp>
      <xdr:nvSpPr>
        <xdr:cNvPr id="2" name="Line 2"/>
        <xdr:cNvSpPr>
          <a:spLocks/>
        </xdr:cNvSpPr>
      </xdr:nvSpPr>
      <xdr:spPr>
        <a:xfrm>
          <a:off x="200025" y="685800"/>
          <a:ext cx="9620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13</xdr:row>
      <xdr:rowOff>38100</xdr:rowOff>
    </xdr:from>
    <xdr:to>
      <xdr:col>2</xdr:col>
      <xdr:colOff>390525</xdr:colOff>
      <xdr:row>13</xdr:row>
      <xdr:rowOff>295275</xdr:rowOff>
    </xdr:to>
    <xdr:sp>
      <xdr:nvSpPr>
        <xdr:cNvPr id="1" name="AutoShape 1"/>
        <xdr:cNvSpPr>
          <a:spLocks/>
        </xdr:cNvSpPr>
      </xdr:nvSpPr>
      <xdr:spPr>
        <a:xfrm>
          <a:off x="1352550" y="2200275"/>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8.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120"/>
  <sheetViews>
    <sheetView tabSelected="1" workbookViewId="0" topLeftCell="A1">
      <selection activeCell="A2" sqref="A2"/>
    </sheetView>
  </sheetViews>
  <sheetFormatPr defaultColWidth="9.00390625" defaultRowHeight="13.5"/>
  <cols>
    <col min="1" max="1" width="6.75390625" style="2" customWidth="1"/>
    <col min="2" max="2" width="6.875" style="2" customWidth="1"/>
    <col min="3" max="3" width="94.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136</v>
      </c>
      <c r="B1" s="1"/>
      <c r="C1" s="1"/>
      <c r="D1" s="1"/>
      <c r="E1" s="1"/>
      <c r="F1" s="1"/>
    </row>
    <row r="2" spans="1:6" ht="12" customHeight="1">
      <c r="A2" s="1"/>
      <c r="B2" s="1"/>
      <c r="C2" s="1"/>
      <c r="D2" s="1"/>
      <c r="E2" s="1"/>
      <c r="F2" s="1"/>
    </row>
    <row r="3" spans="2:6" ht="12" customHeight="1">
      <c r="B3" s="1" t="s">
        <v>1769</v>
      </c>
      <c r="C3" s="1"/>
      <c r="E3" s="1"/>
      <c r="F3" s="1"/>
    </row>
    <row r="4" spans="2:6" ht="12" customHeight="1">
      <c r="B4" s="3" t="s">
        <v>621</v>
      </c>
      <c r="C4" s="1" t="s">
        <v>1323</v>
      </c>
      <c r="E4" s="1"/>
      <c r="F4" s="1"/>
    </row>
    <row r="5" spans="2:3" ht="26.25" customHeight="1">
      <c r="B5" s="3" t="s">
        <v>622</v>
      </c>
      <c r="C5" s="5" t="s">
        <v>1324</v>
      </c>
    </row>
    <row r="6" spans="2:6" ht="12" customHeight="1">
      <c r="B6" s="3" t="s">
        <v>1776</v>
      </c>
      <c r="C6" s="5" t="s">
        <v>1325</v>
      </c>
      <c r="E6" s="1"/>
      <c r="F6" s="1"/>
    </row>
    <row r="7" spans="2:6" ht="12" customHeight="1">
      <c r="B7" s="3"/>
      <c r="C7" s="5" t="s">
        <v>1789</v>
      </c>
      <c r="E7" s="1"/>
      <c r="F7" s="1"/>
    </row>
    <row r="8" spans="2:6" ht="12" customHeight="1">
      <c r="B8" s="3"/>
      <c r="C8" s="5" t="s">
        <v>1326</v>
      </c>
      <c r="E8" s="1"/>
      <c r="F8" s="1"/>
    </row>
    <row r="9" spans="2:6" ht="12" customHeight="1">
      <c r="B9" s="3"/>
      <c r="C9" s="5" t="s">
        <v>1790</v>
      </c>
      <c r="E9" s="1"/>
      <c r="F9" s="1"/>
    </row>
    <row r="10" spans="2:6" ht="12" customHeight="1">
      <c r="B10" s="3"/>
      <c r="C10" s="5" t="s">
        <v>1791</v>
      </c>
      <c r="E10" s="1"/>
      <c r="F10" s="1"/>
    </row>
    <row r="11" spans="2:6" ht="12" customHeight="1">
      <c r="B11" s="3"/>
      <c r="C11" s="5" t="s">
        <v>1792</v>
      </c>
      <c r="E11" s="1"/>
      <c r="F11" s="1"/>
    </row>
    <row r="12" spans="2:6" ht="12" customHeight="1">
      <c r="B12" s="3" t="s">
        <v>623</v>
      </c>
      <c r="C12" s="4" t="s">
        <v>1327</v>
      </c>
      <c r="E12" s="1"/>
      <c r="F12" s="1"/>
    </row>
    <row r="13" spans="2:3" ht="12" customHeight="1">
      <c r="B13" s="3" t="s">
        <v>624</v>
      </c>
      <c r="C13" s="5" t="s">
        <v>1328</v>
      </c>
    </row>
    <row r="14" spans="2:3" ht="24">
      <c r="B14" s="3"/>
      <c r="C14" s="5" t="s">
        <v>1329</v>
      </c>
    </row>
    <row r="15" spans="2:3" ht="12" customHeight="1">
      <c r="B15" s="3"/>
      <c r="C15" s="5" t="s">
        <v>1330</v>
      </c>
    </row>
    <row r="16" spans="2:3" ht="12" customHeight="1">
      <c r="B16" s="3"/>
      <c r="C16" s="5" t="s">
        <v>137</v>
      </c>
    </row>
    <row r="17" spans="2:3" ht="24.75" customHeight="1">
      <c r="B17" s="3" t="s">
        <v>625</v>
      </c>
      <c r="C17" s="5" t="s">
        <v>1331</v>
      </c>
    </row>
    <row r="18" spans="2:3" ht="12">
      <c r="B18" s="3" t="s">
        <v>626</v>
      </c>
      <c r="C18" s="5" t="s">
        <v>1332</v>
      </c>
    </row>
    <row r="19" spans="2:3" ht="12">
      <c r="B19" s="1"/>
      <c r="C19" s="5"/>
    </row>
    <row r="20" spans="2:6" ht="12" customHeight="1">
      <c r="B20" s="1"/>
      <c r="C20" s="1" t="s">
        <v>2409</v>
      </c>
      <c r="F20" s="1"/>
    </row>
    <row r="21" spans="2:6" ht="12">
      <c r="B21" s="1"/>
      <c r="C21" s="1" t="s">
        <v>2410</v>
      </c>
      <c r="E21" s="1"/>
      <c r="F21" s="1"/>
    </row>
    <row r="22" spans="1:6" ht="12">
      <c r="A22" s="1"/>
      <c r="B22" s="1"/>
      <c r="C22" s="1"/>
      <c r="D22" s="1"/>
      <c r="E22" s="1"/>
      <c r="F22" s="1"/>
    </row>
    <row r="23" spans="1:4" ht="12">
      <c r="A23" s="1"/>
      <c r="B23" s="1"/>
      <c r="C23" s="1"/>
      <c r="D23" s="1"/>
    </row>
    <row r="24" spans="2:4" ht="12">
      <c r="B24" s="1" t="s">
        <v>1770</v>
      </c>
      <c r="C24" s="1" t="s">
        <v>1152</v>
      </c>
      <c r="D24" s="1"/>
    </row>
    <row r="25" ht="12">
      <c r="B25" s="2" t="s">
        <v>347</v>
      </c>
    </row>
    <row r="26" spans="2:3" ht="12">
      <c r="B26" s="11" t="s">
        <v>627</v>
      </c>
      <c r="C26" s="20" t="s">
        <v>1336</v>
      </c>
    </row>
    <row r="27" ht="12">
      <c r="C27" s="20"/>
    </row>
    <row r="28" ht="12">
      <c r="B28" s="2" t="s">
        <v>1780</v>
      </c>
    </row>
    <row r="29" spans="2:3" ht="12">
      <c r="B29" s="11"/>
      <c r="C29" s="20" t="s">
        <v>1372</v>
      </c>
    </row>
    <row r="30" spans="2:3" ht="12">
      <c r="B30" s="11" t="s">
        <v>628</v>
      </c>
      <c r="C30" s="20" t="s">
        <v>1373</v>
      </c>
    </row>
    <row r="31" spans="2:3" ht="12">
      <c r="B31" s="11" t="s">
        <v>629</v>
      </c>
      <c r="C31" s="20" t="s">
        <v>1374</v>
      </c>
    </row>
    <row r="32" spans="2:3" ht="12">
      <c r="B32" s="11" t="s">
        <v>630</v>
      </c>
      <c r="C32" s="2" t="s">
        <v>1378</v>
      </c>
    </row>
    <row r="34" ht="12">
      <c r="B34" s="2" t="s">
        <v>1781</v>
      </c>
    </row>
    <row r="35" spans="2:3" ht="12">
      <c r="B35" s="11" t="s">
        <v>631</v>
      </c>
      <c r="C35" s="2" t="s">
        <v>746</v>
      </c>
    </row>
    <row r="37" ht="12">
      <c r="B37" s="2" t="s">
        <v>1782</v>
      </c>
    </row>
    <row r="38" spans="2:3" ht="12">
      <c r="B38" s="11" t="s">
        <v>632</v>
      </c>
      <c r="C38" s="2" t="s">
        <v>751</v>
      </c>
    </row>
    <row r="39" spans="2:3" ht="12">
      <c r="B39" s="11" t="s">
        <v>633</v>
      </c>
      <c r="C39" s="21" t="s">
        <v>295</v>
      </c>
    </row>
    <row r="40" spans="2:3" ht="12">
      <c r="B40" s="11" t="s">
        <v>634</v>
      </c>
      <c r="C40" s="2" t="s">
        <v>322</v>
      </c>
    </row>
    <row r="41" spans="2:3" ht="12">
      <c r="B41" s="11" t="s">
        <v>635</v>
      </c>
      <c r="C41" s="2" t="s">
        <v>1795</v>
      </c>
    </row>
    <row r="42" ht="12">
      <c r="B42" s="11"/>
    </row>
    <row r="43" ht="12">
      <c r="B43" s="2" t="s">
        <v>1783</v>
      </c>
    </row>
    <row r="44" spans="2:3" ht="12">
      <c r="B44" s="11" t="s">
        <v>636</v>
      </c>
      <c r="C44" s="20" t="s">
        <v>1809</v>
      </c>
    </row>
    <row r="45" spans="2:3" ht="12">
      <c r="B45" s="11" t="s">
        <v>637</v>
      </c>
      <c r="C45" s="20" t="s">
        <v>1818</v>
      </c>
    </row>
    <row r="46" ht="12">
      <c r="C46" s="20"/>
    </row>
    <row r="47" ht="12">
      <c r="B47" s="2" t="s">
        <v>1784</v>
      </c>
    </row>
    <row r="48" spans="2:3" ht="12">
      <c r="B48" s="11" t="s">
        <v>638</v>
      </c>
      <c r="C48" s="7" t="s">
        <v>1839</v>
      </c>
    </row>
    <row r="49" spans="2:3" ht="12">
      <c r="B49" s="11" t="s">
        <v>639</v>
      </c>
      <c r="C49" s="2" t="s">
        <v>1844</v>
      </c>
    </row>
    <row r="50" ht="12">
      <c r="C50" s="20"/>
    </row>
    <row r="51" ht="12">
      <c r="B51" s="2" t="s">
        <v>1768</v>
      </c>
    </row>
    <row r="52" spans="2:3" ht="24" customHeight="1">
      <c r="B52" s="3" t="s">
        <v>640</v>
      </c>
      <c r="C52" s="7" t="s">
        <v>1871</v>
      </c>
    </row>
    <row r="53" spans="2:3" ht="12">
      <c r="B53" s="11" t="s">
        <v>641</v>
      </c>
      <c r="C53" s="22" t="s">
        <v>1873</v>
      </c>
    </row>
    <row r="55" ht="12">
      <c r="B55" s="2" t="s">
        <v>1785</v>
      </c>
    </row>
    <row r="56" spans="2:3" ht="12">
      <c r="B56" s="11" t="s">
        <v>642</v>
      </c>
      <c r="C56" s="2" t="s">
        <v>665</v>
      </c>
    </row>
    <row r="58" ht="12">
      <c r="B58" s="2" t="s">
        <v>1315</v>
      </c>
    </row>
    <row r="59" spans="2:3" ht="12">
      <c r="B59" s="11" t="s">
        <v>643</v>
      </c>
      <c r="C59" s="2" t="s">
        <v>1319</v>
      </c>
    </row>
    <row r="60" spans="2:3" ht="12">
      <c r="B60" s="11"/>
      <c r="C60" s="2" t="s">
        <v>2439</v>
      </c>
    </row>
    <row r="61" spans="2:3" ht="12">
      <c r="B61" s="11" t="s">
        <v>644</v>
      </c>
      <c r="C61" s="2" t="s">
        <v>676</v>
      </c>
    </row>
    <row r="62" spans="2:3" ht="12">
      <c r="B62" s="11" t="s">
        <v>645</v>
      </c>
      <c r="C62" s="2" t="s">
        <v>2444</v>
      </c>
    </row>
    <row r="64" ht="12">
      <c r="B64" s="2" t="s">
        <v>678</v>
      </c>
    </row>
    <row r="65" spans="2:3" ht="12">
      <c r="B65" s="11"/>
      <c r="C65" s="2" t="s">
        <v>2459</v>
      </c>
    </row>
    <row r="66" spans="2:3" ht="12">
      <c r="B66" s="2">
        <v>20</v>
      </c>
      <c r="C66" s="2" t="s">
        <v>2460</v>
      </c>
    </row>
    <row r="67" spans="2:3" ht="12">
      <c r="B67" s="11"/>
      <c r="C67" s="2" t="s">
        <v>2466</v>
      </c>
    </row>
    <row r="68" spans="2:3" ht="12">
      <c r="B68" s="2">
        <v>21</v>
      </c>
      <c r="C68" s="2" t="s">
        <v>2460</v>
      </c>
    </row>
    <row r="69" spans="2:3" ht="12">
      <c r="B69" s="11"/>
      <c r="C69" s="2" t="s">
        <v>2433</v>
      </c>
    </row>
    <row r="70" spans="2:3" ht="12">
      <c r="B70" s="11" t="s">
        <v>646</v>
      </c>
      <c r="C70" s="2" t="s">
        <v>2474</v>
      </c>
    </row>
    <row r="71" spans="2:3" ht="12">
      <c r="B71" s="11" t="s">
        <v>647</v>
      </c>
      <c r="C71" s="2" t="s">
        <v>2477</v>
      </c>
    </row>
    <row r="73" ht="12">
      <c r="B73" s="2" t="s">
        <v>683</v>
      </c>
    </row>
    <row r="74" spans="2:3" ht="12">
      <c r="B74" s="11" t="s">
        <v>648</v>
      </c>
      <c r="C74" s="2" t="s">
        <v>1059</v>
      </c>
    </row>
    <row r="75" spans="2:3" ht="12">
      <c r="B75" s="11"/>
      <c r="C75" s="2" t="s">
        <v>1065</v>
      </c>
    </row>
    <row r="76" spans="2:3" ht="12">
      <c r="B76" s="2">
        <v>25</v>
      </c>
      <c r="C76" s="2" t="s">
        <v>1066</v>
      </c>
    </row>
    <row r="77" spans="2:3" ht="12">
      <c r="B77" s="11"/>
      <c r="C77" s="2" t="s">
        <v>1068</v>
      </c>
    </row>
    <row r="78" spans="2:3" ht="12">
      <c r="B78" s="2">
        <v>26</v>
      </c>
      <c r="C78" s="2" t="s">
        <v>1066</v>
      </c>
    </row>
    <row r="80" ht="12">
      <c r="B80" s="2" t="s">
        <v>1787</v>
      </c>
    </row>
    <row r="81" spans="2:3" ht="12">
      <c r="B81" s="11" t="s">
        <v>649</v>
      </c>
      <c r="C81" s="2" t="s">
        <v>1760</v>
      </c>
    </row>
    <row r="82" spans="2:3" ht="12">
      <c r="B82" s="11" t="s">
        <v>650</v>
      </c>
      <c r="C82" s="2" t="s">
        <v>1160</v>
      </c>
    </row>
    <row r="84" ht="12">
      <c r="B84" s="2" t="s">
        <v>1766</v>
      </c>
    </row>
    <row r="85" spans="2:3" ht="12">
      <c r="B85" s="11"/>
      <c r="C85" s="2" t="s">
        <v>1199</v>
      </c>
    </row>
    <row r="86" spans="2:3" ht="12">
      <c r="B86" s="2">
        <v>29</v>
      </c>
      <c r="C86" s="2" t="s">
        <v>1762</v>
      </c>
    </row>
    <row r="87" spans="2:3" ht="12">
      <c r="B87" s="11" t="s">
        <v>651</v>
      </c>
      <c r="C87" s="2" t="s">
        <v>1200</v>
      </c>
    </row>
    <row r="89" ht="12">
      <c r="B89" s="2" t="s">
        <v>687</v>
      </c>
    </row>
    <row r="90" spans="2:3" ht="11.25" customHeight="1">
      <c r="B90" s="11" t="s">
        <v>652</v>
      </c>
      <c r="C90" s="2" t="s">
        <v>1241</v>
      </c>
    </row>
    <row r="92" ht="12">
      <c r="B92" s="2" t="s">
        <v>701</v>
      </c>
    </row>
    <row r="93" spans="2:3" ht="12">
      <c r="B93" s="11"/>
      <c r="C93" s="2" t="s">
        <v>1271</v>
      </c>
    </row>
    <row r="94" spans="2:3" ht="12">
      <c r="B94" s="2">
        <v>32</v>
      </c>
      <c r="C94" s="2" t="s">
        <v>1272</v>
      </c>
    </row>
    <row r="96" ht="12">
      <c r="B96" s="2" t="s">
        <v>1767</v>
      </c>
    </row>
    <row r="97" spans="2:3" ht="12">
      <c r="B97" s="11"/>
      <c r="C97" s="2" t="s">
        <v>1293</v>
      </c>
    </row>
    <row r="98" spans="2:3" ht="12">
      <c r="B98" s="2">
        <v>33</v>
      </c>
      <c r="C98" s="2" t="s">
        <v>707</v>
      </c>
    </row>
    <row r="99" spans="2:3" ht="12">
      <c r="B99" s="11" t="s">
        <v>653</v>
      </c>
      <c r="C99" s="23" t="s">
        <v>1297</v>
      </c>
    </row>
    <row r="100" spans="2:3" ht="12">
      <c r="B100" s="11"/>
      <c r="C100" s="2" t="s">
        <v>1305</v>
      </c>
    </row>
    <row r="101" spans="2:3" ht="12">
      <c r="B101" s="2">
        <v>35</v>
      </c>
      <c r="C101" s="2" t="s">
        <v>1306</v>
      </c>
    </row>
    <row r="103" ht="12">
      <c r="B103" s="2" t="s">
        <v>1759</v>
      </c>
    </row>
    <row r="104" spans="2:3" ht="12">
      <c r="B104" s="11"/>
      <c r="C104" s="2" t="s">
        <v>373</v>
      </c>
    </row>
    <row r="105" spans="2:3" ht="12">
      <c r="B105" s="2">
        <v>36</v>
      </c>
      <c r="C105" s="2" t="s">
        <v>371</v>
      </c>
    </row>
    <row r="106" spans="2:3" ht="12">
      <c r="B106" s="11" t="s">
        <v>654</v>
      </c>
      <c r="C106" s="2" t="s">
        <v>1916</v>
      </c>
    </row>
    <row r="108" ht="12">
      <c r="B108" s="2" t="s">
        <v>664</v>
      </c>
    </row>
    <row r="109" spans="2:3" ht="12">
      <c r="B109" s="11" t="s">
        <v>655</v>
      </c>
      <c r="C109" s="2" t="s">
        <v>1950</v>
      </c>
    </row>
    <row r="110" spans="2:3" ht="12">
      <c r="B110" s="11" t="s">
        <v>656</v>
      </c>
      <c r="C110" s="2" t="s">
        <v>1951</v>
      </c>
    </row>
    <row r="112" ht="12">
      <c r="B112" s="2" t="s">
        <v>1788</v>
      </c>
    </row>
    <row r="113" spans="2:3" ht="12">
      <c r="B113" s="11"/>
      <c r="C113" s="2" t="s">
        <v>1973</v>
      </c>
    </row>
    <row r="114" spans="2:3" ht="12">
      <c r="B114" s="2">
        <v>40</v>
      </c>
      <c r="C114" s="2" t="s">
        <v>2408</v>
      </c>
    </row>
    <row r="116" ht="12">
      <c r="B116" s="2" t="s">
        <v>2415</v>
      </c>
    </row>
    <row r="117" spans="2:3" ht="12">
      <c r="B117" s="11"/>
      <c r="C117" s="2" t="s">
        <v>2416</v>
      </c>
    </row>
    <row r="118" spans="2:3" ht="12">
      <c r="B118" s="2">
        <v>41</v>
      </c>
      <c r="C118" s="2" t="s">
        <v>117</v>
      </c>
    </row>
    <row r="119" spans="2:3" ht="12">
      <c r="B119" s="11"/>
      <c r="C119" s="2" t="s">
        <v>122</v>
      </c>
    </row>
    <row r="120" spans="2:3" ht="12">
      <c r="B120" s="2">
        <v>42</v>
      </c>
      <c r="C120" s="2" t="s">
        <v>123</v>
      </c>
    </row>
  </sheetData>
  <printOptions/>
  <pageMargins left="0.75" right="0.17" top="1" bottom="1" header="0.512" footer="0.512"/>
  <pageSetup fitToHeight="5" fitToWidth="1" horizontalDpi="600" verticalDpi="600" orientation="portrait" paperSize="9" scale="8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I407"/>
  <sheetViews>
    <sheetView workbookViewId="0" topLeftCell="A1">
      <selection activeCell="A1" sqref="A1"/>
    </sheetView>
  </sheetViews>
  <sheetFormatPr defaultColWidth="9.00390625" defaultRowHeight="13.5"/>
  <cols>
    <col min="1" max="1" width="2.125" style="326" customWidth="1"/>
    <col min="2" max="2" width="12.75390625" style="418" customWidth="1"/>
    <col min="3" max="3" width="8.875" style="326" customWidth="1"/>
    <col min="4" max="7" width="10.25390625" style="326" customWidth="1"/>
    <col min="8" max="13" width="6.75390625" style="326" customWidth="1"/>
    <col min="14" max="14" width="8.375" style="326" customWidth="1"/>
    <col min="15" max="15" width="8.125" style="326" customWidth="1"/>
    <col min="16" max="25" width="6.75390625" style="326" customWidth="1"/>
    <col min="26" max="27" width="8.50390625" style="326" customWidth="1"/>
    <col min="28" max="28" width="6.75390625" style="326" customWidth="1"/>
    <col min="29" max="32" width="9.875" style="326" customWidth="1"/>
    <col min="33" max="34" width="10.125" style="326" customWidth="1"/>
    <col min="35" max="16384" width="6.75390625" style="326" customWidth="1"/>
  </cols>
  <sheetData>
    <row r="2" spans="2:9" ht="14.25">
      <c r="B2" s="327" t="s">
        <v>79</v>
      </c>
      <c r="C2" s="328"/>
      <c r="E2" s="328"/>
      <c r="G2" s="327"/>
      <c r="H2" s="327"/>
      <c r="I2" s="327"/>
    </row>
    <row r="3" spans="2:34" ht="12.75" thickBot="1">
      <c r="B3" s="329"/>
      <c r="C3" s="328"/>
      <c r="D3" s="328"/>
      <c r="E3" s="328"/>
      <c r="F3" s="328"/>
      <c r="G3" s="328"/>
      <c r="H3" s="328"/>
      <c r="I3" s="328"/>
      <c r="Z3" s="330" t="s">
        <v>47</v>
      </c>
      <c r="AH3" s="330" t="s">
        <v>48</v>
      </c>
    </row>
    <row r="4" spans="2:34" ht="21" customHeight="1" thickTop="1">
      <c r="B4" s="331" t="s">
        <v>49</v>
      </c>
      <c r="C4" s="332" t="s">
        <v>1529</v>
      </c>
      <c r="D4" s="1335" t="s">
        <v>50</v>
      </c>
      <c r="E4" s="1336"/>
      <c r="F4" s="1336"/>
      <c r="G4" s="1336"/>
      <c r="H4" s="1336"/>
      <c r="I4" s="1336"/>
      <c r="J4" s="1336"/>
      <c r="K4" s="1336"/>
      <c r="L4" s="1336"/>
      <c r="M4" s="1336"/>
      <c r="N4" s="1336"/>
      <c r="O4" s="1337"/>
      <c r="P4" s="1349" t="s">
        <v>51</v>
      </c>
      <c r="Q4" s="1340" t="s">
        <v>52</v>
      </c>
      <c r="R4" s="1331"/>
      <c r="S4" s="1331"/>
      <c r="T4" s="1331"/>
      <c r="U4" s="1331"/>
      <c r="V4" s="1331"/>
      <c r="W4" s="1331"/>
      <c r="X4" s="1331"/>
      <c r="Y4" s="1339"/>
      <c r="Z4" s="334" t="s">
        <v>53</v>
      </c>
      <c r="AA4" s="1332" t="s">
        <v>54</v>
      </c>
      <c r="AB4" s="1323"/>
      <c r="AC4" s="1338" t="s">
        <v>55</v>
      </c>
      <c r="AD4" s="1339"/>
      <c r="AE4" s="1340" t="s">
        <v>56</v>
      </c>
      <c r="AF4" s="1339"/>
      <c r="AG4" s="335" t="s">
        <v>57</v>
      </c>
      <c r="AH4" s="333"/>
    </row>
    <row r="5" spans="2:34" ht="21" customHeight="1">
      <c r="B5" s="336"/>
      <c r="C5" s="337" t="s">
        <v>1530</v>
      </c>
      <c r="D5" s="338" t="s">
        <v>1531</v>
      </c>
      <c r="E5" s="339" t="s">
        <v>1532</v>
      </c>
      <c r="F5" s="338" t="s">
        <v>58</v>
      </c>
      <c r="G5" s="340" t="s">
        <v>1533</v>
      </c>
      <c r="H5" s="1328" t="s">
        <v>59</v>
      </c>
      <c r="I5" s="1329"/>
      <c r="J5" s="1329"/>
      <c r="K5" s="1330"/>
      <c r="L5" s="340" t="s">
        <v>1534</v>
      </c>
      <c r="M5" s="340" t="s">
        <v>1535</v>
      </c>
      <c r="N5" s="340" t="s">
        <v>60</v>
      </c>
      <c r="O5" s="341" t="s">
        <v>61</v>
      </c>
      <c r="P5" s="1333"/>
      <c r="Q5" s="338" t="s">
        <v>1531</v>
      </c>
      <c r="R5" s="1324" t="s">
        <v>1536</v>
      </c>
      <c r="S5" s="342" t="s">
        <v>1537</v>
      </c>
      <c r="T5" s="343"/>
      <c r="U5" s="344" t="s">
        <v>1538</v>
      </c>
      <c r="V5" s="343"/>
      <c r="W5" s="344" t="s">
        <v>1539</v>
      </c>
      <c r="X5" s="344"/>
      <c r="Y5" s="338" t="s">
        <v>1090</v>
      </c>
      <c r="Z5" s="1341" t="s">
        <v>1540</v>
      </c>
      <c r="AA5" s="338" t="s">
        <v>62</v>
      </c>
      <c r="AB5" s="341" t="s">
        <v>1541</v>
      </c>
      <c r="AC5" s="345" t="s">
        <v>1529</v>
      </c>
      <c r="AD5" s="338" t="s">
        <v>1542</v>
      </c>
      <c r="AE5" s="338" t="s">
        <v>1529</v>
      </c>
      <c r="AF5" s="338" t="s">
        <v>1542</v>
      </c>
      <c r="AG5" s="1341" t="s">
        <v>63</v>
      </c>
      <c r="AH5" s="1341" t="s">
        <v>54</v>
      </c>
    </row>
    <row r="6" spans="2:34" ht="21" customHeight="1">
      <c r="B6" s="346" t="s">
        <v>64</v>
      </c>
      <c r="C6" s="347" t="s">
        <v>1543</v>
      </c>
      <c r="D6" s="347" t="s">
        <v>1544</v>
      </c>
      <c r="E6" s="348"/>
      <c r="F6" s="347"/>
      <c r="G6" s="349"/>
      <c r="H6" s="350" t="s">
        <v>65</v>
      </c>
      <c r="I6" s="351" t="s">
        <v>1545</v>
      </c>
      <c r="J6" s="351" t="s">
        <v>0</v>
      </c>
      <c r="K6" s="351" t="s">
        <v>1</v>
      </c>
      <c r="L6" s="352"/>
      <c r="M6" s="352"/>
      <c r="N6" s="349"/>
      <c r="O6" s="353" t="s">
        <v>66</v>
      </c>
      <c r="P6" s="1334"/>
      <c r="Q6" s="347" t="s">
        <v>2</v>
      </c>
      <c r="R6" s="1325"/>
      <c r="S6" s="353"/>
      <c r="T6" s="354" t="s">
        <v>3</v>
      </c>
      <c r="U6" s="355"/>
      <c r="V6" s="354" t="s">
        <v>4</v>
      </c>
      <c r="W6" s="355"/>
      <c r="X6" s="356" t="s">
        <v>5</v>
      </c>
      <c r="Y6" s="347" t="s">
        <v>6</v>
      </c>
      <c r="Z6" s="1327"/>
      <c r="AA6" s="347" t="s">
        <v>67</v>
      </c>
      <c r="AB6" s="353"/>
      <c r="AC6" s="357" t="s">
        <v>1530</v>
      </c>
      <c r="AD6" s="347" t="s">
        <v>7</v>
      </c>
      <c r="AE6" s="347" t="s">
        <v>1530</v>
      </c>
      <c r="AF6" s="347" t="s">
        <v>7</v>
      </c>
      <c r="AG6" s="1327"/>
      <c r="AH6" s="1327"/>
    </row>
    <row r="7" spans="2:35" s="358" customFormat="1" ht="12">
      <c r="B7" s="359" t="s">
        <v>68</v>
      </c>
      <c r="C7" s="360">
        <v>2690</v>
      </c>
      <c r="D7" s="361">
        <v>2344</v>
      </c>
      <c r="E7" s="361">
        <v>1349</v>
      </c>
      <c r="F7" s="361">
        <v>13</v>
      </c>
      <c r="G7" s="361">
        <v>9</v>
      </c>
      <c r="H7" s="361">
        <f>SUM(I7:K7)</f>
        <v>377</v>
      </c>
      <c r="I7" s="361">
        <v>256</v>
      </c>
      <c r="J7" s="361">
        <v>89</v>
      </c>
      <c r="K7" s="361">
        <v>32</v>
      </c>
      <c r="L7" s="361">
        <v>505</v>
      </c>
      <c r="M7" s="361">
        <v>45</v>
      </c>
      <c r="N7" s="362">
        <v>22</v>
      </c>
      <c r="O7" s="361">
        <v>25</v>
      </c>
      <c r="P7" s="361">
        <v>1</v>
      </c>
      <c r="Q7" s="361">
        <v>344</v>
      </c>
      <c r="R7" s="361">
        <v>103</v>
      </c>
      <c r="S7" s="362">
        <v>104</v>
      </c>
      <c r="T7" s="362">
        <v>95</v>
      </c>
      <c r="U7" s="362">
        <v>103</v>
      </c>
      <c r="V7" s="362">
        <v>102</v>
      </c>
      <c r="W7" s="362">
        <v>33</v>
      </c>
      <c r="X7" s="362">
        <v>24</v>
      </c>
      <c r="Y7" s="362">
        <v>1</v>
      </c>
      <c r="Z7" s="361">
        <v>2</v>
      </c>
      <c r="AA7" s="361">
        <v>48</v>
      </c>
      <c r="AB7" s="363">
        <v>1283</v>
      </c>
      <c r="AC7" s="364">
        <v>3630</v>
      </c>
      <c r="AD7" s="362">
        <v>1732</v>
      </c>
      <c r="AE7" s="362">
        <v>204</v>
      </c>
      <c r="AF7" s="362">
        <v>98</v>
      </c>
      <c r="AG7" s="362">
        <v>4559</v>
      </c>
      <c r="AH7" s="362">
        <v>2175</v>
      </c>
      <c r="AI7" s="365"/>
    </row>
    <row r="8" spans="2:35" s="366" customFormat="1" ht="11.25">
      <c r="B8" s="367" t="s">
        <v>69</v>
      </c>
      <c r="C8" s="368">
        <f>SUM(D8,P8,Q8,Z8)</f>
        <v>2570</v>
      </c>
      <c r="D8" s="369">
        <v>2226</v>
      </c>
      <c r="E8" s="370">
        <v>1251</v>
      </c>
      <c r="F8" s="370">
        <v>11</v>
      </c>
      <c r="G8" s="370">
        <v>7</v>
      </c>
      <c r="H8" s="369">
        <f>SUM(I8:K8)</f>
        <v>368</v>
      </c>
      <c r="I8" s="370">
        <v>238</v>
      </c>
      <c r="J8" s="370">
        <v>97</v>
      </c>
      <c r="K8" s="370">
        <v>33</v>
      </c>
      <c r="L8" s="370">
        <v>495</v>
      </c>
      <c r="M8" s="370">
        <v>52</v>
      </c>
      <c r="N8" s="370">
        <v>19</v>
      </c>
      <c r="O8" s="370">
        <v>23</v>
      </c>
      <c r="P8" s="369">
        <v>1</v>
      </c>
      <c r="Q8" s="369">
        <v>340</v>
      </c>
      <c r="R8" s="370">
        <v>104</v>
      </c>
      <c r="S8" s="369">
        <v>100</v>
      </c>
      <c r="T8" s="369">
        <v>92</v>
      </c>
      <c r="U8" s="369">
        <v>103</v>
      </c>
      <c r="V8" s="369">
        <v>101</v>
      </c>
      <c r="W8" s="369">
        <v>33</v>
      </c>
      <c r="X8" s="369">
        <v>24</v>
      </c>
      <c r="Y8" s="369">
        <v>1</v>
      </c>
      <c r="Z8" s="369">
        <v>3</v>
      </c>
      <c r="AA8" s="369">
        <v>42</v>
      </c>
      <c r="AB8" s="371">
        <v>1074</v>
      </c>
      <c r="AC8" s="372">
        <v>3497</v>
      </c>
      <c r="AD8" s="369">
        <v>1463</v>
      </c>
      <c r="AE8" s="369">
        <v>197</v>
      </c>
      <c r="AF8" s="369">
        <v>82</v>
      </c>
      <c r="AG8" s="369">
        <v>4278</v>
      </c>
      <c r="AH8" s="369">
        <v>1790</v>
      </c>
      <c r="AI8" s="373"/>
    </row>
    <row r="9" spans="2:35" s="366" customFormat="1" ht="11.25">
      <c r="B9" s="367"/>
      <c r="C9" s="374"/>
      <c r="D9" s="375"/>
      <c r="E9" s="376"/>
      <c r="F9" s="376"/>
      <c r="G9" s="376"/>
      <c r="H9" s="377"/>
      <c r="I9" s="376"/>
      <c r="J9" s="376"/>
      <c r="K9" s="376"/>
      <c r="L9" s="376"/>
      <c r="M9" s="376"/>
      <c r="N9" s="376"/>
      <c r="O9" s="376"/>
      <c r="P9" s="375"/>
      <c r="Q9" s="375"/>
      <c r="R9" s="376"/>
      <c r="S9" s="375"/>
      <c r="T9" s="375"/>
      <c r="U9" s="375"/>
      <c r="V9" s="375"/>
      <c r="W9" s="375"/>
      <c r="X9" s="375"/>
      <c r="Y9" s="375"/>
      <c r="Z9" s="375"/>
      <c r="AA9" s="375"/>
      <c r="AB9" s="378"/>
      <c r="AC9" s="379"/>
      <c r="AD9" s="375"/>
      <c r="AE9" s="375"/>
      <c r="AF9" s="375"/>
      <c r="AG9" s="375"/>
      <c r="AH9" s="375"/>
      <c r="AI9" s="373"/>
    </row>
    <row r="10" spans="2:34" s="366" customFormat="1" ht="11.25">
      <c r="B10" s="380" t="s">
        <v>70</v>
      </c>
      <c r="C10" s="368">
        <f>SUM(C15,C20:C22,C24:C26,C28:C34)</f>
        <v>10370</v>
      </c>
      <c r="D10" s="368">
        <v>9325</v>
      </c>
      <c r="E10" s="370">
        <f>+E15+E20+E21+E22+E24+E25+E26+E28+E29+E30+E31+E32+E33+E34</f>
        <v>3014</v>
      </c>
      <c r="F10" s="368">
        <v>27</v>
      </c>
      <c r="G10" s="370">
        <v>20</v>
      </c>
      <c r="H10" s="369">
        <f>SUM(I10:K10)</f>
        <v>1765</v>
      </c>
      <c r="I10" s="370">
        <v>1223</v>
      </c>
      <c r="J10" s="370">
        <v>424</v>
      </c>
      <c r="K10" s="370">
        <v>118</v>
      </c>
      <c r="L10" s="368">
        <v>3982</v>
      </c>
      <c r="M10" s="370">
        <v>258</v>
      </c>
      <c r="N10" s="370">
        <v>106</v>
      </c>
      <c r="O10" s="370">
        <v>153</v>
      </c>
      <c r="P10" s="370">
        <v>2</v>
      </c>
      <c r="Q10" s="370">
        <v>1023</v>
      </c>
      <c r="R10" s="370">
        <v>383</v>
      </c>
      <c r="S10" s="370">
        <v>365</v>
      </c>
      <c r="T10" s="370">
        <v>338</v>
      </c>
      <c r="U10" s="370">
        <v>158</v>
      </c>
      <c r="V10" s="370">
        <v>154</v>
      </c>
      <c r="W10" s="370">
        <v>112</v>
      </c>
      <c r="X10" s="370">
        <v>100</v>
      </c>
      <c r="Y10" s="370">
        <v>6</v>
      </c>
      <c r="Z10" s="370">
        <v>20</v>
      </c>
      <c r="AA10" s="370">
        <v>44</v>
      </c>
      <c r="AB10" s="381">
        <v>4571</v>
      </c>
      <c r="AC10" s="382">
        <v>3156</v>
      </c>
      <c r="AD10" s="370">
        <v>1391</v>
      </c>
      <c r="AE10" s="370">
        <v>263</v>
      </c>
      <c r="AF10" s="370">
        <v>116</v>
      </c>
      <c r="AG10" s="370">
        <v>2643</v>
      </c>
      <c r="AH10" s="370">
        <v>1165</v>
      </c>
    </row>
    <row r="11" spans="2:34" s="366" customFormat="1" ht="11.25">
      <c r="B11" s="380" t="s">
        <v>71</v>
      </c>
      <c r="C11" s="368">
        <f>SUM(C19,C35:C41)</f>
        <v>2561</v>
      </c>
      <c r="D11" s="370">
        <f>+D19+D35+D36+D37+D38+D39+D40+D41</f>
        <v>2171</v>
      </c>
      <c r="E11" s="370">
        <f>+E19+E35+E36+E37+E38+E39+E40+E41</f>
        <v>1848</v>
      </c>
      <c r="F11" s="368">
        <v>10</v>
      </c>
      <c r="G11" s="370">
        <f>+G19+G35+G36+G37+G38+G39+G40+G41</f>
        <v>9</v>
      </c>
      <c r="H11" s="369">
        <f>SUM(I11:K11)</f>
        <v>221</v>
      </c>
      <c r="I11" s="370">
        <v>108</v>
      </c>
      <c r="J11" s="370">
        <v>88</v>
      </c>
      <c r="K11" s="370">
        <v>25</v>
      </c>
      <c r="L11" s="368">
        <v>8</v>
      </c>
      <c r="M11" s="370">
        <f>+M19+M35+M36+M37+M38+M39+M40+M41</f>
        <v>46</v>
      </c>
      <c r="N11" s="370">
        <v>15</v>
      </c>
      <c r="O11" s="370">
        <f>+O19+O35+O36+O37+O38+O39+O40+O41</f>
        <v>13</v>
      </c>
      <c r="P11" s="370">
        <v>1</v>
      </c>
      <c r="Q11" s="370">
        <v>388</v>
      </c>
      <c r="R11" s="370">
        <v>225</v>
      </c>
      <c r="S11" s="370">
        <v>113</v>
      </c>
      <c r="T11" s="370">
        <v>104</v>
      </c>
      <c r="U11" s="370">
        <v>39</v>
      </c>
      <c r="V11" s="370">
        <v>37</v>
      </c>
      <c r="W11" s="370">
        <v>11</v>
      </c>
      <c r="X11" s="370">
        <v>3</v>
      </c>
      <c r="Y11" s="370">
        <v>1</v>
      </c>
      <c r="Z11" s="383" t="s">
        <v>72</v>
      </c>
      <c r="AA11" s="370">
        <v>40</v>
      </c>
      <c r="AB11" s="381">
        <v>1037</v>
      </c>
      <c r="AC11" s="382">
        <v>2979</v>
      </c>
      <c r="AD11" s="370">
        <v>1206</v>
      </c>
      <c r="AE11" s="370">
        <v>135</v>
      </c>
      <c r="AF11" s="370">
        <v>54</v>
      </c>
      <c r="AG11" s="370">
        <v>3577</v>
      </c>
      <c r="AH11" s="370">
        <v>1448</v>
      </c>
    </row>
    <row r="12" spans="2:34" s="366" customFormat="1" ht="11.25">
      <c r="B12" s="380" t="s">
        <v>73</v>
      </c>
      <c r="C12" s="368">
        <v>4932</v>
      </c>
      <c r="D12" s="370">
        <f>+D16+D23+D27+D42+D43+D44+D45+D46</f>
        <v>4044</v>
      </c>
      <c r="E12" s="370">
        <v>2599</v>
      </c>
      <c r="F12" s="368">
        <v>26</v>
      </c>
      <c r="G12" s="370">
        <v>20</v>
      </c>
      <c r="H12" s="369">
        <f>SUM(I12:K12)</f>
        <v>489</v>
      </c>
      <c r="I12" s="370">
        <v>279</v>
      </c>
      <c r="J12" s="370">
        <f>+J16+J23+J27+J42+J43+J44+J45+J46</f>
        <v>170</v>
      </c>
      <c r="K12" s="370">
        <v>40</v>
      </c>
      <c r="L12" s="368">
        <v>760</v>
      </c>
      <c r="M12" s="370">
        <f>+M16+M23+M27+M42+M43+M44+M45+M46</f>
        <v>63</v>
      </c>
      <c r="N12" s="370">
        <v>52</v>
      </c>
      <c r="O12" s="370">
        <f>+O16+O23+O27+O42+O43+O44+O45+O46</f>
        <v>36</v>
      </c>
      <c r="P12" s="370">
        <v>3</v>
      </c>
      <c r="Q12" s="370">
        <v>886</v>
      </c>
      <c r="R12" s="370">
        <v>232</v>
      </c>
      <c r="S12" s="370">
        <v>448</v>
      </c>
      <c r="T12" s="370">
        <v>410</v>
      </c>
      <c r="U12" s="370">
        <v>194</v>
      </c>
      <c r="V12" s="370">
        <v>185</v>
      </c>
      <c r="W12" s="370">
        <v>11</v>
      </c>
      <c r="X12" s="370">
        <v>5</v>
      </c>
      <c r="Y12" s="370">
        <v>1</v>
      </c>
      <c r="Z12" s="383" t="s">
        <v>74</v>
      </c>
      <c r="AA12" s="370">
        <v>41</v>
      </c>
      <c r="AB12" s="381">
        <v>2007</v>
      </c>
      <c r="AC12" s="382">
        <v>3215</v>
      </c>
      <c r="AD12" s="370">
        <v>1308</v>
      </c>
      <c r="AE12" s="370">
        <v>179</v>
      </c>
      <c r="AF12" s="370">
        <v>73</v>
      </c>
      <c r="AG12" s="370">
        <v>3193</v>
      </c>
      <c r="AH12" s="370">
        <v>1299</v>
      </c>
    </row>
    <row r="13" spans="2:34" s="366" customFormat="1" ht="11.25">
      <c r="B13" s="380" t="s">
        <v>75</v>
      </c>
      <c r="C13" s="368">
        <f>SUM(C17:C18,C47:C58)</f>
        <v>7834</v>
      </c>
      <c r="D13" s="370">
        <f>+D17+D18+D47+D48+D49+D50+D51+D52+D53+D54+D55+D56+D57+D58</f>
        <v>6720</v>
      </c>
      <c r="E13" s="370">
        <v>5052</v>
      </c>
      <c r="F13" s="368">
        <v>51</v>
      </c>
      <c r="G13" s="370">
        <v>21</v>
      </c>
      <c r="H13" s="369">
        <f>SUM(I13:K13)</f>
        <v>1208</v>
      </c>
      <c r="I13" s="370">
        <v>780</v>
      </c>
      <c r="J13" s="370">
        <f>+J17+J18+J47+J48+J49+J50+J51+J52+J53+J54+J55+J56+J57+J58</f>
        <v>283</v>
      </c>
      <c r="K13" s="370">
        <v>145</v>
      </c>
      <c r="L13" s="368">
        <v>195</v>
      </c>
      <c r="M13" s="370">
        <f>+M17+M18+M47+M48+M49+M50+M51+M52+M53+M54+M55+M56+M57+M58</f>
        <v>149</v>
      </c>
      <c r="N13" s="370">
        <v>16</v>
      </c>
      <c r="O13" s="370">
        <v>28</v>
      </c>
      <c r="P13" s="370">
        <v>1</v>
      </c>
      <c r="Q13" s="370">
        <v>1106</v>
      </c>
      <c r="R13" s="370">
        <v>196</v>
      </c>
      <c r="S13" s="370">
        <v>76</v>
      </c>
      <c r="T13" s="370">
        <v>67</v>
      </c>
      <c r="U13" s="370">
        <v>636</v>
      </c>
      <c r="V13" s="370">
        <v>634</v>
      </c>
      <c r="W13" s="370">
        <v>194</v>
      </c>
      <c r="X13" s="370">
        <v>131</v>
      </c>
      <c r="Y13" s="370">
        <v>3</v>
      </c>
      <c r="Z13" s="370">
        <v>7</v>
      </c>
      <c r="AA13" s="370">
        <v>40</v>
      </c>
      <c r="AB13" s="381">
        <v>3126</v>
      </c>
      <c r="AC13" s="382">
        <v>4282</v>
      </c>
      <c r="AD13" s="370">
        <v>1708</v>
      </c>
      <c r="AE13" s="370">
        <v>177</v>
      </c>
      <c r="AF13" s="370">
        <v>71</v>
      </c>
      <c r="AG13" s="370">
        <v>3849</v>
      </c>
      <c r="AH13" s="370">
        <v>1536</v>
      </c>
    </row>
    <row r="14" spans="2:34" ht="12">
      <c r="B14" s="384"/>
      <c r="C14" s="385"/>
      <c r="D14" s="386"/>
      <c r="E14" s="386"/>
      <c r="F14" s="386"/>
      <c r="G14" s="386"/>
      <c r="H14" s="387"/>
      <c r="I14" s="388"/>
      <c r="J14" s="388"/>
      <c r="K14" s="388"/>
      <c r="L14" s="386"/>
      <c r="M14" s="386"/>
      <c r="N14" s="386"/>
      <c r="O14" s="386"/>
      <c r="P14" s="386"/>
      <c r="Q14" s="385"/>
      <c r="R14" s="385"/>
      <c r="S14" s="389"/>
      <c r="T14" s="388"/>
      <c r="U14" s="386"/>
      <c r="V14" s="388"/>
      <c r="W14" s="386"/>
      <c r="X14" s="388"/>
      <c r="Y14" s="386"/>
      <c r="Z14" s="386"/>
      <c r="AA14" s="386"/>
      <c r="AB14" s="390"/>
      <c r="AC14" s="391"/>
      <c r="AD14" s="386"/>
      <c r="AE14" s="388"/>
      <c r="AF14" s="385"/>
      <c r="AG14" s="392"/>
      <c r="AH14" s="386"/>
    </row>
    <row r="15" spans="2:34" ht="12">
      <c r="B15" s="393" t="s">
        <v>8</v>
      </c>
      <c r="C15" s="394">
        <v>1783</v>
      </c>
      <c r="D15" s="394">
        <v>1645</v>
      </c>
      <c r="E15" s="394">
        <v>495</v>
      </c>
      <c r="F15" s="394">
        <v>2</v>
      </c>
      <c r="G15" s="394">
        <v>4</v>
      </c>
      <c r="H15" s="387">
        <f aca="true" t="shared" si="0" ref="H15:H58">SUM(I15:K15)</f>
        <v>647</v>
      </c>
      <c r="I15" s="395">
        <v>405</v>
      </c>
      <c r="J15" s="395">
        <v>214</v>
      </c>
      <c r="K15" s="395">
        <v>28</v>
      </c>
      <c r="L15" s="394">
        <v>414</v>
      </c>
      <c r="M15" s="394">
        <v>55</v>
      </c>
      <c r="N15" s="394">
        <v>7</v>
      </c>
      <c r="O15" s="394">
        <v>21</v>
      </c>
      <c r="P15" s="394">
        <v>1</v>
      </c>
      <c r="Q15" s="394">
        <v>135</v>
      </c>
      <c r="R15" s="394">
        <v>48</v>
      </c>
      <c r="S15" s="396">
        <v>69</v>
      </c>
      <c r="T15" s="395">
        <v>64</v>
      </c>
      <c r="U15" s="397">
        <v>10</v>
      </c>
      <c r="V15" s="395">
        <v>8</v>
      </c>
      <c r="W15" s="398" t="s">
        <v>76</v>
      </c>
      <c r="X15" s="398" t="s">
        <v>76</v>
      </c>
      <c r="Y15" s="394">
        <v>2</v>
      </c>
      <c r="Z15" s="394">
        <v>2</v>
      </c>
      <c r="AA15" s="394">
        <v>45</v>
      </c>
      <c r="AB15" s="399">
        <v>809</v>
      </c>
      <c r="AC15" s="400">
        <v>2809</v>
      </c>
      <c r="AD15" s="397">
        <v>1275</v>
      </c>
      <c r="AE15" s="395">
        <v>294</v>
      </c>
      <c r="AF15" s="394">
        <v>133</v>
      </c>
      <c r="AG15" s="401">
        <v>2256</v>
      </c>
      <c r="AH15" s="397">
        <v>1024</v>
      </c>
    </row>
    <row r="16" spans="2:34" ht="12">
      <c r="B16" s="393" t="s">
        <v>9</v>
      </c>
      <c r="C16" s="394">
        <v>815</v>
      </c>
      <c r="D16" s="394">
        <v>679</v>
      </c>
      <c r="E16" s="394">
        <v>458</v>
      </c>
      <c r="F16" s="394">
        <v>7</v>
      </c>
      <c r="G16" s="394">
        <v>5</v>
      </c>
      <c r="H16" s="387">
        <f t="shared" si="0"/>
        <v>130</v>
      </c>
      <c r="I16" s="395">
        <v>76</v>
      </c>
      <c r="J16" s="395">
        <v>44</v>
      </c>
      <c r="K16" s="395">
        <v>10</v>
      </c>
      <c r="L16" s="394">
        <v>58</v>
      </c>
      <c r="M16" s="394">
        <v>8</v>
      </c>
      <c r="N16" s="394">
        <v>10</v>
      </c>
      <c r="O16" s="394">
        <v>4</v>
      </c>
      <c r="P16" s="402">
        <v>0</v>
      </c>
      <c r="Q16" s="394">
        <v>136</v>
      </c>
      <c r="R16" s="394">
        <v>38</v>
      </c>
      <c r="S16" s="396">
        <v>52</v>
      </c>
      <c r="T16" s="395">
        <v>47</v>
      </c>
      <c r="U16" s="397">
        <v>41</v>
      </c>
      <c r="V16" s="395">
        <v>40</v>
      </c>
      <c r="W16" s="398" t="s">
        <v>76</v>
      </c>
      <c r="X16" s="398" t="s">
        <v>76</v>
      </c>
      <c r="Y16" s="394">
        <v>1</v>
      </c>
      <c r="Z16" s="402">
        <v>0</v>
      </c>
      <c r="AA16" s="394">
        <v>41</v>
      </c>
      <c r="AB16" s="399">
        <v>331</v>
      </c>
      <c r="AC16" s="400">
        <v>3002</v>
      </c>
      <c r="AD16" s="397">
        <v>1219</v>
      </c>
      <c r="AE16" s="395">
        <v>164</v>
      </c>
      <c r="AF16" s="394">
        <v>66</v>
      </c>
      <c r="AG16" s="401">
        <v>2847</v>
      </c>
      <c r="AH16" s="397">
        <v>1156</v>
      </c>
    </row>
    <row r="17" spans="2:34" ht="12">
      <c r="B17" s="393" t="s">
        <v>10</v>
      </c>
      <c r="C17" s="394">
        <v>1368</v>
      </c>
      <c r="D17" s="394">
        <v>1226</v>
      </c>
      <c r="E17" s="394">
        <v>802</v>
      </c>
      <c r="F17" s="394">
        <v>7</v>
      </c>
      <c r="G17" s="394">
        <v>3</v>
      </c>
      <c r="H17" s="387">
        <f t="shared" si="0"/>
        <v>355</v>
      </c>
      <c r="I17" s="395">
        <v>276</v>
      </c>
      <c r="J17" s="395">
        <v>57</v>
      </c>
      <c r="K17" s="395">
        <v>22</v>
      </c>
      <c r="L17" s="394">
        <v>16</v>
      </c>
      <c r="M17" s="394">
        <v>39</v>
      </c>
      <c r="N17" s="394">
        <v>0</v>
      </c>
      <c r="O17" s="394">
        <v>4</v>
      </c>
      <c r="P17" s="402">
        <v>0</v>
      </c>
      <c r="Q17" s="394">
        <v>142</v>
      </c>
      <c r="R17" s="394">
        <v>20</v>
      </c>
      <c r="S17" s="394">
        <v>2</v>
      </c>
      <c r="T17" s="394">
        <v>2</v>
      </c>
      <c r="U17" s="397">
        <v>76</v>
      </c>
      <c r="V17" s="395">
        <v>76</v>
      </c>
      <c r="W17" s="394">
        <v>43</v>
      </c>
      <c r="X17" s="395">
        <v>17</v>
      </c>
      <c r="Y17" s="394">
        <v>1</v>
      </c>
      <c r="Z17" s="402">
        <v>0</v>
      </c>
      <c r="AA17" s="394">
        <v>41</v>
      </c>
      <c r="AB17" s="399">
        <v>565</v>
      </c>
      <c r="AC17" s="400">
        <v>5208</v>
      </c>
      <c r="AD17" s="397">
        <v>2152</v>
      </c>
      <c r="AE17" s="395">
        <v>203</v>
      </c>
      <c r="AF17" s="394">
        <v>84</v>
      </c>
      <c r="AG17" s="401">
        <v>3898</v>
      </c>
      <c r="AH17" s="397">
        <v>1610</v>
      </c>
    </row>
    <row r="18" spans="2:34" ht="12">
      <c r="B18" s="393" t="s">
        <v>11</v>
      </c>
      <c r="C18" s="394">
        <v>1670</v>
      </c>
      <c r="D18" s="394">
        <v>1445</v>
      </c>
      <c r="E18" s="394">
        <v>966</v>
      </c>
      <c r="F18" s="394">
        <v>10</v>
      </c>
      <c r="G18" s="394">
        <v>5</v>
      </c>
      <c r="H18" s="387">
        <f t="shared" si="0"/>
        <v>366</v>
      </c>
      <c r="I18" s="395">
        <v>278</v>
      </c>
      <c r="J18" s="395">
        <v>65</v>
      </c>
      <c r="K18" s="395">
        <v>23</v>
      </c>
      <c r="L18" s="394">
        <v>42</v>
      </c>
      <c r="M18" s="394">
        <v>47</v>
      </c>
      <c r="N18" s="394">
        <v>3</v>
      </c>
      <c r="O18" s="394">
        <v>6</v>
      </c>
      <c r="P18" s="402">
        <v>0</v>
      </c>
      <c r="Q18" s="394">
        <v>218</v>
      </c>
      <c r="R18" s="394">
        <v>27</v>
      </c>
      <c r="S18" s="396">
        <v>7</v>
      </c>
      <c r="T18" s="395">
        <v>6</v>
      </c>
      <c r="U18" s="397">
        <v>111</v>
      </c>
      <c r="V18" s="395">
        <v>111</v>
      </c>
      <c r="W18" s="394">
        <v>72</v>
      </c>
      <c r="X18" s="395">
        <v>69</v>
      </c>
      <c r="Y18" s="402">
        <v>0</v>
      </c>
      <c r="Z18" s="394">
        <v>7</v>
      </c>
      <c r="AA18" s="394">
        <v>40</v>
      </c>
      <c r="AB18" s="399">
        <v>674</v>
      </c>
      <c r="AC18" s="400">
        <v>4720</v>
      </c>
      <c r="AD18" s="397">
        <v>1904</v>
      </c>
      <c r="AE18" s="395">
        <v>202</v>
      </c>
      <c r="AF18" s="394">
        <v>82</v>
      </c>
      <c r="AG18" s="401">
        <v>3437</v>
      </c>
      <c r="AH18" s="397">
        <v>1386</v>
      </c>
    </row>
    <row r="19" spans="2:34" ht="12">
      <c r="B19" s="393" t="s">
        <v>12</v>
      </c>
      <c r="C19" s="394">
        <v>743</v>
      </c>
      <c r="D19" s="394">
        <v>624</v>
      </c>
      <c r="E19" s="394">
        <v>541</v>
      </c>
      <c r="F19" s="394">
        <v>3</v>
      </c>
      <c r="G19" s="394">
        <v>2</v>
      </c>
      <c r="H19" s="387">
        <f t="shared" si="0"/>
        <v>62</v>
      </c>
      <c r="I19" s="395">
        <v>24</v>
      </c>
      <c r="J19" s="395">
        <v>31</v>
      </c>
      <c r="K19" s="395">
        <v>7</v>
      </c>
      <c r="L19" s="394">
        <v>3</v>
      </c>
      <c r="M19" s="394">
        <v>8</v>
      </c>
      <c r="N19" s="394">
        <v>2</v>
      </c>
      <c r="O19" s="394">
        <v>2</v>
      </c>
      <c r="P19" s="398" t="s">
        <v>77</v>
      </c>
      <c r="Q19" s="394">
        <v>119</v>
      </c>
      <c r="R19" s="394">
        <v>50</v>
      </c>
      <c r="S19" s="396">
        <v>60</v>
      </c>
      <c r="T19" s="395">
        <v>55</v>
      </c>
      <c r="U19" s="397">
        <v>6</v>
      </c>
      <c r="V19" s="395">
        <v>4</v>
      </c>
      <c r="W19" s="398" t="s">
        <v>76</v>
      </c>
      <c r="X19" s="398" t="s">
        <v>76</v>
      </c>
      <c r="Y19" s="402">
        <v>0</v>
      </c>
      <c r="Z19" s="402">
        <v>0</v>
      </c>
      <c r="AA19" s="394">
        <v>42</v>
      </c>
      <c r="AB19" s="399">
        <v>311</v>
      </c>
      <c r="AC19" s="400">
        <v>3452</v>
      </c>
      <c r="AD19" s="397">
        <v>1445</v>
      </c>
      <c r="AE19" s="395">
        <v>134</v>
      </c>
      <c r="AF19" s="394">
        <v>56</v>
      </c>
      <c r="AG19" s="401">
        <v>3374</v>
      </c>
      <c r="AH19" s="397">
        <v>1413</v>
      </c>
    </row>
    <row r="20" spans="2:34" ht="12">
      <c r="B20" s="393" t="s">
        <v>1104</v>
      </c>
      <c r="C20" s="394">
        <v>964</v>
      </c>
      <c r="D20" s="394">
        <v>899</v>
      </c>
      <c r="E20" s="394">
        <v>236</v>
      </c>
      <c r="F20" s="394">
        <v>1</v>
      </c>
      <c r="G20" s="394">
        <v>1</v>
      </c>
      <c r="H20" s="387">
        <f t="shared" si="0"/>
        <v>79</v>
      </c>
      <c r="I20" s="395">
        <v>33</v>
      </c>
      <c r="J20" s="395">
        <v>34</v>
      </c>
      <c r="K20" s="395">
        <v>12</v>
      </c>
      <c r="L20" s="394">
        <v>469</v>
      </c>
      <c r="M20" s="394">
        <v>95</v>
      </c>
      <c r="N20" s="394">
        <v>3</v>
      </c>
      <c r="O20" s="394">
        <v>15</v>
      </c>
      <c r="P20" s="402">
        <v>0</v>
      </c>
      <c r="Q20" s="394">
        <v>65</v>
      </c>
      <c r="R20" s="394">
        <v>14</v>
      </c>
      <c r="S20" s="396">
        <v>46</v>
      </c>
      <c r="T20" s="395">
        <v>42</v>
      </c>
      <c r="U20" s="398" t="s">
        <v>76</v>
      </c>
      <c r="V20" s="398" t="s">
        <v>76</v>
      </c>
      <c r="W20" s="398" t="s">
        <v>76</v>
      </c>
      <c r="X20" s="398" t="s">
        <v>76</v>
      </c>
      <c r="Y20" s="394">
        <v>0</v>
      </c>
      <c r="Z20" s="402">
        <v>0</v>
      </c>
      <c r="AA20" s="394">
        <v>46</v>
      </c>
      <c r="AB20" s="399">
        <v>439</v>
      </c>
      <c r="AC20" s="400">
        <v>3382</v>
      </c>
      <c r="AD20" s="397">
        <v>1541</v>
      </c>
      <c r="AE20" s="395">
        <v>319</v>
      </c>
      <c r="AF20" s="394">
        <v>145</v>
      </c>
      <c r="AG20" s="401">
        <v>2851</v>
      </c>
      <c r="AH20" s="397">
        <v>1299</v>
      </c>
    </row>
    <row r="21" spans="2:34" ht="12">
      <c r="B21" s="393" t="s">
        <v>1454</v>
      </c>
      <c r="C21" s="394">
        <v>789</v>
      </c>
      <c r="D21" s="394">
        <v>704</v>
      </c>
      <c r="E21" s="394">
        <v>173</v>
      </c>
      <c r="F21" s="394">
        <v>1</v>
      </c>
      <c r="G21" s="394">
        <v>2</v>
      </c>
      <c r="H21" s="387">
        <f t="shared" si="0"/>
        <v>62</v>
      </c>
      <c r="I21" s="395">
        <v>34</v>
      </c>
      <c r="J21" s="395">
        <v>22</v>
      </c>
      <c r="K21" s="395">
        <v>6</v>
      </c>
      <c r="L21" s="394">
        <v>429</v>
      </c>
      <c r="M21" s="394">
        <v>19</v>
      </c>
      <c r="N21" s="394">
        <v>7</v>
      </c>
      <c r="O21" s="394">
        <v>12</v>
      </c>
      <c r="P21" s="394">
        <v>1</v>
      </c>
      <c r="Q21" s="394">
        <v>66</v>
      </c>
      <c r="R21" s="394">
        <v>6</v>
      </c>
      <c r="S21" s="396">
        <v>59</v>
      </c>
      <c r="T21" s="395">
        <v>55</v>
      </c>
      <c r="U21" s="402">
        <v>0</v>
      </c>
      <c r="V21" s="402">
        <v>0</v>
      </c>
      <c r="W21" s="398" t="s">
        <v>76</v>
      </c>
      <c r="X21" s="398" t="s">
        <v>76</v>
      </c>
      <c r="Y21" s="402">
        <v>0</v>
      </c>
      <c r="Z21" s="394">
        <v>18</v>
      </c>
      <c r="AA21" s="394">
        <v>46</v>
      </c>
      <c r="AB21" s="399">
        <v>361</v>
      </c>
      <c r="AC21" s="400">
        <v>3235</v>
      </c>
      <c r="AD21" s="397">
        <v>1482</v>
      </c>
      <c r="AE21" s="395">
        <v>289</v>
      </c>
      <c r="AF21" s="394">
        <v>132</v>
      </c>
      <c r="AG21" s="401">
        <v>2266</v>
      </c>
      <c r="AH21" s="397">
        <v>1038</v>
      </c>
    </row>
    <row r="22" spans="2:34" ht="12">
      <c r="B22" s="393" t="s">
        <v>13</v>
      </c>
      <c r="C22" s="394">
        <v>915</v>
      </c>
      <c r="D22" s="394">
        <v>821</v>
      </c>
      <c r="E22" s="394">
        <v>381</v>
      </c>
      <c r="F22" s="394">
        <v>3</v>
      </c>
      <c r="G22" s="394">
        <v>2</v>
      </c>
      <c r="H22" s="387">
        <f t="shared" si="0"/>
        <v>217</v>
      </c>
      <c r="I22" s="395">
        <v>172</v>
      </c>
      <c r="J22" s="395">
        <v>28</v>
      </c>
      <c r="K22" s="395">
        <v>17</v>
      </c>
      <c r="L22" s="394">
        <v>195</v>
      </c>
      <c r="M22" s="394">
        <v>4</v>
      </c>
      <c r="N22" s="394">
        <v>3</v>
      </c>
      <c r="O22" s="394">
        <v>15</v>
      </c>
      <c r="P22" s="394">
        <v>0</v>
      </c>
      <c r="Q22" s="394">
        <v>94</v>
      </c>
      <c r="R22" s="394">
        <v>54</v>
      </c>
      <c r="S22" s="396">
        <v>35</v>
      </c>
      <c r="T22" s="395">
        <v>33</v>
      </c>
      <c r="U22" s="398" t="s">
        <v>76</v>
      </c>
      <c r="V22" s="398" t="s">
        <v>76</v>
      </c>
      <c r="W22" s="398" t="s">
        <v>76</v>
      </c>
      <c r="X22" s="398" t="s">
        <v>76</v>
      </c>
      <c r="Y22" s="394">
        <v>0</v>
      </c>
      <c r="Z22" s="402">
        <v>0</v>
      </c>
      <c r="AA22" s="394">
        <v>43</v>
      </c>
      <c r="AB22" s="399">
        <v>395</v>
      </c>
      <c r="AC22" s="400">
        <v>2470</v>
      </c>
      <c r="AD22" s="397">
        <v>1067</v>
      </c>
      <c r="AE22" s="395">
        <v>203</v>
      </c>
      <c r="AF22" s="394">
        <v>88</v>
      </c>
      <c r="AG22" s="401">
        <v>2684</v>
      </c>
      <c r="AH22" s="397">
        <v>1160</v>
      </c>
    </row>
    <row r="23" spans="2:34" ht="12">
      <c r="B23" s="393" t="s">
        <v>14</v>
      </c>
      <c r="C23" s="394">
        <v>547</v>
      </c>
      <c r="D23" s="394">
        <v>483</v>
      </c>
      <c r="E23" s="394">
        <v>371</v>
      </c>
      <c r="F23" s="394">
        <v>4</v>
      </c>
      <c r="G23" s="394">
        <v>2</v>
      </c>
      <c r="H23" s="387">
        <f t="shared" si="0"/>
        <v>56</v>
      </c>
      <c r="I23" s="395">
        <v>34</v>
      </c>
      <c r="J23" s="395">
        <v>18</v>
      </c>
      <c r="K23" s="395">
        <v>4</v>
      </c>
      <c r="L23" s="394">
        <v>22</v>
      </c>
      <c r="M23" s="394">
        <v>15</v>
      </c>
      <c r="N23" s="394">
        <v>8</v>
      </c>
      <c r="O23" s="394">
        <v>5</v>
      </c>
      <c r="P23" s="394">
        <v>1</v>
      </c>
      <c r="Q23" s="394">
        <v>63</v>
      </c>
      <c r="R23" s="394">
        <v>32</v>
      </c>
      <c r="S23" s="396">
        <v>27</v>
      </c>
      <c r="T23" s="395">
        <v>25</v>
      </c>
      <c r="U23" s="397">
        <v>2</v>
      </c>
      <c r="V23" s="395">
        <v>2</v>
      </c>
      <c r="W23" s="398" t="s">
        <v>76</v>
      </c>
      <c r="X23" s="398" t="s">
        <v>76</v>
      </c>
      <c r="Y23" s="402">
        <v>0</v>
      </c>
      <c r="Z23" s="402">
        <v>0</v>
      </c>
      <c r="AA23" s="394">
        <v>42</v>
      </c>
      <c r="AB23" s="399">
        <v>229</v>
      </c>
      <c r="AC23" s="400">
        <v>2582</v>
      </c>
      <c r="AD23" s="397">
        <v>1081</v>
      </c>
      <c r="AE23" s="395">
        <v>161</v>
      </c>
      <c r="AF23" s="394">
        <v>67</v>
      </c>
      <c r="AG23" s="401">
        <v>3059</v>
      </c>
      <c r="AH23" s="397">
        <v>1280</v>
      </c>
    </row>
    <row r="24" spans="2:34" ht="12">
      <c r="B24" s="393" t="s">
        <v>15</v>
      </c>
      <c r="C24" s="394">
        <v>1211</v>
      </c>
      <c r="D24" s="394">
        <v>1104</v>
      </c>
      <c r="E24" s="394">
        <v>260</v>
      </c>
      <c r="F24" s="394">
        <v>3</v>
      </c>
      <c r="G24" s="394">
        <v>2</v>
      </c>
      <c r="H24" s="387">
        <f t="shared" si="0"/>
        <v>85</v>
      </c>
      <c r="I24" s="395">
        <v>42</v>
      </c>
      <c r="J24" s="395">
        <v>36</v>
      </c>
      <c r="K24" s="395">
        <v>7</v>
      </c>
      <c r="L24" s="394">
        <v>714</v>
      </c>
      <c r="M24" s="394">
        <v>10</v>
      </c>
      <c r="N24" s="394">
        <v>0</v>
      </c>
      <c r="O24" s="394">
        <v>31</v>
      </c>
      <c r="P24" s="402">
        <v>0</v>
      </c>
      <c r="Q24" s="394">
        <v>107</v>
      </c>
      <c r="R24" s="394">
        <v>23</v>
      </c>
      <c r="S24" s="396">
        <v>49</v>
      </c>
      <c r="T24" s="395">
        <v>46</v>
      </c>
      <c r="U24" s="397">
        <v>17</v>
      </c>
      <c r="V24" s="395">
        <v>17</v>
      </c>
      <c r="W24" s="394">
        <v>16</v>
      </c>
      <c r="X24" s="395">
        <v>15</v>
      </c>
      <c r="Y24" s="394">
        <v>1</v>
      </c>
      <c r="Z24" s="402">
        <v>0</v>
      </c>
      <c r="AA24" s="394">
        <v>45</v>
      </c>
      <c r="AB24" s="399">
        <v>547</v>
      </c>
      <c r="AC24" s="400">
        <v>3666</v>
      </c>
      <c r="AD24" s="397">
        <v>1656</v>
      </c>
      <c r="AE24" s="395">
        <v>325</v>
      </c>
      <c r="AF24" s="394">
        <v>147</v>
      </c>
      <c r="AG24" s="401">
        <v>2702</v>
      </c>
      <c r="AH24" s="397">
        <v>1220</v>
      </c>
    </row>
    <row r="25" spans="2:34" ht="12">
      <c r="B25" s="393" t="s">
        <v>16</v>
      </c>
      <c r="C25" s="394">
        <v>1389</v>
      </c>
      <c r="D25" s="394">
        <v>1287</v>
      </c>
      <c r="E25" s="394">
        <v>220</v>
      </c>
      <c r="F25" s="394">
        <v>2</v>
      </c>
      <c r="G25" s="394">
        <v>2</v>
      </c>
      <c r="H25" s="387">
        <f t="shared" si="0"/>
        <v>56</v>
      </c>
      <c r="I25" s="395">
        <v>31</v>
      </c>
      <c r="J25" s="395">
        <v>17</v>
      </c>
      <c r="K25" s="395">
        <v>8</v>
      </c>
      <c r="L25" s="394">
        <v>954</v>
      </c>
      <c r="M25" s="394">
        <v>9</v>
      </c>
      <c r="N25" s="394">
        <v>21</v>
      </c>
      <c r="O25" s="394">
        <v>23</v>
      </c>
      <c r="P25" s="402">
        <v>0</v>
      </c>
      <c r="Q25" s="394">
        <v>102</v>
      </c>
      <c r="R25" s="394">
        <v>44</v>
      </c>
      <c r="S25" s="396">
        <v>17</v>
      </c>
      <c r="T25" s="395">
        <v>16</v>
      </c>
      <c r="U25" s="397">
        <v>21</v>
      </c>
      <c r="V25" s="395">
        <v>19</v>
      </c>
      <c r="W25" s="394">
        <v>20</v>
      </c>
      <c r="X25" s="395">
        <v>20</v>
      </c>
      <c r="Y25" s="402">
        <v>0</v>
      </c>
      <c r="Z25" s="402">
        <v>0</v>
      </c>
      <c r="AA25" s="394">
        <v>46</v>
      </c>
      <c r="AB25" s="399">
        <v>635</v>
      </c>
      <c r="AC25" s="400">
        <v>4241</v>
      </c>
      <c r="AD25" s="397">
        <v>1939</v>
      </c>
      <c r="AE25" s="395">
        <v>368</v>
      </c>
      <c r="AF25" s="394">
        <v>168</v>
      </c>
      <c r="AG25" s="401">
        <v>3076</v>
      </c>
      <c r="AH25" s="397">
        <v>1407</v>
      </c>
    </row>
    <row r="26" spans="2:34" ht="12">
      <c r="B26" s="393" t="s">
        <v>1110</v>
      </c>
      <c r="C26" s="394">
        <v>1063</v>
      </c>
      <c r="D26" s="394">
        <v>930</v>
      </c>
      <c r="E26" s="394">
        <v>521</v>
      </c>
      <c r="F26" s="394">
        <v>5</v>
      </c>
      <c r="G26" s="394">
        <v>2</v>
      </c>
      <c r="H26" s="387">
        <f t="shared" si="0"/>
        <v>348</v>
      </c>
      <c r="I26" s="395">
        <v>319</v>
      </c>
      <c r="J26" s="395">
        <v>21</v>
      </c>
      <c r="K26" s="395">
        <v>8</v>
      </c>
      <c r="L26" s="394">
        <v>2</v>
      </c>
      <c r="M26" s="394">
        <v>9</v>
      </c>
      <c r="N26" s="394">
        <v>39</v>
      </c>
      <c r="O26" s="394">
        <v>5</v>
      </c>
      <c r="P26" s="394">
        <v>1</v>
      </c>
      <c r="Q26" s="394">
        <v>132</v>
      </c>
      <c r="R26" s="394">
        <v>117</v>
      </c>
      <c r="S26" s="394">
        <v>6</v>
      </c>
      <c r="T26" s="394">
        <v>6</v>
      </c>
      <c r="U26" s="394">
        <v>6</v>
      </c>
      <c r="V26" s="397">
        <v>6</v>
      </c>
      <c r="W26" s="397">
        <v>4</v>
      </c>
      <c r="X26" s="402">
        <v>0</v>
      </c>
      <c r="Y26" s="394">
        <v>0</v>
      </c>
      <c r="Z26" s="402">
        <v>0</v>
      </c>
      <c r="AA26" s="394">
        <v>40</v>
      </c>
      <c r="AB26" s="399">
        <v>428</v>
      </c>
      <c r="AC26" s="400">
        <v>3576</v>
      </c>
      <c r="AD26" s="397">
        <v>1440</v>
      </c>
      <c r="AE26" s="395">
        <v>185</v>
      </c>
      <c r="AF26" s="394">
        <v>75</v>
      </c>
      <c r="AG26" s="401">
        <v>2855</v>
      </c>
      <c r="AH26" s="397">
        <v>1150</v>
      </c>
    </row>
    <row r="27" spans="2:34" ht="12">
      <c r="B27" s="393" t="s">
        <v>17</v>
      </c>
      <c r="C27" s="394">
        <v>825</v>
      </c>
      <c r="D27" s="394">
        <v>689</v>
      </c>
      <c r="E27" s="394">
        <v>243</v>
      </c>
      <c r="F27" s="394">
        <v>1</v>
      </c>
      <c r="G27" s="394">
        <v>2</v>
      </c>
      <c r="H27" s="387">
        <f t="shared" si="0"/>
        <v>96</v>
      </c>
      <c r="I27" s="395">
        <v>52</v>
      </c>
      <c r="J27" s="395">
        <v>38</v>
      </c>
      <c r="K27" s="395">
        <v>6</v>
      </c>
      <c r="L27" s="394">
        <v>318</v>
      </c>
      <c r="M27" s="394">
        <v>12</v>
      </c>
      <c r="N27" s="394">
        <v>8</v>
      </c>
      <c r="O27" s="394">
        <v>9</v>
      </c>
      <c r="P27" s="394">
        <v>0</v>
      </c>
      <c r="Q27" s="394">
        <v>136</v>
      </c>
      <c r="R27" s="394">
        <v>12</v>
      </c>
      <c r="S27" s="396">
        <v>81</v>
      </c>
      <c r="T27" s="395">
        <v>75</v>
      </c>
      <c r="U27" s="397">
        <v>42</v>
      </c>
      <c r="V27" s="395">
        <v>42</v>
      </c>
      <c r="W27" s="398" t="s">
        <v>76</v>
      </c>
      <c r="X27" s="398" t="s">
        <v>76</v>
      </c>
      <c r="Y27" s="394">
        <v>0</v>
      </c>
      <c r="Z27" s="402">
        <v>0</v>
      </c>
      <c r="AA27" s="394">
        <v>43</v>
      </c>
      <c r="AB27" s="399">
        <v>354</v>
      </c>
      <c r="AC27" s="400">
        <v>3900</v>
      </c>
      <c r="AD27" s="397">
        <v>1674</v>
      </c>
      <c r="AE27" s="395">
        <v>248</v>
      </c>
      <c r="AF27" s="394">
        <v>106</v>
      </c>
      <c r="AG27" s="401">
        <v>2923</v>
      </c>
      <c r="AH27" s="397">
        <v>1255</v>
      </c>
    </row>
    <row r="28" spans="2:34" ht="12">
      <c r="B28" s="393" t="s">
        <v>18</v>
      </c>
      <c r="C28" s="394">
        <v>314</v>
      </c>
      <c r="D28" s="394">
        <v>226</v>
      </c>
      <c r="E28" s="394">
        <v>73</v>
      </c>
      <c r="F28" s="394">
        <v>1</v>
      </c>
      <c r="G28" s="394">
        <v>1</v>
      </c>
      <c r="H28" s="387">
        <f t="shared" si="0"/>
        <v>15</v>
      </c>
      <c r="I28" s="395">
        <v>6</v>
      </c>
      <c r="J28" s="395">
        <v>8</v>
      </c>
      <c r="K28" s="395">
        <v>1</v>
      </c>
      <c r="L28" s="394">
        <v>116</v>
      </c>
      <c r="M28" s="394">
        <v>16</v>
      </c>
      <c r="N28" s="394">
        <v>2</v>
      </c>
      <c r="O28" s="394">
        <v>4</v>
      </c>
      <c r="P28" s="402">
        <v>0</v>
      </c>
      <c r="Q28" s="394">
        <v>88</v>
      </c>
      <c r="R28" s="394">
        <v>2</v>
      </c>
      <c r="S28" s="396">
        <v>10</v>
      </c>
      <c r="T28" s="395">
        <v>9</v>
      </c>
      <c r="U28" s="398" t="s">
        <v>76</v>
      </c>
      <c r="V28" s="398" t="s">
        <v>76</v>
      </c>
      <c r="W28" s="394">
        <v>1</v>
      </c>
      <c r="X28" s="403">
        <v>0</v>
      </c>
      <c r="Y28" s="394">
        <v>1</v>
      </c>
      <c r="Z28" s="402">
        <v>0</v>
      </c>
      <c r="AA28" s="394">
        <v>38</v>
      </c>
      <c r="AB28" s="399">
        <v>119</v>
      </c>
      <c r="AC28" s="400">
        <v>3434</v>
      </c>
      <c r="AD28" s="397">
        <v>1305</v>
      </c>
      <c r="AE28" s="395">
        <v>297</v>
      </c>
      <c r="AF28" s="394">
        <v>113</v>
      </c>
      <c r="AG28" s="401">
        <v>3476</v>
      </c>
      <c r="AH28" s="397">
        <v>1321</v>
      </c>
    </row>
    <row r="29" spans="2:34" ht="12">
      <c r="B29" s="393" t="s">
        <v>19</v>
      </c>
      <c r="C29" s="394">
        <v>306</v>
      </c>
      <c r="D29" s="394">
        <v>278</v>
      </c>
      <c r="E29" s="394">
        <v>99</v>
      </c>
      <c r="F29" s="394">
        <v>1</v>
      </c>
      <c r="G29" s="394">
        <v>1</v>
      </c>
      <c r="H29" s="387">
        <f t="shared" si="0"/>
        <v>18</v>
      </c>
      <c r="I29" s="395">
        <v>11</v>
      </c>
      <c r="J29" s="395">
        <v>6</v>
      </c>
      <c r="K29" s="395">
        <v>1</v>
      </c>
      <c r="L29" s="394">
        <v>146</v>
      </c>
      <c r="M29" s="394">
        <v>7</v>
      </c>
      <c r="N29" s="394">
        <v>1</v>
      </c>
      <c r="O29" s="394">
        <v>6</v>
      </c>
      <c r="P29" s="402">
        <v>0</v>
      </c>
      <c r="Q29" s="394">
        <v>29</v>
      </c>
      <c r="R29" s="394">
        <v>2</v>
      </c>
      <c r="S29" s="396">
        <v>16</v>
      </c>
      <c r="T29" s="395">
        <v>15</v>
      </c>
      <c r="U29" s="398" t="s">
        <v>76</v>
      </c>
      <c r="V29" s="398" t="s">
        <v>76</v>
      </c>
      <c r="W29" s="398" t="s">
        <v>76</v>
      </c>
      <c r="X29" s="398" t="s">
        <v>76</v>
      </c>
      <c r="Y29" s="402">
        <v>0</v>
      </c>
      <c r="Z29" s="402">
        <v>0</v>
      </c>
      <c r="AA29" s="394">
        <v>44</v>
      </c>
      <c r="AB29" s="399">
        <v>136</v>
      </c>
      <c r="AC29" s="400">
        <v>3295</v>
      </c>
      <c r="AD29" s="397">
        <v>1463</v>
      </c>
      <c r="AE29" s="395">
        <v>281</v>
      </c>
      <c r="AF29" s="387">
        <v>125</v>
      </c>
      <c r="AG29" s="401">
        <v>3013</v>
      </c>
      <c r="AH29" s="397">
        <v>1338</v>
      </c>
    </row>
    <row r="30" spans="2:34" ht="12">
      <c r="B30" s="393" t="s">
        <v>20</v>
      </c>
      <c r="C30" s="394">
        <v>543</v>
      </c>
      <c r="D30" s="394">
        <v>495</v>
      </c>
      <c r="E30" s="394">
        <v>209</v>
      </c>
      <c r="F30" s="394">
        <v>3</v>
      </c>
      <c r="G30" s="394">
        <v>1</v>
      </c>
      <c r="H30" s="387">
        <f t="shared" si="0"/>
        <v>55</v>
      </c>
      <c r="I30" s="395">
        <v>33</v>
      </c>
      <c r="J30" s="395">
        <v>11</v>
      </c>
      <c r="K30" s="395">
        <v>11</v>
      </c>
      <c r="L30" s="394">
        <v>198</v>
      </c>
      <c r="M30" s="394">
        <v>17</v>
      </c>
      <c r="N30" s="394">
        <v>6</v>
      </c>
      <c r="O30" s="394">
        <v>6</v>
      </c>
      <c r="P30" s="402">
        <v>0</v>
      </c>
      <c r="Q30" s="394">
        <v>48</v>
      </c>
      <c r="R30" s="394">
        <v>22</v>
      </c>
      <c r="S30" s="396">
        <v>15</v>
      </c>
      <c r="T30" s="395">
        <v>14</v>
      </c>
      <c r="U30" s="398" t="s">
        <v>76</v>
      </c>
      <c r="V30" s="398" t="s">
        <v>76</v>
      </c>
      <c r="W30" s="398" t="s">
        <v>76</v>
      </c>
      <c r="X30" s="398" t="s">
        <v>76</v>
      </c>
      <c r="Y30" s="402">
        <v>0</v>
      </c>
      <c r="Z30" s="402">
        <v>0</v>
      </c>
      <c r="AA30" s="394">
        <v>44</v>
      </c>
      <c r="AB30" s="399">
        <v>237</v>
      </c>
      <c r="AC30" s="400">
        <v>3033</v>
      </c>
      <c r="AD30" s="397">
        <v>1326</v>
      </c>
      <c r="AE30" s="395">
        <v>260</v>
      </c>
      <c r="AF30" s="394">
        <v>114</v>
      </c>
      <c r="AG30" s="401">
        <v>2909</v>
      </c>
      <c r="AH30" s="397">
        <v>1272</v>
      </c>
    </row>
    <row r="31" spans="2:34" ht="12">
      <c r="B31" s="393" t="s">
        <v>21</v>
      </c>
      <c r="C31" s="394">
        <v>90</v>
      </c>
      <c r="D31" s="394">
        <v>79</v>
      </c>
      <c r="E31" s="394">
        <v>42</v>
      </c>
      <c r="F31" s="394">
        <v>1</v>
      </c>
      <c r="G31" s="394">
        <v>1</v>
      </c>
      <c r="H31" s="387">
        <f t="shared" si="0"/>
        <v>16</v>
      </c>
      <c r="I31" s="395">
        <v>7</v>
      </c>
      <c r="J31" s="395">
        <v>5</v>
      </c>
      <c r="K31" s="395">
        <v>4</v>
      </c>
      <c r="L31" s="394">
        <v>13</v>
      </c>
      <c r="M31" s="394">
        <v>4</v>
      </c>
      <c r="N31" s="394">
        <v>2</v>
      </c>
      <c r="O31" s="394">
        <v>1</v>
      </c>
      <c r="P31" s="402">
        <v>0</v>
      </c>
      <c r="Q31" s="394">
        <v>11</v>
      </c>
      <c r="R31" s="394">
        <v>9</v>
      </c>
      <c r="S31" s="398" t="s">
        <v>76</v>
      </c>
      <c r="T31" s="398" t="s">
        <v>76</v>
      </c>
      <c r="U31" s="398" t="s">
        <v>76</v>
      </c>
      <c r="V31" s="398" t="s">
        <v>76</v>
      </c>
      <c r="W31" s="402">
        <v>0</v>
      </c>
      <c r="X31" s="402">
        <v>0</v>
      </c>
      <c r="Y31" s="394">
        <v>0</v>
      </c>
      <c r="Z31" s="402">
        <v>0</v>
      </c>
      <c r="AA31" s="394">
        <v>42</v>
      </c>
      <c r="AB31" s="399">
        <v>38</v>
      </c>
      <c r="AC31" s="400">
        <v>991</v>
      </c>
      <c r="AD31" s="397">
        <v>419</v>
      </c>
      <c r="AE31" s="395">
        <v>131</v>
      </c>
      <c r="AF31" s="394">
        <v>55</v>
      </c>
      <c r="AG31" s="401">
        <v>1858</v>
      </c>
      <c r="AH31" s="397">
        <v>786</v>
      </c>
    </row>
    <row r="32" spans="2:34" ht="12">
      <c r="B32" s="393" t="s">
        <v>22</v>
      </c>
      <c r="C32" s="394">
        <v>361</v>
      </c>
      <c r="D32" s="394">
        <v>318</v>
      </c>
      <c r="E32" s="394">
        <v>70</v>
      </c>
      <c r="F32" s="394">
        <v>1</v>
      </c>
      <c r="G32" s="394">
        <v>1</v>
      </c>
      <c r="H32" s="387">
        <f t="shared" si="0"/>
        <v>22</v>
      </c>
      <c r="I32" s="395">
        <v>11</v>
      </c>
      <c r="J32" s="395">
        <v>7</v>
      </c>
      <c r="K32" s="395">
        <v>4</v>
      </c>
      <c r="L32" s="394">
        <v>202</v>
      </c>
      <c r="M32" s="394">
        <v>6</v>
      </c>
      <c r="N32" s="394">
        <v>7</v>
      </c>
      <c r="O32" s="394">
        <v>8</v>
      </c>
      <c r="P32" s="402">
        <v>0</v>
      </c>
      <c r="Q32" s="394">
        <v>43</v>
      </c>
      <c r="R32" s="394">
        <v>22</v>
      </c>
      <c r="S32" s="396">
        <v>10</v>
      </c>
      <c r="T32" s="395">
        <v>9</v>
      </c>
      <c r="U32" s="397">
        <v>10</v>
      </c>
      <c r="V32" s="395">
        <v>10</v>
      </c>
      <c r="W32" s="398" t="s">
        <v>76</v>
      </c>
      <c r="X32" s="398" t="s">
        <v>76</v>
      </c>
      <c r="Y32" s="394">
        <v>0</v>
      </c>
      <c r="Z32" s="402">
        <v>0</v>
      </c>
      <c r="AA32" s="394">
        <v>44</v>
      </c>
      <c r="AB32" s="399">
        <v>159</v>
      </c>
      <c r="AC32" s="400">
        <v>2651</v>
      </c>
      <c r="AD32" s="397">
        <v>1167</v>
      </c>
      <c r="AE32" s="395">
        <v>217</v>
      </c>
      <c r="AF32" s="394">
        <v>95</v>
      </c>
      <c r="AG32" s="401">
        <v>2076</v>
      </c>
      <c r="AH32" s="397">
        <v>914</v>
      </c>
    </row>
    <row r="33" spans="2:34" ht="12">
      <c r="B33" s="393" t="s">
        <v>23</v>
      </c>
      <c r="C33" s="394">
        <v>292</v>
      </c>
      <c r="D33" s="394">
        <v>234</v>
      </c>
      <c r="E33" s="394">
        <v>64</v>
      </c>
      <c r="F33" s="394">
        <v>1</v>
      </c>
      <c r="G33" s="394">
        <v>1</v>
      </c>
      <c r="H33" s="387">
        <f t="shared" si="0"/>
        <v>24</v>
      </c>
      <c r="I33" s="395">
        <v>13</v>
      </c>
      <c r="J33" s="395">
        <v>6</v>
      </c>
      <c r="K33" s="395">
        <v>5</v>
      </c>
      <c r="L33" s="394">
        <v>126</v>
      </c>
      <c r="M33" s="394">
        <v>8</v>
      </c>
      <c r="N33" s="394">
        <v>4</v>
      </c>
      <c r="O33" s="394">
        <v>6</v>
      </c>
      <c r="P33" s="402">
        <v>0</v>
      </c>
      <c r="Q33" s="394">
        <v>58</v>
      </c>
      <c r="R33" s="394">
        <v>8</v>
      </c>
      <c r="S33" s="396">
        <v>5</v>
      </c>
      <c r="T33" s="395">
        <v>5</v>
      </c>
      <c r="U33" s="397">
        <v>0</v>
      </c>
      <c r="V33" s="397">
        <v>0</v>
      </c>
      <c r="W33" s="398" t="s">
        <v>76</v>
      </c>
      <c r="X33" s="398" t="s">
        <v>76</v>
      </c>
      <c r="Y33" s="394">
        <v>0</v>
      </c>
      <c r="Z33" s="402">
        <v>0</v>
      </c>
      <c r="AA33" s="394">
        <v>40</v>
      </c>
      <c r="AB33" s="399">
        <v>117</v>
      </c>
      <c r="AC33" s="400">
        <v>3215</v>
      </c>
      <c r="AD33" s="397">
        <v>1289</v>
      </c>
      <c r="AE33" s="395">
        <v>238</v>
      </c>
      <c r="AF33" s="394">
        <v>96</v>
      </c>
      <c r="AG33" s="401">
        <v>2590</v>
      </c>
      <c r="AH33" s="397">
        <v>1039</v>
      </c>
    </row>
    <row r="34" spans="2:34" ht="12">
      <c r="B34" s="393" t="s">
        <v>1118</v>
      </c>
      <c r="C34" s="394">
        <v>350</v>
      </c>
      <c r="D34" s="394">
        <v>306</v>
      </c>
      <c r="E34" s="394">
        <v>171</v>
      </c>
      <c r="F34" s="394">
        <v>3</v>
      </c>
      <c r="G34" s="394">
        <v>1</v>
      </c>
      <c r="H34" s="387">
        <f t="shared" si="0"/>
        <v>122</v>
      </c>
      <c r="I34" s="395">
        <v>107</v>
      </c>
      <c r="J34" s="395">
        <v>10</v>
      </c>
      <c r="K34" s="395">
        <v>5</v>
      </c>
      <c r="L34" s="394">
        <v>5</v>
      </c>
      <c r="M34" s="394">
        <v>1</v>
      </c>
      <c r="N34" s="394">
        <v>3</v>
      </c>
      <c r="O34" s="394">
        <v>1</v>
      </c>
      <c r="P34" s="402">
        <v>0</v>
      </c>
      <c r="Q34" s="394">
        <v>45</v>
      </c>
      <c r="R34" s="394">
        <v>12</v>
      </c>
      <c r="S34" s="396">
        <v>26</v>
      </c>
      <c r="T34" s="395">
        <v>24</v>
      </c>
      <c r="U34" s="398" t="s">
        <v>76</v>
      </c>
      <c r="V34" s="398" t="s">
        <v>76</v>
      </c>
      <c r="W34" s="402">
        <v>0</v>
      </c>
      <c r="X34" s="402">
        <v>0</v>
      </c>
      <c r="Y34" s="402">
        <v>0</v>
      </c>
      <c r="Z34" s="402">
        <v>0</v>
      </c>
      <c r="AA34" s="394">
        <v>42</v>
      </c>
      <c r="AB34" s="399">
        <v>149</v>
      </c>
      <c r="AC34" s="400">
        <v>3036</v>
      </c>
      <c r="AD34" s="397">
        <v>1290</v>
      </c>
      <c r="AE34" s="395">
        <v>174</v>
      </c>
      <c r="AF34" s="394">
        <v>74</v>
      </c>
      <c r="AG34" s="401">
        <v>2912</v>
      </c>
      <c r="AH34" s="397">
        <v>1237</v>
      </c>
    </row>
    <row r="35" spans="2:34" ht="12">
      <c r="B35" s="393" t="s">
        <v>24</v>
      </c>
      <c r="C35" s="394">
        <v>250</v>
      </c>
      <c r="D35" s="394">
        <v>231</v>
      </c>
      <c r="E35" s="394">
        <v>188</v>
      </c>
      <c r="F35" s="394">
        <v>1</v>
      </c>
      <c r="G35" s="394">
        <v>1</v>
      </c>
      <c r="H35" s="387">
        <f t="shared" si="0"/>
        <v>30</v>
      </c>
      <c r="I35" s="395">
        <v>10</v>
      </c>
      <c r="J35" s="395">
        <v>18</v>
      </c>
      <c r="K35" s="395">
        <v>2</v>
      </c>
      <c r="L35" s="394">
        <v>0</v>
      </c>
      <c r="M35" s="394">
        <v>9</v>
      </c>
      <c r="N35" s="394">
        <v>3</v>
      </c>
      <c r="O35" s="394">
        <v>0</v>
      </c>
      <c r="P35" s="402">
        <v>0</v>
      </c>
      <c r="Q35" s="394">
        <v>19</v>
      </c>
      <c r="R35" s="394">
        <v>15</v>
      </c>
      <c r="S35" s="396">
        <v>4</v>
      </c>
      <c r="T35" s="395">
        <v>3</v>
      </c>
      <c r="U35" s="398" t="s">
        <v>76</v>
      </c>
      <c r="V35" s="398" t="s">
        <v>76</v>
      </c>
      <c r="W35" s="397">
        <v>0</v>
      </c>
      <c r="X35" s="397">
        <v>0</v>
      </c>
      <c r="Y35" s="402">
        <v>0</v>
      </c>
      <c r="Z35" s="402">
        <v>0</v>
      </c>
      <c r="AA35" s="394">
        <v>42</v>
      </c>
      <c r="AB35" s="399">
        <v>104</v>
      </c>
      <c r="AC35" s="400">
        <v>2820</v>
      </c>
      <c r="AD35" s="397">
        <v>1177</v>
      </c>
      <c r="AE35" s="395">
        <v>144</v>
      </c>
      <c r="AF35" s="394">
        <v>60</v>
      </c>
      <c r="AG35" s="401">
        <v>4040</v>
      </c>
      <c r="AH35" s="397">
        <v>1687</v>
      </c>
    </row>
    <row r="36" spans="2:34" ht="12">
      <c r="B36" s="393" t="s">
        <v>25</v>
      </c>
      <c r="C36" s="394">
        <v>373</v>
      </c>
      <c r="D36" s="394">
        <v>255</v>
      </c>
      <c r="E36" s="394">
        <v>229</v>
      </c>
      <c r="F36" s="394">
        <v>2</v>
      </c>
      <c r="G36" s="394">
        <v>1</v>
      </c>
      <c r="H36" s="387">
        <f t="shared" si="0"/>
        <v>16</v>
      </c>
      <c r="I36" s="395">
        <v>7</v>
      </c>
      <c r="J36" s="395">
        <v>6</v>
      </c>
      <c r="K36" s="395">
        <v>3</v>
      </c>
      <c r="L36" s="394">
        <v>0</v>
      </c>
      <c r="M36" s="394">
        <v>3</v>
      </c>
      <c r="N36" s="394">
        <v>2</v>
      </c>
      <c r="O36" s="394">
        <v>1</v>
      </c>
      <c r="P36" s="398" t="s">
        <v>76</v>
      </c>
      <c r="Q36" s="394">
        <v>117</v>
      </c>
      <c r="R36" s="394">
        <v>109</v>
      </c>
      <c r="S36" s="396">
        <v>9</v>
      </c>
      <c r="T36" s="395">
        <v>8</v>
      </c>
      <c r="U36" s="404">
        <v>0</v>
      </c>
      <c r="V36" s="404">
        <v>0</v>
      </c>
      <c r="W36" s="397">
        <v>0</v>
      </c>
      <c r="X36" s="394">
        <v>0</v>
      </c>
      <c r="Y36" s="402">
        <v>0</v>
      </c>
      <c r="Z36" s="402">
        <v>0</v>
      </c>
      <c r="AA36" s="394">
        <v>33</v>
      </c>
      <c r="AB36" s="399">
        <v>124</v>
      </c>
      <c r="AC36" s="400">
        <v>2890</v>
      </c>
      <c r="AD36" s="397">
        <v>962</v>
      </c>
      <c r="AE36" s="395">
        <v>142</v>
      </c>
      <c r="AF36" s="394">
        <v>47</v>
      </c>
      <c r="AG36" s="401">
        <v>3670</v>
      </c>
      <c r="AH36" s="397">
        <v>1222</v>
      </c>
    </row>
    <row r="37" spans="2:34" ht="12">
      <c r="B37" s="393" t="s">
        <v>26</v>
      </c>
      <c r="C37" s="394">
        <v>226</v>
      </c>
      <c r="D37" s="394">
        <v>211</v>
      </c>
      <c r="E37" s="394">
        <v>183</v>
      </c>
      <c r="F37" s="394">
        <v>1</v>
      </c>
      <c r="G37" s="394">
        <v>1</v>
      </c>
      <c r="H37" s="387">
        <f t="shared" si="0"/>
        <v>22</v>
      </c>
      <c r="I37" s="395">
        <v>11</v>
      </c>
      <c r="J37" s="395">
        <v>7</v>
      </c>
      <c r="K37" s="395">
        <v>4</v>
      </c>
      <c r="L37" s="394">
        <v>1</v>
      </c>
      <c r="M37" s="394">
        <v>1</v>
      </c>
      <c r="N37" s="394">
        <v>0</v>
      </c>
      <c r="O37" s="394">
        <v>1</v>
      </c>
      <c r="P37" s="402">
        <v>0</v>
      </c>
      <c r="Q37" s="394">
        <v>15</v>
      </c>
      <c r="R37" s="394">
        <v>8</v>
      </c>
      <c r="S37" s="396">
        <v>7</v>
      </c>
      <c r="T37" s="395">
        <v>7</v>
      </c>
      <c r="U37" s="404">
        <v>0</v>
      </c>
      <c r="V37" s="404">
        <v>0</v>
      </c>
      <c r="W37" s="397">
        <v>0</v>
      </c>
      <c r="X37" s="397">
        <v>0</v>
      </c>
      <c r="Y37" s="394">
        <v>1</v>
      </c>
      <c r="Z37" s="402">
        <v>0</v>
      </c>
      <c r="AA37" s="394">
        <v>42</v>
      </c>
      <c r="AB37" s="399">
        <v>95</v>
      </c>
      <c r="AC37" s="400">
        <v>2621</v>
      </c>
      <c r="AD37" s="397">
        <v>1107</v>
      </c>
      <c r="AE37" s="395">
        <v>136</v>
      </c>
      <c r="AF37" s="394">
        <v>58</v>
      </c>
      <c r="AG37" s="401">
        <v>3250</v>
      </c>
      <c r="AH37" s="397">
        <v>1373</v>
      </c>
    </row>
    <row r="38" spans="2:34" ht="12">
      <c r="B38" s="393" t="s">
        <v>1122</v>
      </c>
      <c r="C38" s="394">
        <v>288</v>
      </c>
      <c r="D38" s="394">
        <v>252</v>
      </c>
      <c r="E38" s="394">
        <v>221</v>
      </c>
      <c r="F38" s="394">
        <v>1</v>
      </c>
      <c r="G38" s="394">
        <v>1</v>
      </c>
      <c r="H38" s="387">
        <f t="shared" si="0"/>
        <v>24</v>
      </c>
      <c r="I38" s="395">
        <v>11</v>
      </c>
      <c r="J38" s="395">
        <v>10</v>
      </c>
      <c r="K38" s="395">
        <v>3</v>
      </c>
      <c r="L38" s="394">
        <v>1</v>
      </c>
      <c r="M38" s="394">
        <v>0</v>
      </c>
      <c r="N38" s="394">
        <v>1</v>
      </c>
      <c r="O38" s="394">
        <v>3</v>
      </c>
      <c r="P38" s="402">
        <v>0</v>
      </c>
      <c r="Q38" s="394">
        <v>36</v>
      </c>
      <c r="R38" s="394">
        <v>12</v>
      </c>
      <c r="S38" s="396">
        <v>9</v>
      </c>
      <c r="T38" s="395">
        <v>8</v>
      </c>
      <c r="U38" s="397">
        <v>15</v>
      </c>
      <c r="V38" s="395">
        <v>15</v>
      </c>
      <c r="W38" s="397">
        <v>0</v>
      </c>
      <c r="X38" s="397">
        <v>0</v>
      </c>
      <c r="Y38" s="402">
        <v>0</v>
      </c>
      <c r="Z38" s="402">
        <v>0</v>
      </c>
      <c r="AA38" s="394">
        <v>41</v>
      </c>
      <c r="AB38" s="399">
        <v>119</v>
      </c>
      <c r="AC38" s="400">
        <v>2628</v>
      </c>
      <c r="AD38" s="397">
        <v>1088</v>
      </c>
      <c r="AE38" s="395">
        <v>131</v>
      </c>
      <c r="AF38" s="394">
        <v>54</v>
      </c>
      <c r="AG38" s="401">
        <v>4038</v>
      </c>
      <c r="AH38" s="397">
        <v>1671</v>
      </c>
    </row>
    <row r="39" spans="2:34" ht="12">
      <c r="B39" s="393" t="s">
        <v>27</v>
      </c>
      <c r="C39" s="394">
        <v>180</v>
      </c>
      <c r="D39" s="394">
        <v>134</v>
      </c>
      <c r="E39" s="394">
        <v>103</v>
      </c>
      <c r="F39" s="394">
        <v>1</v>
      </c>
      <c r="G39" s="394">
        <v>1</v>
      </c>
      <c r="H39" s="387">
        <f t="shared" si="0"/>
        <v>28</v>
      </c>
      <c r="I39" s="395">
        <v>19</v>
      </c>
      <c r="J39" s="395">
        <v>7</v>
      </c>
      <c r="K39" s="395">
        <v>2</v>
      </c>
      <c r="L39" s="394">
        <v>0</v>
      </c>
      <c r="M39" s="394">
        <v>0</v>
      </c>
      <c r="N39" s="394">
        <v>0</v>
      </c>
      <c r="O39" s="394">
        <v>1</v>
      </c>
      <c r="P39" s="402">
        <v>0</v>
      </c>
      <c r="Q39" s="394">
        <v>46</v>
      </c>
      <c r="R39" s="394">
        <v>18</v>
      </c>
      <c r="S39" s="396">
        <v>24</v>
      </c>
      <c r="T39" s="395">
        <v>22</v>
      </c>
      <c r="U39" s="398" t="s">
        <v>76</v>
      </c>
      <c r="V39" s="398" t="s">
        <v>76</v>
      </c>
      <c r="W39" s="397">
        <v>0</v>
      </c>
      <c r="X39" s="397">
        <v>0</v>
      </c>
      <c r="Y39" s="402">
        <v>0</v>
      </c>
      <c r="Z39" s="402">
        <v>0</v>
      </c>
      <c r="AA39" s="394">
        <v>37</v>
      </c>
      <c r="AB39" s="399">
        <v>67</v>
      </c>
      <c r="AC39" s="400">
        <v>2823</v>
      </c>
      <c r="AD39" s="397">
        <v>1044</v>
      </c>
      <c r="AE39" s="395">
        <v>129</v>
      </c>
      <c r="AF39" s="394">
        <v>48</v>
      </c>
      <c r="AG39" s="401">
        <v>3523</v>
      </c>
      <c r="AH39" s="397">
        <v>1303</v>
      </c>
    </row>
    <row r="40" spans="2:34" ht="12">
      <c r="B40" s="393" t="s">
        <v>28</v>
      </c>
      <c r="C40" s="394">
        <v>306</v>
      </c>
      <c r="D40" s="394">
        <v>275</v>
      </c>
      <c r="E40" s="394">
        <v>216</v>
      </c>
      <c r="F40" s="394">
        <v>1</v>
      </c>
      <c r="G40" s="394">
        <v>1</v>
      </c>
      <c r="H40" s="387">
        <f t="shared" si="0"/>
        <v>25</v>
      </c>
      <c r="I40" s="395">
        <v>17</v>
      </c>
      <c r="J40" s="395">
        <v>5</v>
      </c>
      <c r="K40" s="395">
        <v>3</v>
      </c>
      <c r="L40" s="394">
        <v>1</v>
      </c>
      <c r="M40" s="394">
        <v>25</v>
      </c>
      <c r="N40" s="394">
        <v>4</v>
      </c>
      <c r="O40" s="394">
        <v>3</v>
      </c>
      <c r="P40" s="398" t="s">
        <v>76</v>
      </c>
      <c r="Q40" s="394">
        <v>31</v>
      </c>
      <c r="R40" s="394">
        <v>9</v>
      </c>
      <c r="S40" s="394">
        <v>0</v>
      </c>
      <c r="T40" s="403">
        <v>0</v>
      </c>
      <c r="U40" s="397">
        <v>13</v>
      </c>
      <c r="V40" s="395">
        <v>13</v>
      </c>
      <c r="W40" s="398" t="s">
        <v>76</v>
      </c>
      <c r="X40" s="398" t="s">
        <v>76</v>
      </c>
      <c r="Y40" s="402">
        <v>0</v>
      </c>
      <c r="Z40" s="402">
        <v>0</v>
      </c>
      <c r="AA40" s="394">
        <v>43</v>
      </c>
      <c r="AB40" s="399">
        <v>130</v>
      </c>
      <c r="AC40" s="400">
        <v>3737</v>
      </c>
      <c r="AD40" s="397">
        <v>1593</v>
      </c>
      <c r="AE40" s="395">
        <v>140</v>
      </c>
      <c r="AF40" s="394">
        <v>59</v>
      </c>
      <c r="AG40" s="401">
        <v>3498</v>
      </c>
      <c r="AH40" s="397">
        <v>1491</v>
      </c>
    </row>
    <row r="41" spans="2:34" ht="12">
      <c r="B41" s="393" t="s">
        <v>29</v>
      </c>
      <c r="C41" s="394">
        <v>195</v>
      </c>
      <c r="D41" s="394">
        <v>189</v>
      </c>
      <c r="E41" s="394">
        <v>167</v>
      </c>
      <c r="F41" s="394">
        <v>1</v>
      </c>
      <c r="G41" s="394">
        <v>1</v>
      </c>
      <c r="H41" s="387">
        <f t="shared" si="0"/>
        <v>15</v>
      </c>
      <c r="I41" s="395">
        <v>7</v>
      </c>
      <c r="J41" s="395">
        <v>5</v>
      </c>
      <c r="K41" s="395">
        <v>3</v>
      </c>
      <c r="L41" s="394">
        <v>1</v>
      </c>
      <c r="M41" s="394">
        <v>0</v>
      </c>
      <c r="N41" s="394">
        <v>4</v>
      </c>
      <c r="O41" s="394">
        <v>2</v>
      </c>
      <c r="P41" s="402">
        <v>0</v>
      </c>
      <c r="Q41" s="394">
        <v>5</v>
      </c>
      <c r="R41" s="394">
        <v>5</v>
      </c>
      <c r="S41" s="402">
        <v>0</v>
      </c>
      <c r="T41" s="402">
        <v>0</v>
      </c>
      <c r="U41" s="398" t="s">
        <v>76</v>
      </c>
      <c r="V41" s="398" t="s">
        <v>76</v>
      </c>
      <c r="W41" s="402">
        <v>0</v>
      </c>
      <c r="X41" s="402">
        <v>0</v>
      </c>
      <c r="Y41" s="402">
        <v>0</v>
      </c>
      <c r="Z41" s="402">
        <v>0</v>
      </c>
      <c r="AA41" s="394">
        <v>44</v>
      </c>
      <c r="AB41" s="399">
        <v>85</v>
      </c>
      <c r="AC41" s="400">
        <v>2288</v>
      </c>
      <c r="AD41" s="397">
        <v>1002</v>
      </c>
      <c r="AE41" s="395">
        <v>117</v>
      </c>
      <c r="AF41" s="394">
        <v>51</v>
      </c>
      <c r="AG41" s="401">
        <v>3698</v>
      </c>
      <c r="AH41" s="397">
        <v>1620</v>
      </c>
    </row>
    <row r="42" spans="2:34" ht="12">
      <c r="B42" s="393" t="s">
        <v>30</v>
      </c>
      <c r="C42" s="394">
        <v>942</v>
      </c>
      <c r="D42" s="394">
        <v>781</v>
      </c>
      <c r="E42" s="394">
        <v>400</v>
      </c>
      <c r="F42" s="394">
        <v>4</v>
      </c>
      <c r="G42" s="394">
        <v>4</v>
      </c>
      <c r="H42" s="387">
        <f t="shared" si="0"/>
        <v>59</v>
      </c>
      <c r="I42" s="395">
        <v>31</v>
      </c>
      <c r="J42" s="395">
        <v>23</v>
      </c>
      <c r="K42" s="395">
        <v>5</v>
      </c>
      <c r="L42" s="394">
        <v>299</v>
      </c>
      <c r="M42" s="394">
        <v>2</v>
      </c>
      <c r="N42" s="394">
        <v>8</v>
      </c>
      <c r="O42" s="394">
        <v>6</v>
      </c>
      <c r="P42" s="402">
        <v>0</v>
      </c>
      <c r="Q42" s="394">
        <v>161</v>
      </c>
      <c r="R42" s="394">
        <v>13</v>
      </c>
      <c r="S42" s="396">
        <v>109</v>
      </c>
      <c r="T42" s="395">
        <v>99</v>
      </c>
      <c r="U42" s="397">
        <v>39</v>
      </c>
      <c r="V42" s="395">
        <v>35</v>
      </c>
      <c r="W42" s="397">
        <v>0</v>
      </c>
      <c r="X42" s="397">
        <v>0</v>
      </c>
      <c r="Y42" s="402">
        <v>0</v>
      </c>
      <c r="Z42" s="402">
        <v>0</v>
      </c>
      <c r="AA42" s="394">
        <v>42</v>
      </c>
      <c r="AB42" s="399">
        <v>398</v>
      </c>
      <c r="AC42" s="400">
        <v>4067</v>
      </c>
      <c r="AD42" s="397">
        <v>1717</v>
      </c>
      <c r="AE42" s="395">
        <v>218</v>
      </c>
      <c r="AF42" s="394">
        <v>92</v>
      </c>
      <c r="AG42" s="401">
        <v>3137</v>
      </c>
      <c r="AH42" s="397">
        <v>1324</v>
      </c>
    </row>
    <row r="43" spans="2:34" ht="12">
      <c r="B43" s="393" t="s">
        <v>31</v>
      </c>
      <c r="C43" s="394">
        <v>846</v>
      </c>
      <c r="D43" s="394">
        <v>710</v>
      </c>
      <c r="E43" s="394">
        <v>623</v>
      </c>
      <c r="F43" s="394">
        <v>4</v>
      </c>
      <c r="G43" s="394">
        <v>3</v>
      </c>
      <c r="H43" s="387">
        <f t="shared" si="0"/>
        <v>52</v>
      </c>
      <c r="I43" s="395">
        <v>31</v>
      </c>
      <c r="J43" s="395">
        <v>17</v>
      </c>
      <c r="K43" s="395">
        <v>4</v>
      </c>
      <c r="L43" s="394">
        <v>21</v>
      </c>
      <c r="M43" s="394">
        <v>3</v>
      </c>
      <c r="N43" s="405">
        <v>1</v>
      </c>
      <c r="O43" s="394">
        <v>2</v>
      </c>
      <c r="P43" s="402">
        <v>0</v>
      </c>
      <c r="Q43" s="394">
        <v>136</v>
      </c>
      <c r="R43" s="394">
        <v>60</v>
      </c>
      <c r="S43" s="396">
        <v>25</v>
      </c>
      <c r="T43" s="395">
        <v>23</v>
      </c>
      <c r="U43" s="397">
        <v>51</v>
      </c>
      <c r="V43" s="395">
        <v>47</v>
      </c>
      <c r="W43" s="397">
        <v>0</v>
      </c>
      <c r="X43" s="397">
        <v>0</v>
      </c>
      <c r="Y43" s="402">
        <v>0</v>
      </c>
      <c r="Z43" s="402">
        <v>0</v>
      </c>
      <c r="AA43" s="394">
        <v>39</v>
      </c>
      <c r="AB43" s="399">
        <v>326</v>
      </c>
      <c r="AC43" s="400">
        <v>4036</v>
      </c>
      <c r="AD43" s="397">
        <v>1556</v>
      </c>
      <c r="AE43" s="395">
        <v>155</v>
      </c>
      <c r="AF43" s="394">
        <v>60</v>
      </c>
      <c r="AG43" s="401">
        <v>4015</v>
      </c>
      <c r="AH43" s="397">
        <v>1548</v>
      </c>
    </row>
    <row r="44" spans="2:34" ht="12">
      <c r="B44" s="393" t="s">
        <v>32</v>
      </c>
      <c r="C44" s="394">
        <v>130</v>
      </c>
      <c r="D44" s="394">
        <v>112</v>
      </c>
      <c r="E44" s="394">
        <v>94</v>
      </c>
      <c r="F44" s="394">
        <v>1</v>
      </c>
      <c r="G44" s="394">
        <v>2</v>
      </c>
      <c r="H44" s="387">
        <f t="shared" si="0"/>
        <v>13</v>
      </c>
      <c r="I44" s="395">
        <v>7</v>
      </c>
      <c r="J44" s="395">
        <v>4</v>
      </c>
      <c r="K44" s="395">
        <v>2</v>
      </c>
      <c r="L44" s="394">
        <v>1</v>
      </c>
      <c r="M44" s="394">
        <v>1</v>
      </c>
      <c r="N44" s="402">
        <v>0</v>
      </c>
      <c r="O44" s="394">
        <v>1</v>
      </c>
      <c r="P44" s="402">
        <v>0</v>
      </c>
      <c r="Q44" s="394">
        <v>17</v>
      </c>
      <c r="R44" s="394">
        <v>17</v>
      </c>
      <c r="S44" s="398" t="s">
        <v>76</v>
      </c>
      <c r="T44" s="398" t="s">
        <v>76</v>
      </c>
      <c r="U44" s="398" t="s">
        <v>76</v>
      </c>
      <c r="V44" s="398" t="s">
        <v>76</v>
      </c>
      <c r="W44" s="402">
        <v>0</v>
      </c>
      <c r="X44" s="402">
        <v>0</v>
      </c>
      <c r="Y44" s="394">
        <v>0</v>
      </c>
      <c r="Z44" s="402">
        <v>0</v>
      </c>
      <c r="AA44" s="394">
        <v>42</v>
      </c>
      <c r="AB44" s="399">
        <v>54</v>
      </c>
      <c r="AC44" s="400">
        <v>1686</v>
      </c>
      <c r="AD44" s="397">
        <v>703</v>
      </c>
      <c r="AE44" s="395">
        <v>103</v>
      </c>
      <c r="AF44" s="394">
        <v>43</v>
      </c>
      <c r="AG44" s="401">
        <v>2828</v>
      </c>
      <c r="AH44" s="397">
        <v>1179</v>
      </c>
    </row>
    <row r="45" spans="2:34" ht="12">
      <c r="B45" s="393" t="s">
        <v>33</v>
      </c>
      <c r="C45" s="394">
        <v>461</v>
      </c>
      <c r="D45" s="394">
        <v>295</v>
      </c>
      <c r="E45" s="394">
        <v>162</v>
      </c>
      <c r="F45" s="394">
        <v>2</v>
      </c>
      <c r="G45" s="394">
        <v>2</v>
      </c>
      <c r="H45" s="387">
        <f t="shared" si="0"/>
        <v>62</v>
      </c>
      <c r="I45" s="395">
        <v>39</v>
      </c>
      <c r="J45" s="395">
        <v>18</v>
      </c>
      <c r="K45" s="395">
        <v>5</v>
      </c>
      <c r="L45" s="394">
        <v>41</v>
      </c>
      <c r="M45" s="394">
        <v>3</v>
      </c>
      <c r="N45" s="394">
        <v>15</v>
      </c>
      <c r="O45" s="394">
        <v>8</v>
      </c>
      <c r="P45" s="394">
        <v>2</v>
      </c>
      <c r="Q45" s="394">
        <v>165</v>
      </c>
      <c r="R45" s="394">
        <v>18</v>
      </c>
      <c r="S45" s="396">
        <v>132</v>
      </c>
      <c r="T45" s="395">
        <v>120</v>
      </c>
      <c r="U45" s="398" t="s">
        <v>76</v>
      </c>
      <c r="V45" s="398" t="s">
        <v>76</v>
      </c>
      <c r="W45" s="397">
        <v>1</v>
      </c>
      <c r="X45" s="394">
        <v>0</v>
      </c>
      <c r="Y45" s="402">
        <v>0</v>
      </c>
      <c r="Z45" s="402">
        <v>0</v>
      </c>
      <c r="AA45" s="394">
        <v>38</v>
      </c>
      <c r="AB45" s="399">
        <v>175</v>
      </c>
      <c r="AC45" s="400">
        <v>2322</v>
      </c>
      <c r="AD45" s="397">
        <v>880</v>
      </c>
      <c r="AE45" s="395">
        <v>206</v>
      </c>
      <c r="AF45" s="394">
        <v>78</v>
      </c>
      <c r="AG45" s="401">
        <v>3012</v>
      </c>
      <c r="AH45" s="397">
        <v>1141</v>
      </c>
    </row>
    <row r="46" spans="2:34" ht="12">
      <c r="B46" s="393" t="s">
        <v>34</v>
      </c>
      <c r="C46" s="394">
        <v>367</v>
      </c>
      <c r="D46" s="394">
        <v>295</v>
      </c>
      <c r="E46" s="394">
        <v>247</v>
      </c>
      <c r="F46" s="394">
        <v>1</v>
      </c>
      <c r="G46" s="394">
        <v>1</v>
      </c>
      <c r="H46" s="387">
        <f t="shared" si="0"/>
        <v>21</v>
      </c>
      <c r="I46" s="395">
        <v>10</v>
      </c>
      <c r="J46" s="395">
        <v>8</v>
      </c>
      <c r="K46" s="395">
        <v>3</v>
      </c>
      <c r="L46" s="394">
        <v>2</v>
      </c>
      <c r="M46" s="394">
        <v>19</v>
      </c>
      <c r="N46" s="394">
        <v>3</v>
      </c>
      <c r="O46" s="394">
        <v>1</v>
      </c>
      <c r="P46" s="402">
        <v>0</v>
      </c>
      <c r="Q46" s="394">
        <v>72</v>
      </c>
      <c r="R46" s="394">
        <v>44</v>
      </c>
      <c r="S46" s="396">
        <v>22</v>
      </c>
      <c r="T46" s="395">
        <v>21</v>
      </c>
      <c r="U46" s="398" t="s">
        <v>76</v>
      </c>
      <c r="V46" s="398" t="s">
        <v>76</v>
      </c>
      <c r="W46" s="402">
        <v>0</v>
      </c>
      <c r="X46" s="402">
        <v>0</v>
      </c>
      <c r="Y46" s="394">
        <v>1</v>
      </c>
      <c r="Z46" s="402">
        <v>0</v>
      </c>
      <c r="AA46" s="394">
        <v>38</v>
      </c>
      <c r="AB46" s="399">
        <v>140</v>
      </c>
      <c r="AC46" s="400">
        <v>2987</v>
      </c>
      <c r="AD46" s="397">
        <v>1144</v>
      </c>
      <c r="AE46" s="395">
        <v>146</v>
      </c>
      <c r="AF46" s="394">
        <v>56</v>
      </c>
      <c r="AG46" s="401">
        <v>4184</v>
      </c>
      <c r="AH46" s="397">
        <v>1603</v>
      </c>
    </row>
    <row r="47" spans="2:34" ht="12">
      <c r="B47" s="393" t="s">
        <v>35</v>
      </c>
      <c r="C47" s="394">
        <v>254</v>
      </c>
      <c r="D47" s="394">
        <v>236</v>
      </c>
      <c r="E47" s="394">
        <v>216</v>
      </c>
      <c r="F47" s="394">
        <v>1</v>
      </c>
      <c r="G47" s="394">
        <v>0</v>
      </c>
      <c r="H47" s="387">
        <f t="shared" si="0"/>
        <v>15</v>
      </c>
      <c r="I47" s="395">
        <v>5</v>
      </c>
      <c r="J47" s="395">
        <v>7</v>
      </c>
      <c r="K47" s="395">
        <v>3</v>
      </c>
      <c r="L47" s="394">
        <v>1</v>
      </c>
      <c r="M47" s="394">
        <v>2</v>
      </c>
      <c r="N47" s="402">
        <v>0</v>
      </c>
      <c r="O47" s="394">
        <v>1</v>
      </c>
      <c r="P47" s="402">
        <v>0</v>
      </c>
      <c r="Q47" s="394">
        <v>18</v>
      </c>
      <c r="R47" s="394">
        <v>7</v>
      </c>
      <c r="S47" s="396">
        <v>5</v>
      </c>
      <c r="T47" s="395">
        <v>5</v>
      </c>
      <c r="U47" s="397">
        <v>6</v>
      </c>
      <c r="V47" s="395">
        <v>6</v>
      </c>
      <c r="W47" s="394">
        <v>0</v>
      </c>
      <c r="X47" s="394">
        <v>0</v>
      </c>
      <c r="Y47" s="402">
        <v>0</v>
      </c>
      <c r="Z47" s="402">
        <v>0</v>
      </c>
      <c r="AA47" s="394">
        <v>41</v>
      </c>
      <c r="AB47" s="399">
        <v>105</v>
      </c>
      <c r="AC47" s="400">
        <v>3467</v>
      </c>
      <c r="AD47" s="397">
        <v>1434</v>
      </c>
      <c r="AE47" s="395">
        <v>140</v>
      </c>
      <c r="AF47" s="394">
        <v>58</v>
      </c>
      <c r="AG47" s="401">
        <v>4562</v>
      </c>
      <c r="AH47" s="397">
        <v>1887</v>
      </c>
    </row>
    <row r="48" spans="2:34" ht="12">
      <c r="B48" s="393" t="s">
        <v>36</v>
      </c>
      <c r="C48" s="394">
        <v>720</v>
      </c>
      <c r="D48" s="394">
        <v>617</v>
      </c>
      <c r="E48" s="394">
        <v>560</v>
      </c>
      <c r="F48" s="394">
        <v>3</v>
      </c>
      <c r="G48" s="394">
        <v>1</v>
      </c>
      <c r="H48" s="387">
        <f t="shared" si="0"/>
        <v>30</v>
      </c>
      <c r="I48" s="395">
        <v>9</v>
      </c>
      <c r="J48" s="395">
        <v>13</v>
      </c>
      <c r="K48" s="395">
        <v>8</v>
      </c>
      <c r="L48" s="394">
        <v>0</v>
      </c>
      <c r="M48" s="394">
        <v>23</v>
      </c>
      <c r="N48" s="402">
        <v>0</v>
      </c>
      <c r="O48" s="394">
        <v>0</v>
      </c>
      <c r="P48" s="402">
        <v>0</v>
      </c>
      <c r="Q48" s="394">
        <v>103</v>
      </c>
      <c r="R48" s="394">
        <v>4</v>
      </c>
      <c r="S48" s="396">
        <v>16</v>
      </c>
      <c r="T48" s="395">
        <v>15</v>
      </c>
      <c r="U48" s="397">
        <v>65</v>
      </c>
      <c r="V48" s="395">
        <v>65</v>
      </c>
      <c r="W48" s="398" t="s">
        <v>76</v>
      </c>
      <c r="X48" s="398" t="s">
        <v>76</v>
      </c>
      <c r="Y48" s="402">
        <v>0</v>
      </c>
      <c r="Z48" s="402">
        <v>0</v>
      </c>
      <c r="AA48" s="394">
        <v>40</v>
      </c>
      <c r="AB48" s="399">
        <v>284</v>
      </c>
      <c r="AC48" s="400">
        <v>4979</v>
      </c>
      <c r="AD48" s="397">
        <v>1968</v>
      </c>
      <c r="AE48" s="395">
        <v>174</v>
      </c>
      <c r="AF48" s="394">
        <v>69</v>
      </c>
      <c r="AG48" s="401">
        <v>4678</v>
      </c>
      <c r="AH48" s="397">
        <v>1849</v>
      </c>
    </row>
    <row r="49" spans="2:34" ht="12">
      <c r="B49" s="393" t="s">
        <v>37</v>
      </c>
      <c r="C49" s="394">
        <v>631</v>
      </c>
      <c r="D49" s="394">
        <v>571</v>
      </c>
      <c r="E49" s="394">
        <v>511</v>
      </c>
      <c r="F49" s="394">
        <v>4</v>
      </c>
      <c r="G49" s="394">
        <v>2</v>
      </c>
      <c r="H49" s="387">
        <f t="shared" si="0"/>
        <v>41</v>
      </c>
      <c r="I49" s="395">
        <v>18</v>
      </c>
      <c r="J49" s="395">
        <v>11</v>
      </c>
      <c r="K49" s="395">
        <v>12</v>
      </c>
      <c r="L49" s="394">
        <v>6</v>
      </c>
      <c r="M49" s="394">
        <v>7</v>
      </c>
      <c r="N49" s="402">
        <v>0</v>
      </c>
      <c r="O49" s="394">
        <v>2</v>
      </c>
      <c r="P49" s="398" t="s">
        <v>76</v>
      </c>
      <c r="Q49" s="394">
        <v>60</v>
      </c>
      <c r="R49" s="394">
        <v>18</v>
      </c>
      <c r="S49" s="396">
        <v>8</v>
      </c>
      <c r="T49" s="395">
        <v>8</v>
      </c>
      <c r="U49" s="397">
        <v>10</v>
      </c>
      <c r="V49" s="395">
        <v>10</v>
      </c>
      <c r="W49" s="394">
        <v>23</v>
      </c>
      <c r="X49" s="401">
        <v>17</v>
      </c>
      <c r="Y49" s="402">
        <v>0</v>
      </c>
      <c r="Z49" s="402">
        <v>0</v>
      </c>
      <c r="AA49" s="394">
        <v>40</v>
      </c>
      <c r="AB49" s="399">
        <v>253</v>
      </c>
      <c r="AC49" s="400">
        <v>5237</v>
      </c>
      <c r="AD49" s="397">
        <v>2102</v>
      </c>
      <c r="AE49" s="395">
        <v>160</v>
      </c>
      <c r="AF49" s="394">
        <v>64</v>
      </c>
      <c r="AG49" s="401">
        <v>4152</v>
      </c>
      <c r="AH49" s="397">
        <v>1666</v>
      </c>
    </row>
    <row r="50" spans="2:34" ht="12">
      <c r="B50" s="393" t="s">
        <v>38</v>
      </c>
      <c r="C50" s="394">
        <v>570</v>
      </c>
      <c r="D50" s="394">
        <v>476</v>
      </c>
      <c r="E50" s="394">
        <v>349</v>
      </c>
      <c r="F50" s="394">
        <v>2</v>
      </c>
      <c r="G50" s="394">
        <v>2</v>
      </c>
      <c r="H50" s="387">
        <f t="shared" si="0"/>
        <v>77</v>
      </c>
      <c r="I50" s="395">
        <v>28</v>
      </c>
      <c r="J50" s="395">
        <v>30</v>
      </c>
      <c r="K50" s="395">
        <v>19</v>
      </c>
      <c r="L50" s="394">
        <v>33</v>
      </c>
      <c r="M50" s="394">
        <v>3</v>
      </c>
      <c r="N50" s="394">
        <v>7</v>
      </c>
      <c r="O50" s="394">
        <v>4</v>
      </c>
      <c r="P50" s="402">
        <v>0</v>
      </c>
      <c r="Q50" s="394">
        <v>94</v>
      </c>
      <c r="R50" s="394">
        <v>21</v>
      </c>
      <c r="S50" s="398" t="s">
        <v>76</v>
      </c>
      <c r="T50" s="398" t="s">
        <v>76</v>
      </c>
      <c r="U50" s="394">
        <v>64</v>
      </c>
      <c r="V50" s="395">
        <v>64</v>
      </c>
      <c r="W50" s="398" t="s">
        <v>76</v>
      </c>
      <c r="X50" s="398" t="s">
        <v>76</v>
      </c>
      <c r="Y50" s="394">
        <v>1</v>
      </c>
      <c r="Z50" s="402">
        <v>0</v>
      </c>
      <c r="AA50" s="394">
        <v>40</v>
      </c>
      <c r="AB50" s="399">
        <v>226</v>
      </c>
      <c r="AC50" s="400">
        <v>4888</v>
      </c>
      <c r="AD50" s="397">
        <v>1936</v>
      </c>
      <c r="AE50" s="395">
        <v>148</v>
      </c>
      <c r="AF50" s="394">
        <v>59</v>
      </c>
      <c r="AG50" s="401">
        <v>4130</v>
      </c>
      <c r="AH50" s="397">
        <v>1636</v>
      </c>
    </row>
    <row r="51" spans="2:34" ht="12">
      <c r="B51" s="393" t="s">
        <v>39</v>
      </c>
      <c r="C51" s="394">
        <v>412</v>
      </c>
      <c r="D51" s="394">
        <v>379</v>
      </c>
      <c r="E51" s="394">
        <v>246</v>
      </c>
      <c r="F51" s="394">
        <v>2</v>
      </c>
      <c r="G51" s="394">
        <v>1</v>
      </c>
      <c r="H51" s="387">
        <f t="shared" si="0"/>
        <v>57</v>
      </c>
      <c r="I51" s="395">
        <v>40</v>
      </c>
      <c r="J51" s="395">
        <v>10</v>
      </c>
      <c r="K51" s="395">
        <v>7</v>
      </c>
      <c r="L51" s="394">
        <v>58</v>
      </c>
      <c r="M51" s="394">
        <v>3</v>
      </c>
      <c r="N51" s="394">
        <v>5</v>
      </c>
      <c r="O51" s="394">
        <v>5</v>
      </c>
      <c r="P51" s="402">
        <v>0</v>
      </c>
      <c r="Q51" s="394">
        <v>34</v>
      </c>
      <c r="R51" s="394">
        <v>6</v>
      </c>
      <c r="S51" s="402">
        <v>0</v>
      </c>
      <c r="T51" s="402">
        <v>0</v>
      </c>
      <c r="U51" s="394">
        <v>27</v>
      </c>
      <c r="V51" s="395">
        <v>27</v>
      </c>
      <c r="W51" s="397">
        <v>1</v>
      </c>
      <c r="X51" s="402">
        <v>0</v>
      </c>
      <c r="Y51" s="394">
        <v>0</v>
      </c>
      <c r="Z51" s="402">
        <v>0</v>
      </c>
      <c r="AA51" s="394">
        <v>43</v>
      </c>
      <c r="AB51" s="399">
        <v>176</v>
      </c>
      <c r="AC51" s="400">
        <v>4148</v>
      </c>
      <c r="AD51" s="397">
        <v>1769</v>
      </c>
      <c r="AE51" s="395">
        <v>179</v>
      </c>
      <c r="AF51" s="394">
        <v>76</v>
      </c>
      <c r="AG51" s="401">
        <v>3413</v>
      </c>
      <c r="AH51" s="397">
        <v>1455</v>
      </c>
    </row>
    <row r="52" spans="2:34" ht="12">
      <c r="B52" s="393" t="s">
        <v>40</v>
      </c>
      <c r="C52" s="394">
        <v>391</v>
      </c>
      <c r="D52" s="394">
        <v>359</v>
      </c>
      <c r="E52" s="394">
        <v>316</v>
      </c>
      <c r="F52" s="394">
        <v>8</v>
      </c>
      <c r="G52" s="394">
        <v>1</v>
      </c>
      <c r="H52" s="387">
        <f t="shared" si="0"/>
        <v>26</v>
      </c>
      <c r="I52" s="395">
        <v>15</v>
      </c>
      <c r="J52" s="395">
        <v>8</v>
      </c>
      <c r="K52" s="395">
        <v>3</v>
      </c>
      <c r="L52" s="394">
        <v>2</v>
      </c>
      <c r="M52" s="394">
        <v>5</v>
      </c>
      <c r="N52" s="402">
        <v>0</v>
      </c>
      <c r="O52" s="394">
        <v>0</v>
      </c>
      <c r="P52" s="402">
        <v>0</v>
      </c>
      <c r="Q52" s="394">
        <v>32</v>
      </c>
      <c r="R52" s="394">
        <v>12</v>
      </c>
      <c r="S52" s="398" t="s">
        <v>76</v>
      </c>
      <c r="T52" s="398" t="s">
        <v>76</v>
      </c>
      <c r="U52" s="394">
        <v>2</v>
      </c>
      <c r="V52" s="395">
        <v>2</v>
      </c>
      <c r="W52" s="394">
        <v>17</v>
      </c>
      <c r="X52" s="402">
        <v>0</v>
      </c>
      <c r="Y52" s="402">
        <v>0</v>
      </c>
      <c r="Z52" s="402">
        <v>0</v>
      </c>
      <c r="AA52" s="394">
        <v>41</v>
      </c>
      <c r="AB52" s="399">
        <v>162</v>
      </c>
      <c r="AC52" s="400">
        <v>5305</v>
      </c>
      <c r="AD52" s="397">
        <v>2191</v>
      </c>
      <c r="AE52" s="395">
        <v>160</v>
      </c>
      <c r="AF52" s="394">
        <v>66</v>
      </c>
      <c r="AG52" s="401">
        <v>4155</v>
      </c>
      <c r="AH52" s="397">
        <v>1716</v>
      </c>
    </row>
    <row r="53" spans="2:34" ht="12">
      <c r="B53" s="393" t="s">
        <v>41</v>
      </c>
      <c r="C53" s="394">
        <v>175</v>
      </c>
      <c r="D53" s="394">
        <v>164</v>
      </c>
      <c r="E53" s="394">
        <v>100</v>
      </c>
      <c r="F53" s="394">
        <v>1</v>
      </c>
      <c r="G53" s="394">
        <v>0</v>
      </c>
      <c r="H53" s="387">
        <f t="shared" si="0"/>
        <v>45</v>
      </c>
      <c r="I53" s="395">
        <v>11</v>
      </c>
      <c r="J53" s="395">
        <v>30</v>
      </c>
      <c r="K53" s="395">
        <v>4</v>
      </c>
      <c r="L53" s="394">
        <v>16</v>
      </c>
      <c r="M53" s="394">
        <v>0</v>
      </c>
      <c r="N53" s="402">
        <v>0</v>
      </c>
      <c r="O53" s="394">
        <v>2</v>
      </c>
      <c r="P53" s="402">
        <v>0</v>
      </c>
      <c r="Q53" s="394">
        <v>11</v>
      </c>
      <c r="R53" s="394">
        <v>4</v>
      </c>
      <c r="S53" s="398" t="s">
        <v>76</v>
      </c>
      <c r="T53" s="398" t="s">
        <v>76</v>
      </c>
      <c r="U53" s="404">
        <v>0</v>
      </c>
      <c r="V53" s="404">
        <v>0</v>
      </c>
      <c r="W53" s="394">
        <v>6</v>
      </c>
      <c r="X53" s="394">
        <v>0</v>
      </c>
      <c r="Y53" s="394">
        <v>1</v>
      </c>
      <c r="Z53" s="402">
        <v>0</v>
      </c>
      <c r="AA53" s="394">
        <v>43</v>
      </c>
      <c r="AB53" s="399">
        <v>76</v>
      </c>
      <c r="AC53" s="400">
        <v>2292</v>
      </c>
      <c r="AD53" s="397">
        <v>996</v>
      </c>
      <c r="AE53" s="395">
        <v>141</v>
      </c>
      <c r="AF53" s="394">
        <v>61</v>
      </c>
      <c r="AG53" s="401">
        <v>3304</v>
      </c>
      <c r="AH53" s="397">
        <v>1436</v>
      </c>
    </row>
    <row r="54" spans="2:34" ht="12">
      <c r="B54" s="393" t="s">
        <v>42</v>
      </c>
      <c r="C54" s="394">
        <v>144</v>
      </c>
      <c r="D54" s="394">
        <v>88</v>
      </c>
      <c r="E54" s="394">
        <v>68</v>
      </c>
      <c r="F54" s="394">
        <v>1</v>
      </c>
      <c r="G54" s="394">
        <v>1</v>
      </c>
      <c r="H54" s="387">
        <f t="shared" si="0"/>
        <v>17</v>
      </c>
      <c r="I54" s="395">
        <v>5</v>
      </c>
      <c r="J54" s="395">
        <v>4</v>
      </c>
      <c r="K54" s="395">
        <v>8</v>
      </c>
      <c r="L54" s="394">
        <v>1</v>
      </c>
      <c r="M54" s="394">
        <v>1</v>
      </c>
      <c r="N54" s="402">
        <v>0</v>
      </c>
      <c r="O54" s="394">
        <v>0</v>
      </c>
      <c r="P54" s="402">
        <v>0</v>
      </c>
      <c r="Q54" s="394">
        <v>56</v>
      </c>
      <c r="R54" s="394">
        <v>13</v>
      </c>
      <c r="S54" s="394">
        <v>3</v>
      </c>
      <c r="T54" s="394">
        <v>2</v>
      </c>
      <c r="U54" s="397">
        <v>38</v>
      </c>
      <c r="V54" s="395">
        <v>38</v>
      </c>
      <c r="W54" s="398" t="s">
        <v>76</v>
      </c>
      <c r="X54" s="398" t="s">
        <v>76</v>
      </c>
      <c r="Y54" s="402">
        <v>0</v>
      </c>
      <c r="Z54" s="402">
        <v>0</v>
      </c>
      <c r="AA54" s="394">
        <v>31</v>
      </c>
      <c r="AB54" s="399">
        <v>45</v>
      </c>
      <c r="AC54" s="400">
        <v>1679</v>
      </c>
      <c r="AD54" s="397">
        <v>527</v>
      </c>
      <c r="AE54" s="395">
        <v>150</v>
      </c>
      <c r="AF54" s="394">
        <v>47</v>
      </c>
      <c r="AG54" s="401">
        <v>2644</v>
      </c>
      <c r="AH54" s="397">
        <v>829</v>
      </c>
    </row>
    <row r="55" spans="2:34" ht="12">
      <c r="B55" s="393" t="s">
        <v>43</v>
      </c>
      <c r="C55" s="394">
        <v>781</v>
      </c>
      <c r="D55" s="394">
        <v>585</v>
      </c>
      <c r="E55" s="394">
        <v>420</v>
      </c>
      <c r="F55" s="394">
        <v>5</v>
      </c>
      <c r="G55" s="394">
        <v>3</v>
      </c>
      <c r="H55" s="387">
        <f t="shared" si="0"/>
        <v>138</v>
      </c>
      <c r="I55" s="395">
        <v>74</v>
      </c>
      <c r="J55" s="395">
        <v>33</v>
      </c>
      <c r="K55" s="395">
        <v>31</v>
      </c>
      <c r="L55" s="394">
        <v>10</v>
      </c>
      <c r="M55" s="394">
        <v>10</v>
      </c>
      <c r="N55" s="402">
        <v>0</v>
      </c>
      <c r="O55" s="394">
        <v>1</v>
      </c>
      <c r="P55" s="394">
        <v>0</v>
      </c>
      <c r="Q55" s="394">
        <v>196</v>
      </c>
      <c r="R55" s="394">
        <v>38</v>
      </c>
      <c r="S55" s="396">
        <v>5</v>
      </c>
      <c r="T55" s="395">
        <v>4</v>
      </c>
      <c r="U55" s="397">
        <v>149</v>
      </c>
      <c r="V55" s="395">
        <v>149</v>
      </c>
      <c r="W55" s="397">
        <v>4</v>
      </c>
      <c r="X55" s="394">
        <v>4</v>
      </c>
      <c r="Y55" s="402">
        <v>0</v>
      </c>
      <c r="Z55" s="394">
        <v>0</v>
      </c>
      <c r="AA55" s="394">
        <v>37</v>
      </c>
      <c r="AB55" s="399">
        <v>288</v>
      </c>
      <c r="AC55" s="400">
        <v>3969</v>
      </c>
      <c r="AD55" s="397">
        <v>1462</v>
      </c>
      <c r="AE55" s="395">
        <v>203</v>
      </c>
      <c r="AF55" s="394">
        <v>75</v>
      </c>
      <c r="AG55" s="401">
        <v>3671</v>
      </c>
      <c r="AH55" s="397">
        <v>1352</v>
      </c>
    </row>
    <row r="56" spans="2:34" ht="12">
      <c r="B56" s="393" t="s">
        <v>44</v>
      </c>
      <c r="C56" s="394">
        <v>242</v>
      </c>
      <c r="D56" s="394">
        <v>197</v>
      </c>
      <c r="E56" s="394">
        <v>168</v>
      </c>
      <c r="F56" s="394">
        <v>2</v>
      </c>
      <c r="G56" s="394">
        <v>1</v>
      </c>
      <c r="H56" s="387">
        <f t="shared" si="0"/>
        <v>17</v>
      </c>
      <c r="I56" s="395">
        <v>7</v>
      </c>
      <c r="J56" s="395">
        <v>7</v>
      </c>
      <c r="K56" s="395">
        <v>3</v>
      </c>
      <c r="L56" s="394">
        <v>4</v>
      </c>
      <c r="M56" s="394">
        <v>5</v>
      </c>
      <c r="N56" s="402">
        <v>0</v>
      </c>
      <c r="O56" s="394">
        <v>1</v>
      </c>
      <c r="P56" s="402">
        <v>0</v>
      </c>
      <c r="Q56" s="394">
        <v>45</v>
      </c>
      <c r="R56" s="394">
        <v>11</v>
      </c>
      <c r="S56" s="396">
        <v>17</v>
      </c>
      <c r="T56" s="395">
        <v>14</v>
      </c>
      <c r="U56" s="397">
        <v>17</v>
      </c>
      <c r="V56" s="395">
        <v>17</v>
      </c>
      <c r="W56" s="402">
        <v>0</v>
      </c>
      <c r="X56" s="402">
        <v>0</v>
      </c>
      <c r="Y56" s="402">
        <v>0</v>
      </c>
      <c r="Z56" s="402">
        <v>0</v>
      </c>
      <c r="AA56" s="394">
        <v>39</v>
      </c>
      <c r="AB56" s="399">
        <v>95</v>
      </c>
      <c r="AC56" s="400">
        <v>3194</v>
      </c>
      <c r="AD56" s="397">
        <v>1252</v>
      </c>
      <c r="AE56" s="395">
        <v>140</v>
      </c>
      <c r="AF56" s="394">
        <v>55</v>
      </c>
      <c r="AG56" s="401">
        <v>4227</v>
      </c>
      <c r="AH56" s="397">
        <v>1657</v>
      </c>
    </row>
    <row r="57" spans="2:34" ht="12">
      <c r="B57" s="393" t="s">
        <v>45</v>
      </c>
      <c r="C57" s="394">
        <v>177</v>
      </c>
      <c r="D57" s="394">
        <v>157</v>
      </c>
      <c r="E57" s="394">
        <v>135</v>
      </c>
      <c r="F57" s="394">
        <v>1</v>
      </c>
      <c r="G57" s="394">
        <v>1</v>
      </c>
      <c r="H57" s="387">
        <f t="shared" si="0"/>
        <v>11</v>
      </c>
      <c r="I57" s="395">
        <v>6</v>
      </c>
      <c r="J57" s="395">
        <v>3</v>
      </c>
      <c r="K57" s="395">
        <v>2</v>
      </c>
      <c r="L57" s="394">
        <v>4</v>
      </c>
      <c r="M57" s="394">
        <v>3</v>
      </c>
      <c r="N57" s="402">
        <v>0</v>
      </c>
      <c r="O57" s="394">
        <v>2</v>
      </c>
      <c r="P57" s="402">
        <v>0</v>
      </c>
      <c r="Q57" s="394">
        <v>20</v>
      </c>
      <c r="R57" s="394">
        <v>7</v>
      </c>
      <c r="S57" s="396">
        <v>8</v>
      </c>
      <c r="T57" s="395">
        <v>6</v>
      </c>
      <c r="U57" s="394">
        <v>6</v>
      </c>
      <c r="V57" s="397">
        <v>6</v>
      </c>
      <c r="W57" s="397">
        <v>0</v>
      </c>
      <c r="X57" s="394">
        <v>0</v>
      </c>
      <c r="Y57" s="402">
        <v>0</v>
      </c>
      <c r="Z57" s="402">
        <v>0</v>
      </c>
      <c r="AA57" s="394">
        <v>40</v>
      </c>
      <c r="AB57" s="399">
        <v>71</v>
      </c>
      <c r="AC57" s="400">
        <v>3009</v>
      </c>
      <c r="AD57" s="397">
        <v>1209</v>
      </c>
      <c r="AE57" s="395">
        <v>150</v>
      </c>
      <c r="AF57" s="394">
        <v>60</v>
      </c>
      <c r="AG57" s="401">
        <v>4232</v>
      </c>
      <c r="AH57" s="397">
        <v>1701</v>
      </c>
    </row>
    <row r="58" spans="2:34" ht="12.75" thickBot="1">
      <c r="B58" s="406" t="s">
        <v>46</v>
      </c>
      <c r="C58" s="407">
        <v>299</v>
      </c>
      <c r="D58" s="407">
        <v>220</v>
      </c>
      <c r="E58" s="407">
        <v>198</v>
      </c>
      <c r="F58" s="407">
        <v>3</v>
      </c>
      <c r="G58" s="407">
        <v>1</v>
      </c>
      <c r="H58" s="408">
        <f t="shared" si="0"/>
        <v>14</v>
      </c>
      <c r="I58" s="409">
        <v>6</v>
      </c>
      <c r="J58" s="409">
        <v>5</v>
      </c>
      <c r="K58" s="409">
        <v>3</v>
      </c>
      <c r="L58" s="407">
        <v>2</v>
      </c>
      <c r="M58" s="407">
        <v>1</v>
      </c>
      <c r="N58" s="410">
        <v>0</v>
      </c>
      <c r="O58" s="407">
        <v>1</v>
      </c>
      <c r="P58" s="410">
        <v>0</v>
      </c>
      <c r="Q58" s="407">
        <v>78</v>
      </c>
      <c r="R58" s="407">
        <v>9</v>
      </c>
      <c r="S58" s="407">
        <v>3</v>
      </c>
      <c r="T58" s="407">
        <v>3</v>
      </c>
      <c r="U58" s="411">
        <v>63</v>
      </c>
      <c r="V58" s="409">
        <v>62</v>
      </c>
      <c r="W58" s="411">
        <v>3</v>
      </c>
      <c r="X58" s="410">
        <v>0</v>
      </c>
      <c r="Y58" s="410">
        <v>0</v>
      </c>
      <c r="Z58" s="410">
        <v>0</v>
      </c>
      <c r="AA58" s="407">
        <v>35</v>
      </c>
      <c r="AB58" s="412">
        <v>106</v>
      </c>
      <c r="AC58" s="413">
        <v>3264</v>
      </c>
      <c r="AD58" s="411">
        <v>1156</v>
      </c>
      <c r="AE58" s="409">
        <v>162</v>
      </c>
      <c r="AF58" s="407">
        <v>57</v>
      </c>
      <c r="AG58" s="414">
        <v>4610</v>
      </c>
      <c r="AH58" s="411">
        <v>1633</v>
      </c>
    </row>
    <row r="59" spans="2:34" ht="12">
      <c r="B59" s="415" t="s">
        <v>78</v>
      </c>
      <c r="D59" s="416"/>
      <c r="E59" s="416"/>
      <c r="F59" s="416"/>
      <c r="G59" s="416"/>
      <c r="H59" s="416"/>
      <c r="I59" s="328"/>
      <c r="X59" s="417"/>
      <c r="Y59" s="417"/>
      <c r="Z59" s="417"/>
      <c r="AA59" s="417"/>
      <c r="AB59" s="417"/>
      <c r="AC59" s="417"/>
      <c r="AD59" s="417"/>
      <c r="AE59" s="417"/>
      <c r="AF59" s="417"/>
      <c r="AG59" s="417"/>
      <c r="AH59" s="417"/>
    </row>
    <row r="60" spans="3:34" ht="12">
      <c r="C60" s="419"/>
      <c r="D60" s="419"/>
      <c r="E60" s="419"/>
      <c r="F60" s="419"/>
      <c r="G60" s="419"/>
      <c r="H60" s="419"/>
      <c r="X60" s="417"/>
      <c r="Y60" s="417"/>
      <c r="Z60" s="417"/>
      <c r="AA60" s="417"/>
      <c r="AB60" s="417"/>
      <c r="AC60" s="417"/>
      <c r="AD60" s="417"/>
      <c r="AE60" s="417"/>
      <c r="AF60" s="417"/>
      <c r="AG60" s="417"/>
      <c r="AH60" s="417"/>
    </row>
    <row r="61" spans="25:34" ht="12">
      <c r="Y61" s="417"/>
      <c r="Z61" s="417"/>
      <c r="AA61" s="417"/>
      <c r="AB61" s="417"/>
      <c r="AC61" s="417"/>
      <c r="AD61" s="417"/>
      <c r="AE61" s="417"/>
      <c r="AF61" s="417"/>
      <c r="AG61" s="417"/>
      <c r="AH61" s="417"/>
    </row>
    <row r="62" spans="25:34" ht="12">
      <c r="Y62" s="417"/>
      <c r="Z62" s="417"/>
      <c r="AA62" s="417"/>
      <c r="AB62" s="417"/>
      <c r="AC62" s="417"/>
      <c r="AD62" s="417"/>
      <c r="AE62" s="417"/>
      <c r="AF62" s="417"/>
      <c r="AG62" s="417"/>
      <c r="AH62" s="417"/>
    </row>
    <row r="63" spans="25:34" ht="12">
      <c r="Y63" s="417"/>
      <c r="Z63" s="417"/>
      <c r="AA63" s="417"/>
      <c r="AB63" s="417"/>
      <c r="AC63" s="417"/>
      <c r="AD63" s="417"/>
      <c r="AE63" s="417"/>
      <c r="AF63" s="417"/>
      <c r="AG63" s="417"/>
      <c r="AH63" s="417"/>
    </row>
    <row r="64" spans="25:34" ht="12">
      <c r="Y64" s="417"/>
      <c r="Z64" s="417"/>
      <c r="AA64" s="417"/>
      <c r="AB64" s="417"/>
      <c r="AC64" s="417"/>
      <c r="AD64" s="417"/>
      <c r="AE64" s="417"/>
      <c r="AF64" s="417"/>
      <c r="AG64" s="417"/>
      <c r="AH64" s="417"/>
    </row>
    <row r="65" spans="25:34" ht="12">
      <c r="Y65" s="417"/>
      <c r="Z65" s="417"/>
      <c r="AA65" s="417"/>
      <c r="AB65" s="417"/>
      <c r="AC65" s="417"/>
      <c r="AD65" s="417"/>
      <c r="AE65" s="417"/>
      <c r="AF65" s="417"/>
      <c r="AG65" s="417"/>
      <c r="AH65" s="417"/>
    </row>
    <row r="66" spans="25:34" ht="12">
      <c r="Y66" s="417"/>
      <c r="Z66" s="417"/>
      <c r="AA66" s="417"/>
      <c r="AB66" s="417"/>
      <c r="AC66" s="417"/>
      <c r="AD66" s="417"/>
      <c r="AE66" s="417"/>
      <c r="AF66" s="417"/>
      <c r="AG66" s="417"/>
      <c r="AH66" s="417"/>
    </row>
    <row r="67" spans="25:34" ht="12">
      <c r="Y67" s="417"/>
      <c r="Z67" s="417"/>
      <c r="AA67" s="417"/>
      <c r="AB67" s="417"/>
      <c r="AC67" s="417"/>
      <c r="AD67" s="417"/>
      <c r="AE67" s="417"/>
      <c r="AF67" s="417"/>
      <c r="AG67" s="417"/>
      <c r="AH67" s="417"/>
    </row>
    <row r="68" spans="25:34" ht="12">
      <c r="Y68" s="417"/>
      <c r="Z68" s="417"/>
      <c r="AA68" s="417"/>
      <c r="AB68" s="417"/>
      <c r="AC68" s="417"/>
      <c r="AD68" s="417"/>
      <c r="AE68" s="417"/>
      <c r="AF68" s="417"/>
      <c r="AG68" s="417"/>
      <c r="AH68" s="417"/>
    </row>
    <row r="69" spans="25:34" ht="12">
      <c r="Y69" s="417"/>
      <c r="Z69" s="417"/>
      <c r="AA69" s="417"/>
      <c r="AB69" s="417"/>
      <c r="AC69" s="417"/>
      <c r="AD69" s="417"/>
      <c r="AE69" s="417"/>
      <c r="AF69" s="417"/>
      <c r="AG69" s="417"/>
      <c r="AH69" s="417"/>
    </row>
    <row r="70" spans="25:34" ht="12">
      <c r="Y70" s="417"/>
      <c r="Z70" s="417"/>
      <c r="AA70" s="417"/>
      <c r="AB70" s="417"/>
      <c r="AC70" s="417"/>
      <c r="AD70" s="417"/>
      <c r="AE70" s="417"/>
      <c r="AF70" s="417"/>
      <c r="AG70" s="417"/>
      <c r="AH70" s="417"/>
    </row>
    <row r="71" spans="25:34" ht="12">
      <c r="Y71" s="417"/>
      <c r="Z71" s="417"/>
      <c r="AA71" s="417"/>
      <c r="AB71" s="417"/>
      <c r="AC71" s="417"/>
      <c r="AD71" s="417"/>
      <c r="AE71" s="417"/>
      <c r="AF71" s="417"/>
      <c r="AG71" s="417"/>
      <c r="AH71" s="417"/>
    </row>
    <row r="72" spans="25:34" ht="12">
      <c r="Y72" s="417"/>
      <c r="Z72" s="417"/>
      <c r="AA72" s="417"/>
      <c r="AB72" s="417"/>
      <c r="AC72" s="417"/>
      <c r="AD72" s="417"/>
      <c r="AE72" s="417"/>
      <c r="AF72" s="417"/>
      <c r="AG72" s="417"/>
      <c r="AH72" s="417"/>
    </row>
    <row r="73" spans="25:34" ht="12">
      <c r="Y73" s="417"/>
      <c r="Z73" s="417"/>
      <c r="AA73" s="417"/>
      <c r="AB73" s="417"/>
      <c r="AC73" s="417"/>
      <c r="AD73" s="417"/>
      <c r="AE73" s="417"/>
      <c r="AF73" s="417"/>
      <c r="AG73" s="417"/>
      <c r="AH73" s="417"/>
    </row>
    <row r="74" spans="25:34" ht="12">
      <c r="Y74" s="417"/>
      <c r="Z74" s="417"/>
      <c r="AA74" s="417"/>
      <c r="AB74" s="417"/>
      <c r="AC74" s="417"/>
      <c r="AD74" s="417"/>
      <c r="AE74" s="417"/>
      <c r="AF74" s="417"/>
      <c r="AG74" s="417"/>
      <c r="AH74" s="417"/>
    </row>
    <row r="75" spans="25:34" ht="12">
      <c r="Y75" s="417"/>
      <c r="Z75" s="417"/>
      <c r="AA75" s="417"/>
      <c r="AB75" s="417"/>
      <c r="AC75" s="417"/>
      <c r="AD75" s="417"/>
      <c r="AE75" s="417"/>
      <c r="AF75" s="417"/>
      <c r="AG75" s="417"/>
      <c r="AH75" s="417"/>
    </row>
    <row r="76" spans="25:34" ht="12">
      <c r="Y76" s="417"/>
      <c r="Z76" s="417"/>
      <c r="AA76" s="417"/>
      <c r="AB76" s="417"/>
      <c r="AC76" s="417"/>
      <c r="AD76" s="417"/>
      <c r="AE76" s="417"/>
      <c r="AF76" s="417"/>
      <c r="AG76" s="417"/>
      <c r="AH76" s="417"/>
    </row>
    <row r="77" spans="25:34" ht="12">
      <c r="Y77" s="417"/>
      <c r="Z77" s="417"/>
      <c r="AA77" s="417"/>
      <c r="AB77" s="417"/>
      <c r="AC77" s="417"/>
      <c r="AD77" s="417"/>
      <c r="AE77" s="417"/>
      <c r="AF77" s="417"/>
      <c r="AG77" s="417"/>
      <c r="AH77" s="417"/>
    </row>
    <row r="78" spans="25:34" ht="12">
      <c r="Y78" s="417"/>
      <c r="Z78" s="417"/>
      <c r="AA78" s="417"/>
      <c r="AB78" s="417"/>
      <c r="AC78" s="417"/>
      <c r="AD78" s="417"/>
      <c r="AE78" s="417"/>
      <c r="AF78" s="417"/>
      <c r="AG78" s="417"/>
      <c r="AH78" s="417"/>
    </row>
    <row r="79" spans="25:34" ht="12">
      <c r="Y79" s="417"/>
      <c r="Z79" s="417"/>
      <c r="AA79" s="417"/>
      <c r="AB79" s="417"/>
      <c r="AC79" s="417"/>
      <c r="AD79" s="417"/>
      <c r="AE79" s="417"/>
      <c r="AF79" s="417"/>
      <c r="AG79" s="417"/>
      <c r="AH79" s="417"/>
    </row>
    <row r="80" spans="25:34" ht="12">
      <c r="Y80" s="417"/>
      <c r="Z80" s="417"/>
      <c r="AA80" s="417"/>
      <c r="AB80" s="417"/>
      <c r="AC80" s="417"/>
      <c r="AD80" s="417"/>
      <c r="AE80" s="417"/>
      <c r="AF80" s="417"/>
      <c r="AG80" s="417"/>
      <c r="AH80" s="417"/>
    </row>
    <row r="81" spans="25:34" ht="12">
      <c r="Y81" s="417"/>
      <c r="Z81" s="417"/>
      <c r="AA81" s="417"/>
      <c r="AB81" s="417"/>
      <c r="AC81" s="417"/>
      <c r="AD81" s="417"/>
      <c r="AE81" s="417"/>
      <c r="AF81" s="417"/>
      <c r="AG81" s="417"/>
      <c r="AH81" s="417"/>
    </row>
    <row r="82" spans="25:34" ht="12">
      <c r="Y82" s="417"/>
      <c r="Z82" s="417"/>
      <c r="AA82" s="417"/>
      <c r="AB82" s="417"/>
      <c r="AC82" s="417"/>
      <c r="AD82" s="417"/>
      <c r="AE82" s="417"/>
      <c r="AF82" s="417"/>
      <c r="AG82" s="417"/>
      <c r="AH82" s="417"/>
    </row>
    <row r="83" spans="25:34" ht="12">
      <c r="Y83" s="417"/>
      <c r="Z83" s="417"/>
      <c r="AA83" s="417"/>
      <c r="AB83" s="417"/>
      <c r="AC83" s="417"/>
      <c r="AD83" s="417"/>
      <c r="AE83" s="417"/>
      <c r="AF83" s="417"/>
      <c r="AG83" s="417"/>
      <c r="AH83" s="417"/>
    </row>
    <row r="84" spans="25:34" ht="12">
      <c r="Y84" s="417"/>
      <c r="Z84" s="417"/>
      <c r="AA84" s="417"/>
      <c r="AB84" s="417"/>
      <c r="AC84" s="417"/>
      <c r="AD84" s="417"/>
      <c r="AE84" s="417"/>
      <c r="AF84" s="417"/>
      <c r="AG84" s="417"/>
      <c r="AH84" s="417"/>
    </row>
    <row r="85" spans="25:34" ht="12">
      <c r="Y85" s="417"/>
      <c r="Z85" s="417"/>
      <c r="AA85" s="417"/>
      <c r="AB85" s="417"/>
      <c r="AC85" s="417"/>
      <c r="AD85" s="417"/>
      <c r="AE85" s="417"/>
      <c r="AF85" s="417"/>
      <c r="AG85" s="417"/>
      <c r="AH85" s="417"/>
    </row>
    <row r="86" spans="25:34" ht="12">
      <c r="Y86" s="417"/>
      <c r="Z86" s="417"/>
      <c r="AA86" s="417"/>
      <c r="AB86" s="417"/>
      <c r="AC86" s="417"/>
      <c r="AD86" s="417"/>
      <c r="AE86" s="417"/>
      <c r="AF86" s="417"/>
      <c r="AG86" s="417"/>
      <c r="AH86" s="417"/>
    </row>
    <row r="87" spans="25:34" ht="12">
      <c r="Y87" s="417"/>
      <c r="Z87" s="417"/>
      <c r="AA87" s="417"/>
      <c r="AB87" s="417"/>
      <c r="AC87" s="417"/>
      <c r="AD87" s="417"/>
      <c r="AE87" s="417"/>
      <c r="AF87" s="417"/>
      <c r="AG87" s="417"/>
      <c r="AH87" s="417"/>
    </row>
    <row r="88" spans="25:34" ht="12">
      <c r="Y88" s="417"/>
      <c r="Z88" s="417"/>
      <c r="AA88" s="417"/>
      <c r="AB88" s="417"/>
      <c r="AC88" s="417"/>
      <c r="AD88" s="417"/>
      <c r="AE88" s="417"/>
      <c r="AF88" s="417"/>
      <c r="AG88" s="417"/>
      <c r="AH88" s="417"/>
    </row>
    <row r="89" spans="25:34" ht="12">
      <c r="Y89" s="417"/>
      <c r="Z89" s="417"/>
      <c r="AA89" s="417"/>
      <c r="AB89" s="417"/>
      <c r="AC89" s="417"/>
      <c r="AD89" s="417"/>
      <c r="AE89" s="417"/>
      <c r="AF89" s="417"/>
      <c r="AG89" s="417"/>
      <c r="AH89" s="417"/>
    </row>
    <row r="90" spans="25:34" ht="12">
      <c r="Y90" s="417"/>
      <c r="Z90" s="417"/>
      <c r="AA90" s="417"/>
      <c r="AB90" s="417"/>
      <c r="AC90" s="417"/>
      <c r="AD90" s="417"/>
      <c r="AE90" s="417"/>
      <c r="AF90" s="417"/>
      <c r="AG90" s="417"/>
      <c r="AH90" s="417"/>
    </row>
    <row r="91" spans="25:34" ht="12">
      <c r="Y91" s="417"/>
      <c r="Z91" s="417"/>
      <c r="AA91" s="417"/>
      <c r="AB91" s="417"/>
      <c r="AC91" s="417"/>
      <c r="AD91" s="417"/>
      <c r="AE91" s="417"/>
      <c r="AF91" s="417"/>
      <c r="AG91" s="417"/>
      <c r="AH91" s="417"/>
    </row>
    <row r="92" spans="25:34" ht="12">
      <c r="Y92" s="417"/>
      <c r="Z92" s="417"/>
      <c r="AA92" s="417"/>
      <c r="AB92" s="417"/>
      <c r="AC92" s="417"/>
      <c r="AD92" s="417"/>
      <c r="AE92" s="417"/>
      <c r="AF92" s="417"/>
      <c r="AG92" s="417"/>
      <c r="AH92" s="417"/>
    </row>
    <row r="93" spans="25:34" ht="12">
      <c r="Y93" s="417"/>
      <c r="Z93" s="417"/>
      <c r="AA93" s="417"/>
      <c r="AB93" s="417"/>
      <c r="AC93" s="417"/>
      <c r="AD93" s="417"/>
      <c r="AE93" s="417"/>
      <c r="AF93" s="417"/>
      <c r="AG93" s="417"/>
      <c r="AH93" s="417"/>
    </row>
    <row r="94" spans="25:34" ht="12">
      <c r="Y94" s="417"/>
      <c r="Z94" s="417"/>
      <c r="AA94" s="417"/>
      <c r="AB94" s="417"/>
      <c r="AC94" s="417"/>
      <c r="AD94" s="417"/>
      <c r="AE94" s="417"/>
      <c r="AF94" s="417"/>
      <c r="AG94" s="417"/>
      <c r="AH94" s="417"/>
    </row>
    <row r="95" spans="25:34" ht="12">
      <c r="Y95" s="417"/>
      <c r="Z95" s="417"/>
      <c r="AA95" s="417"/>
      <c r="AB95" s="417"/>
      <c r="AC95" s="417"/>
      <c r="AD95" s="417"/>
      <c r="AE95" s="417"/>
      <c r="AF95" s="417"/>
      <c r="AG95" s="417"/>
      <c r="AH95" s="417"/>
    </row>
    <row r="96" spans="25:34" ht="12">
      <c r="Y96" s="417"/>
      <c r="Z96" s="417"/>
      <c r="AA96" s="417"/>
      <c r="AB96" s="417"/>
      <c r="AC96" s="417"/>
      <c r="AD96" s="417"/>
      <c r="AE96" s="417"/>
      <c r="AF96" s="417"/>
      <c r="AG96" s="417"/>
      <c r="AH96" s="417"/>
    </row>
    <row r="97" spans="25:34" ht="12">
      <c r="Y97" s="417"/>
      <c r="Z97" s="417"/>
      <c r="AA97" s="417"/>
      <c r="AB97" s="417"/>
      <c r="AC97" s="417"/>
      <c r="AD97" s="417"/>
      <c r="AE97" s="417"/>
      <c r="AF97" s="417"/>
      <c r="AG97" s="417"/>
      <c r="AH97" s="417"/>
    </row>
    <row r="98" spans="25:34" ht="12">
      <c r="Y98" s="417"/>
      <c r="Z98" s="417"/>
      <c r="AA98" s="417"/>
      <c r="AB98" s="417"/>
      <c r="AC98" s="417"/>
      <c r="AD98" s="417"/>
      <c r="AE98" s="417"/>
      <c r="AF98" s="417"/>
      <c r="AG98" s="417"/>
      <c r="AH98" s="417"/>
    </row>
    <row r="99" spans="25:34" ht="12">
      <c r="Y99" s="417"/>
      <c r="Z99" s="417"/>
      <c r="AA99" s="417"/>
      <c r="AB99" s="417"/>
      <c r="AC99" s="417"/>
      <c r="AD99" s="417"/>
      <c r="AE99" s="417"/>
      <c r="AF99" s="417"/>
      <c r="AG99" s="417"/>
      <c r="AH99" s="417"/>
    </row>
    <row r="100" spans="25:34" ht="12">
      <c r="Y100" s="417"/>
      <c r="Z100" s="417"/>
      <c r="AA100" s="417"/>
      <c r="AB100" s="417"/>
      <c r="AC100" s="417"/>
      <c r="AD100" s="417"/>
      <c r="AE100" s="417"/>
      <c r="AF100" s="417"/>
      <c r="AG100" s="417"/>
      <c r="AH100" s="417"/>
    </row>
    <row r="101" spans="25:34" ht="12">
      <c r="Y101" s="417"/>
      <c r="Z101" s="417"/>
      <c r="AA101" s="417"/>
      <c r="AB101" s="417"/>
      <c r="AC101" s="417"/>
      <c r="AD101" s="417"/>
      <c r="AE101" s="417"/>
      <c r="AF101" s="417"/>
      <c r="AG101" s="417"/>
      <c r="AH101" s="417"/>
    </row>
    <row r="102" spans="25:34" ht="12">
      <c r="Y102" s="417"/>
      <c r="Z102" s="417"/>
      <c r="AA102" s="417"/>
      <c r="AB102" s="417"/>
      <c r="AC102" s="417"/>
      <c r="AD102" s="417"/>
      <c r="AE102" s="417"/>
      <c r="AF102" s="417"/>
      <c r="AG102" s="417"/>
      <c r="AH102" s="417"/>
    </row>
    <row r="103" spans="25:34" ht="12">
      <c r="Y103" s="417"/>
      <c r="Z103" s="417"/>
      <c r="AA103" s="417"/>
      <c r="AB103" s="417"/>
      <c r="AC103" s="417"/>
      <c r="AD103" s="417"/>
      <c r="AE103" s="417"/>
      <c r="AF103" s="417"/>
      <c r="AG103" s="417"/>
      <c r="AH103" s="417"/>
    </row>
    <row r="104" spans="25:34" ht="12">
      <c r="Y104" s="417"/>
      <c r="Z104" s="417"/>
      <c r="AA104" s="417"/>
      <c r="AB104" s="417"/>
      <c r="AC104" s="417"/>
      <c r="AD104" s="417"/>
      <c r="AE104" s="417"/>
      <c r="AF104" s="417"/>
      <c r="AG104" s="417"/>
      <c r="AH104" s="417"/>
    </row>
    <row r="105" spans="25:34" ht="12">
      <c r="Y105" s="417"/>
      <c r="Z105" s="417"/>
      <c r="AA105" s="417"/>
      <c r="AB105" s="417"/>
      <c r="AC105" s="417"/>
      <c r="AD105" s="417"/>
      <c r="AE105" s="417"/>
      <c r="AF105" s="417"/>
      <c r="AG105" s="417"/>
      <c r="AH105" s="417"/>
    </row>
    <row r="106" spans="25:34" ht="12">
      <c r="Y106" s="417"/>
      <c r="Z106" s="417"/>
      <c r="AA106" s="417"/>
      <c r="AB106" s="417"/>
      <c r="AC106" s="417"/>
      <c r="AD106" s="417"/>
      <c r="AE106" s="417"/>
      <c r="AF106" s="417"/>
      <c r="AG106" s="417"/>
      <c r="AH106" s="417"/>
    </row>
    <row r="107" spans="25:34" ht="12">
      <c r="Y107" s="417"/>
      <c r="Z107" s="417"/>
      <c r="AA107" s="417"/>
      <c r="AB107" s="417"/>
      <c r="AC107" s="417"/>
      <c r="AD107" s="417"/>
      <c r="AE107" s="417"/>
      <c r="AF107" s="417"/>
      <c r="AG107" s="417"/>
      <c r="AH107" s="417"/>
    </row>
    <row r="108" spans="25:34" ht="12">
      <c r="Y108" s="417"/>
      <c r="Z108" s="417"/>
      <c r="AA108" s="417"/>
      <c r="AB108" s="417"/>
      <c r="AC108" s="417"/>
      <c r="AD108" s="417"/>
      <c r="AE108" s="417"/>
      <c r="AF108" s="417"/>
      <c r="AG108" s="417"/>
      <c r="AH108" s="417"/>
    </row>
    <row r="109" spans="25:34" ht="12">
      <c r="Y109" s="417"/>
      <c r="Z109" s="417"/>
      <c r="AA109" s="417"/>
      <c r="AB109" s="417"/>
      <c r="AC109" s="417"/>
      <c r="AD109" s="417"/>
      <c r="AE109" s="417"/>
      <c r="AF109" s="417"/>
      <c r="AG109" s="417"/>
      <c r="AH109" s="417"/>
    </row>
    <row r="110" spans="25:34" ht="12">
      <c r="Y110" s="417"/>
      <c r="Z110" s="417"/>
      <c r="AA110" s="417"/>
      <c r="AB110" s="417"/>
      <c r="AC110" s="417"/>
      <c r="AD110" s="417"/>
      <c r="AE110" s="417"/>
      <c r="AF110" s="417"/>
      <c r="AG110" s="417"/>
      <c r="AH110" s="417"/>
    </row>
    <row r="111" spans="25:34" ht="12">
      <c r="Y111" s="417"/>
      <c r="Z111" s="417"/>
      <c r="AA111" s="417"/>
      <c r="AB111" s="417"/>
      <c r="AC111" s="417"/>
      <c r="AD111" s="417"/>
      <c r="AE111" s="417"/>
      <c r="AF111" s="417"/>
      <c r="AG111" s="417"/>
      <c r="AH111" s="417"/>
    </row>
    <row r="112" spans="25:34" ht="12">
      <c r="Y112" s="417"/>
      <c r="Z112" s="417"/>
      <c r="AA112" s="417"/>
      <c r="AB112" s="417"/>
      <c r="AC112" s="417"/>
      <c r="AD112" s="417"/>
      <c r="AE112" s="417"/>
      <c r="AF112" s="417"/>
      <c r="AG112" s="417"/>
      <c r="AH112" s="417"/>
    </row>
    <row r="113" spans="25:34" ht="12">
      <c r="Y113" s="417"/>
      <c r="Z113" s="417"/>
      <c r="AA113" s="417"/>
      <c r="AB113" s="417"/>
      <c r="AC113" s="417"/>
      <c r="AD113" s="417"/>
      <c r="AE113" s="417"/>
      <c r="AF113" s="417"/>
      <c r="AG113" s="417"/>
      <c r="AH113" s="417"/>
    </row>
    <row r="114" spans="25:34" ht="12">
      <c r="Y114" s="417"/>
      <c r="Z114" s="417"/>
      <c r="AA114" s="417"/>
      <c r="AB114" s="417"/>
      <c r="AC114" s="417"/>
      <c r="AD114" s="417"/>
      <c r="AE114" s="417"/>
      <c r="AF114" s="417"/>
      <c r="AG114" s="417"/>
      <c r="AH114" s="417"/>
    </row>
    <row r="115" spans="25:34" ht="12">
      <c r="Y115" s="417"/>
      <c r="Z115" s="417"/>
      <c r="AA115" s="417"/>
      <c r="AB115" s="417"/>
      <c r="AC115" s="417"/>
      <c r="AD115" s="417"/>
      <c r="AE115" s="417"/>
      <c r="AF115" s="417"/>
      <c r="AG115" s="417"/>
      <c r="AH115" s="417"/>
    </row>
    <row r="116" spans="25:34" ht="12">
      <c r="Y116" s="417"/>
      <c r="Z116" s="417"/>
      <c r="AA116" s="417"/>
      <c r="AB116" s="417"/>
      <c r="AC116" s="417"/>
      <c r="AD116" s="417"/>
      <c r="AE116" s="417"/>
      <c r="AF116" s="417"/>
      <c r="AG116" s="417"/>
      <c r="AH116" s="417"/>
    </row>
    <row r="117" spans="25:34" ht="12">
      <c r="Y117" s="417"/>
      <c r="Z117" s="417"/>
      <c r="AA117" s="417"/>
      <c r="AB117" s="417"/>
      <c r="AC117" s="417"/>
      <c r="AD117" s="417"/>
      <c r="AE117" s="417"/>
      <c r="AF117" s="417"/>
      <c r="AG117" s="417"/>
      <c r="AH117" s="417"/>
    </row>
    <row r="118" spans="25:34" ht="12">
      <c r="Y118" s="417"/>
      <c r="Z118" s="417"/>
      <c r="AA118" s="417"/>
      <c r="AB118" s="417"/>
      <c r="AC118" s="417"/>
      <c r="AD118" s="417"/>
      <c r="AE118" s="417"/>
      <c r="AF118" s="417"/>
      <c r="AG118" s="417"/>
      <c r="AH118" s="417"/>
    </row>
    <row r="119" spans="25:34" ht="12">
      <c r="Y119" s="417"/>
      <c r="Z119" s="417"/>
      <c r="AA119" s="417"/>
      <c r="AB119" s="417"/>
      <c r="AC119" s="417"/>
      <c r="AD119" s="417"/>
      <c r="AE119" s="417"/>
      <c r="AF119" s="417"/>
      <c r="AG119" s="417"/>
      <c r="AH119" s="417"/>
    </row>
    <row r="120" spans="25:34" ht="12">
      <c r="Y120" s="417"/>
      <c r="Z120" s="417"/>
      <c r="AA120" s="417"/>
      <c r="AB120" s="417"/>
      <c r="AC120" s="417"/>
      <c r="AD120" s="417"/>
      <c r="AE120" s="417"/>
      <c r="AF120" s="417"/>
      <c r="AG120" s="417"/>
      <c r="AH120" s="417"/>
    </row>
    <row r="121" spans="25:34" ht="12">
      <c r="Y121" s="417"/>
      <c r="Z121" s="417"/>
      <c r="AA121" s="417"/>
      <c r="AB121" s="417"/>
      <c r="AC121" s="417"/>
      <c r="AD121" s="417"/>
      <c r="AE121" s="417"/>
      <c r="AF121" s="417"/>
      <c r="AG121" s="417"/>
      <c r="AH121" s="417"/>
    </row>
    <row r="122" spans="25:34" ht="12">
      <c r="Y122" s="417"/>
      <c r="Z122" s="417"/>
      <c r="AA122" s="417"/>
      <c r="AB122" s="417"/>
      <c r="AC122" s="417"/>
      <c r="AD122" s="417"/>
      <c r="AE122" s="417"/>
      <c r="AF122" s="417"/>
      <c r="AG122" s="417"/>
      <c r="AH122" s="417"/>
    </row>
    <row r="123" spans="25:34" ht="12">
      <c r="Y123" s="417"/>
      <c r="Z123" s="417"/>
      <c r="AA123" s="417"/>
      <c r="AB123" s="417"/>
      <c r="AC123" s="417"/>
      <c r="AD123" s="417"/>
      <c r="AE123" s="417"/>
      <c r="AF123" s="417"/>
      <c r="AG123" s="417"/>
      <c r="AH123" s="417"/>
    </row>
    <row r="124" spans="25:34" ht="12">
      <c r="Y124" s="417"/>
      <c r="Z124" s="417"/>
      <c r="AA124" s="417"/>
      <c r="AB124" s="417"/>
      <c r="AC124" s="417"/>
      <c r="AD124" s="417"/>
      <c r="AE124" s="417"/>
      <c r="AF124" s="417"/>
      <c r="AG124" s="417"/>
      <c r="AH124" s="417"/>
    </row>
    <row r="125" spans="25:34" ht="12">
      <c r="Y125" s="417"/>
      <c r="Z125" s="417"/>
      <c r="AA125" s="417"/>
      <c r="AB125" s="417"/>
      <c r="AC125" s="417"/>
      <c r="AD125" s="417"/>
      <c r="AE125" s="417"/>
      <c r="AF125" s="417"/>
      <c r="AG125" s="417"/>
      <c r="AH125" s="417"/>
    </row>
    <row r="126" spans="25:34" ht="12">
      <c r="Y126" s="417"/>
      <c r="Z126" s="417"/>
      <c r="AA126" s="417"/>
      <c r="AB126" s="417"/>
      <c r="AC126" s="417"/>
      <c r="AD126" s="417"/>
      <c r="AE126" s="417"/>
      <c r="AF126" s="417"/>
      <c r="AG126" s="417"/>
      <c r="AH126" s="417"/>
    </row>
    <row r="127" spans="25:34" ht="12">
      <c r="Y127" s="417"/>
      <c r="Z127" s="417"/>
      <c r="AA127" s="417"/>
      <c r="AB127" s="417"/>
      <c r="AC127" s="417"/>
      <c r="AD127" s="417"/>
      <c r="AE127" s="417"/>
      <c r="AF127" s="417"/>
      <c r="AG127" s="417"/>
      <c r="AH127" s="417"/>
    </row>
    <row r="128" spans="25:34" ht="12">
      <c r="Y128" s="417"/>
      <c r="Z128" s="417"/>
      <c r="AA128" s="417"/>
      <c r="AB128" s="417"/>
      <c r="AC128" s="417"/>
      <c r="AD128" s="417"/>
      <c r="AE128" s="417"/>
      <c r="AF128" s="417"/>
      <c r="AG128" s="417"/>
      <c r="AH128" s="417"/>
    </row>
    <row r="129" spans="25:34" ht="12">
      <c r="Y129" s="417"/>
      <c r="Z129" s="417"/>
      <c r="AA129" s="417"/>
      <c r="AB129" s="417"/>
      <c r="AC129" s="417"/>
      <c r="AD129" s="417"/>
      <c r="AE129" s="417"/>
      <c r="AF129" s="417"/>
      <c r="AG129" s="417"/>
      <c r="AH129" s="417"/>
    </row>
    <row r="130" spans="25:34" ht="12">
      <c r="Y130" s="417"/>
      <c r="Z130" s="417"/>
      <c r="AA130" s="417"/>
      <c r="AB130" s="417"/>
      <c r="AC130" s="417"/>
      <c r="AD130" s="417"/>
      <c r="AE130" s="417"/>
      <c r="AF130" s="417"/>
      <c r="AG130" s="417"/>
      <c r="AH130" s="417"/>
    </row>
    <row r="131" spans="25:34" ht="12">
      <c r="Y131" s="417"/>
      <c r="Z131" s="417"/>
      <c r="AA131" s="417"/>
      <c r="AB131" s="417"/>
      <c r="AC131" s="417"/>
      <c r="AD131" s="417"/>
      <c r="AE131" s="417"/>
      <c r="AF131" s="417"/>
      <c r="AG131" s="417"/>
      <c r="AH131" s="417"/>
    </row>
    <row r="132" spans="25:34" ht="12">
      <c r="Y132" s="417"/>
      <c r="Z132" s="417"/>
      <c r="AA132" s="417"/>
      <c r="AB132" s="417"/>
      <c r="AC132" s="417"/>
      <c r="AD132" s="417"/>
      <c r="AE132" s="417"/>
      <c r="AF132" s="417"/>
      <c r="AG132" s="417"/>
      <c r="AH132" s="417"/>
    </row>
    <row r="133" spans="25:34" ht="12">
      <c r="Y133" s="417"/>
      <c r="Z133" s="417"/>
      <c r="AA133" s="417"/>
      <c r="AB133" s="417"/>
      <c r="AC133" s="417"/>
      <c r="AD133" s="417"/>
      <c r="AE133" s="417"/>
      <c r="AF133" s="417"/>
      <c r="AG133" s="417"/>
      <c r="AH133" s="417"/>
    </row>
    <row r="134" spans="25:34" ht="12">
      <c r="Y134" s="417"/>
      <c r="Z134" s="417"/>
      <c r="AA134" s="417"/>
      <c r="AB134" s="417"/>
      <c r="AC134" s="417"/>
      <c r="AD134" s="417"/>
      <c r="AE134" s="417"/>
      <c r="AF134" s="417"/>
      <c r="AG134" s="417"/>
      <c r="AH134" s="417"/>
    </row>
    <row r="135" spans="25:34" ht="12">
      <c r="Y135" s="417"/>
      <c r="Z135" s="417"/>
      <c r="AA135" s="417"/>
      <c r="AB135" s="417"/>
      <c r="AC135" s="417"/>
      <c r="AD135" s="417"/>
      <c r="AE135" s="417"/>
      <c r="AF135" s="417"/>
      <c r="AG135" s="417"/>
      <c r="AH135" s="417"/>
    </row>
    <row r="136" spans="25:34" ht="12">
      <c r="Y136" s="417"/>
      <c r="Z136" s="417"/>
      <c r="AA136" s="417"/>
      <c r="AB136" s="417"/>
      <c r="AC136" s="417"/>
      <c r="AD136" s="417"/>
      <c r="AE136" s="417"/>
      <c r="AF136" s="417"/>
      <c r="AG136" s="417"/>
      <c r="AH136" s="417"/>
    </row>
    <row r="137" spans="25:34" ht="12">
      <c r="Y137" s="417"/>
      <c r="Z137" s="417"/>
      <c r="AA137" s="417"/>
      <c r="AB137" s="417"/>
      <c r="AC137" s="417"/>
      <c r="AD137" s="417"/>
      <c r="AE137" s="417"/>
      <c r="AF137" s="417"/>
      <c r="AG137" s="417"/>
      <c r="AH137" s="417"/>
    </row>
    <row r="138" spans="25:34" ht="12">
      <c r="Y138" s="417"/>
      <c r="Z138" s="417"/>
      <c r="AA138" s="417"/>
      <c r="AB138" s="417"/>
      <c r="AC138" s="417"/>
      <c r="AD138" s="417"/>
      <c r="AE138" s="417"/>
      <c r="AF138" s="417"/>
      <c r="AG138" s="417"/>
      <c r="AH138" s="417"/>
    </row>
    <row r="139" spans="25:34" ht="12">
      <c r="Y139" s="417"/>
      <c r="Z139" s="417"/>
      <c r="AA139" s="417"/>
      <c r="AB139" s="417"/>
      <c r="AC139" s="417"/>
      <c r="AD139" s="417"/>
      <c r="AE139" s="417"/>
      <c r="AF139" s="417"/>
      <c r="AG139" s="417"/>
      <c r="AH139" s="417"/>
    </row>
    <row r="140" spans="25:34" ht="12">
      <c r="Y140" s="417"/>
      <c r="Z140" s="417"/>
      <c r="AA140" s="417"/>
      <c r="AB140" s="417"/>
      <c r="AC140" s="417"/>
      <c r="AD140" s="417"/>
      <c r="AE140" s="417"/>
      <c r="AF140" s="417"/>
      <c r="AG140" s="417"/>
      <c r="AH140" s="417"/>
    </row>
    <row r="141" spans="25:34" ht="12">
      <c r="Y141" s="417"/>
      <c r="Z141" s="417"/>
      <c r="AA141" s="417"/>
      <c r="AB141" s="417"/>
      <c r="AC141" s="417"/>
      <c r="AD141" s="417"/>
      <c r="AE141" s="417"/>
      <c r="AF141" s="417"/>
      <c r="AG141" s="417"/>
      <c r="AH141" s="417"/>
    </row>
    <row r="142" spans="25:34" ht="12">
      <c r="Y142" s="417"/>
      <c r="Z142" s="417"/>
      <c r="AA142" s="417"/>
      <c r="AB142" s="417"/>
      <c r="AC142" s="417"/>
      <c r="AD142" s="417"/>
      <c r="AE142" s="417"/>
      <c r="AF142" s="417"/>
      <c r="AG142" s="417"/>
      <c r="AH142" s="417"/>
    </row>
    <row r="143" spans="25:34" ht="12">
      <c r="Y143" s="417"/>
      <c r="Z143" s="417"/>
      <c r="AA143" s="417"/>
      <c r="AB143" s="417"/>
      <c r="AC143" s="417"/>
      <c r="AD143" s="417"/>
      <c r="AE143" s="417"/>
      <c r="AF143" s="417"/>
      <c r="AG143" s="417"/>
      <c r="AH143" s="417"/>
    </row>
    <row r="144" spans="25:34" ht="12">
      <c r="Y144" s="417"/>
      <c r="Z144" s="417"/>
      <c r="AA144" s="417"/>
      <c r="AB144" s="417"/>
      <c r="AC144" s="417"/>
      <c r="AD144" s="417"/>
      <c r="AE144" s="417"/>
      <c r="AF144" s="417"/>
      <c r="AG144" s="417"/>
      <c r="AH144" s="417"/>
    </row>
    <row r="145" spans="25:34" ht="12">
      <c r="Y145" s="417"/>
      <c r="Z145" s="417"/>
      <c r="AA145" s="417"/>
      <c r="AB145" s="417"/>
      <c r="AC145" s="417"/>
      <c r="AD145" s="417"/>
      <c r="AE145" s="417"/>
      <c r="AF145" s="417"/>
      <c r="AG145" s="417"/>
      <c r="AH145" s="417"/>
    </row>
    <row r="146" spans="25:34" ht="12">
      <c r="Y146" s="417"/>
      <c r="Z146" s="417"/>
      <c r="AA146" s="417"/>
      <c r="AB146" s="417"/>
      <c r="AC146" s="417"/>
      <c r="AD146" s="417"/>
      <c r="AE146" s="417"/>
      <c r="AF146" s="417"/>
      <c r="AG146" s="417"/>
      <c r="AH146" s="417"/>
    </row>
    <row r="147" spans="25:34" ht="12">
      <c r="Y147" s="417"/>
      <c r="Z147" s="417"/>
      <c r="AA147" s="417"/>
      <c r="AB147" s="417"/>
      <c r="AC147" s="417"/>
      <c r="AD147" s="417"/>
      <c r="AE147" s="417"/>
      <c r="AF147" s="417"/>
      <c r="AG147" s="417"/>
      <c r="AH147" s="417"/>
    </row>
    <row r="148" spans="25:34" ht="12">
      <c r="Y148" s="417"/>
      <c r="Z148" s="417"/>
      <c r="AA148" s="417"/>
      <c r="AB148" s="417"/>
      <c r="AC148" s="417"/>
      <c r="AD148" s="417"/>
      <c r="AE148" s="417"/>
      <c r="AF148" s="417"/>
      <c r="AG148" s="417"/>
      <c r="AH148" s="417"/>
    </row>
    <row r="149" spans="25:34" ht="12">
      <c r="Y149" s="417"/>
      <c r="Z149" s="417"/>
      <c r="AA149" s="417"/>
      <c r="AB149" s="417"/>
      <c r="AC149" s="417"/>
      <c r="AD149" s="417"/>
      <c r="AE149" s="417"/>
      <c r="AF149" s="417"/>
      <c r="AG149" s="417"/>
      <c r="AH149" s="417"/>
    </row>
    <row r="150" spans="25:34" ht="12">
      <c r="Y150" s="417"/>
      <c r="Z150" s="417"/>
      <c r="AA150" s="417"/>
      <c r="AB150" s="417"/>
      <c r="AC150" s="417"/>
      <c r="AD150" s="417"/>
      <c r="AE150" s="417"/>
      <c r="AF150" s="417"/>
      <c r="AG150" s="417"/>
      <c r="AH150" s="417"/>
    </row>
    <row r="151" spans="25:34" ht="12">
      <c r="Y151" s="417"/>
      <c r="Z151" s="417"/>
      <c r="AA151" s="417"/>
      <c r="AB151" s="417"/>
      <c r="AC151" s="417"/>
      <c r="AD151" s="417"/>
      <c r="AE151" s="417"/>
      <c r="AF151" s="417"/>
      <c r="AG151" s="417"/>
      <c r="AH151" s="417"/>
    </row>
    <row r="152" spans="25:34" ht="12">
      <c r="Y152" s="417"/>
      <c r="Z152" s="417"/>
      <c r="AA152" s="417"/>
      <c r="AB152" s="417"/>
      <c r="AC152" s="417"/>
      <c r="AD152" s="417"/>
      <c r="AE152" s="417"/>
      <c r="AF152" s="417"/>
      <c r="AG152" s="417"/>
      <c r="AH152" s="417"/>
    </row>
    <row r="153" spans="25:34" ht="12">
      <c r="Y153" s="417"/>
      <c r="Z153" s="417"/>
      <c r="AA153" s="417"/>
      <c r="AB153" s="417"/>
      <c r="AC153" s="417"/>
      <c r="AD153" s="417"/>
      <c r="AE153" s="417"/>
      <c r="AF153" s="417"/>
      <c r="AG153" s="417"/>
      <c r="AH153" s="417"/>
    </row>
    <row r="154" spans="25:34" ht="12">
      <c r="Y154" s="417"/>
      <c r="Z154" s="417"/>
      <c r="AA154" s="417"/>
      <c r="AB154" s="417"/>
      <c r="AC154" s="417"/>
      <c r="AD154" s="417"/>
      <c r="AE154" s="417"/>
      <c r="AF154" s="417"/>
      <c r="AG154" s="417"/>
      <c r="AH154" s="417"/>
    </row>
    <row r="155" spans="25:34" ht="12">
      <c r="Y155" s="417"/>
      <c r="Z155" s="417"/>
      <c r="AA155" s="417"/>
      <c r="AB155" s="417"/>
      <c r="AC155" s="417"/>
      <c r="AD155" s="417"/>
      <c r="AE155" s="417"/>
      <c r="AF155" s="417"/>
      <c r="AG155" s="417"/>
      <c r="AH155" s="417"/>
    </row>
    <row r="156" spans="25:34" ht="12">
      <c r="Y156" s="417"/>
      <c r="Z156" s="417"/>
      <c r="AA156" s="417"/>
      <c r="AB156" s="417"/>
      <c r="AC156" s="417"/>
      <c r="AD156" s="417"/>
      <c r="AE156" s="417"/>
      <c r="AF156" s="417"/>
      <c r="AG156" s="417"/>
      <c r="AH156" s="417"/>
    </row>
    <row r="157" spans="25:34" ht="12">
      <c r="Y157" s="417"/>
      <c r="Z157" s="417"/>
      <c r="AA157" s="417"/>
      <c r="AB157" s="417"/>
      <c r="AC157" s="417"/>
      <c r="AD157" s="417"/>
      <c r="AE157" s="417"/>
      <c r="AF157" s="417"/>
      <c r="AG157" s="417"/>
      <c r="AH157" s="417"/>
    </row>
    <row r="158" spans="25:34" ht="12">
      <c r="Y158" s="417"/>
      <c r="Z158" s="417"/>
      <c r="AA158" s="417"/>
      <c r="AB158" s="417"/>
      <c r="AC158" s="417"/>
      <c r="AD158" s="417"/>
      <c r="AE158" s="417"/>
      <c r="AF158" s="417"/>
      <c r="AG158" s="417"/>
      <c r="AH158" s="417"/>
    </row>
    <row r="159" spans="25:34" ht="12">
      <c r="Y159" s="417"/>
      <c r="Z159" s="417"/>
      <c r="AA159" s="417"/>
      <c r="AB159" s="417"/>
      <c r="AC159" s="417"/>
      <c r="AD159" s="417"/>
      <c r="AE159" s="417"/>
      <c r="AF159" s="417"/>
      <c r="AG159" s="417"/>
      <c r="AH159" s="417"/>
    </row>
    <row r="160" spans="25:34" ht="12">
      <c r="Y160" s="417"/>
      <c r="Z160" s="417"/>
      <c r="AA160" s="417"/>
      <c r="AB160" s="417"/>
      <c r="AC160" s="417"/>
      <c r="AD160" s="417"/>
      <c r="AE160" s="417"/>
      <c r="AF160" s="417"/>
      <c r="AG160" s="417"/>
      <c r="AH160" s="417"/>
    </row>
    <row r="161" spans="25:34" ht="12">
      <c r="Y161" s="417"/>
      <c r="Z161" s="417"/>
      <c r="AA161" s="417"/>
      <c r="AB161" s="417"/>
      <c r="AC161" s="417"/>
      <c r="AD161" s="417"/>
      <c r="AE161" s="417"/>
      <c r="AF161" s="417"/>
      <c r="AG161" s="417"/>
      <c r="AH161" s="417"/>
    </row>
    <row r="162" spans="25:34" ht="12">
      <c r="Y162" s="417"/>
      <c r="Z162" s="417"/>
      <c r="AA162" s="417"/>
      <c r="AB162" s="417"/>
      <c r="AC162" s="417"/>
      <c r="AD162" s="417"/>
      <c r="AE162" s="417"/>
      <c r="AF162" s="417"/>
      <c r="AG162" s="417"/>
      <c r="AH162" s="417"/>
    </row>
    <row r="163" spans="25:34" ht="12">
      <c r="Y163" s="417"/>
      <c r="Z163" s="417"/>
      <c r="AA163" s="417"/>
      <c r="AB163" s="417"/>
      <c r="AC163" s="417"/>
      <c r="AD163" s="417"/>
      <c r="AE163" s="417"/>
      <c r="AF163" s="417"/>
      <c r="AG163" s="417"/>
      <c r="AH163" s="417"/>
    </row>
    <row r="164" spans="25:34" ht="12">
      <c r="Y164" s="417"/>
      <c r="Z164" s="417"/>
      <c r="AA164" s="417"/>
      <c r="AB164" s="417"/>
      <c r="AC164" s="417"/>
      <c r="AD164" s="417"/>
      <c r="AE164" s="417"/>
      <c r="AF164" s="417"/>
      <c r="AG164" s="417"/>
      <c r="AH164" s="417"/>
    </row>
    <row r="165" spans="25:34" ht="12">
      <c r="Y165" s="417"/>
      <c r="Z165" s="417"/>
      <c r="AA165" s="417"/>
      <c r="AB165" s="417"/>
      <c r="AC165" s="417"/>
      <c r="AD165" s="417"/>
      <c r="AE165" s="417"/>
      <c r="AF165" s="417"/>
      <c r="AG165" s="417"/>
      <c r="AH165" s="417"/>
    </row>
    <row r="166" spans="25:34" ht="12">
      <c r="Y166" s="417"/>
      <c r="Z166" s="417"/>
      <c r="AA166" s="417"/>
      <c r="AB166" s="417"/>
      <c r="AC166" s="417"/>
      <c r="AD166" s="417"/>
      <c r="AE166" s="417"/>
      <c r="AF166" s="417"/>
      <c r="AG166" s="417"/>
      <c r="AH166" s="417"/>
    </row>
    <row r="167" spans="25:34" ht="12">
      <c r="Y167" s="417"/>
      <c r="Z167" s="417"/>
      <c r="AA167" s="417"/>
      <c r="AB167" s="417"/>
      <c r="AC167" s="417"/>
      <c r="AD167" s="417"/>
      <c r="AE167" s="417"/>
      <c r="AF167" s="417"/>
      <c r="AG167" s="417"/>
      <c r="AH167" s="417"/>
    </row>
    <row r="168" spans="25:34" ht="12">
      <c r="Y168" s="417"/>
      <c r="Z168" s="417"/>
      <c r="AA168" s="417"/>
      <c r="AB168" s="417"/>
      <c r="AC168" s="417"/>
      <c r="AD168" s="417"/>
      <c r="AE168" s="417"/>
      <c r="AF168" s="417"/>
      <c r="AG168" s="417"/>
      <c r="AH168" s="417"/>
    </row>
    <row r="169" spans="25:34" ht="12">
      <c r="Y169" s="417"/>
      <c r="Z169" s="417"/>
      <c r="AA169" s="417"/>
      <c r="AB169" s="417"/>
      <c r="AC169" s="417"/>
      <c r="AD169" s="417"/>
      <c r="AE169" s="417"/>
      <c r="AF169" s="417"/>
      <c r="AG169" s="417"/>
      <c r="AH169" s="417"/>
    </row>
    <row r="170" spans="25:34" ht="12">
      <c r="Y170" s="417"/>
      <c r="Z170" s="417"/>
      <c r="AA170" s="417"/>
      <c r="AB170" s="417"/>
      <c r="AC170" s="417"/>
      <c r="AD170" s="417"/>
      <c r="AE170" s="417"/>
      <c r="AF170" s="417"/>
      <c r="AG170" s="417"/>
      <c r="AH170" s="417"/>
    </row>
    <row r="171" spans="25:34" ht="12">
      <c r="Y171" s="417"/>
      <c r="Z171" s="417"/>
      <c r="AA171" s="417"/>
      <c r="AB171" s="417"/>
      <c r="AC171" s="417"/>
      <c r="AD171" s="417"/>
      <c r="AE171" s="417"/>
      <c r="AF171" s="417"/>
      <c r="AG171" s="417"/>
      <c r="AH171" s="417"/>
    </row>
    <row r="172" spans="25:34" ht="12">
      <c r="Y172" s="417"/>
      <c r="Z172" s="417"/>
      <c r="AA172" s="417"/>
      <c r="AB172" s="417"/>
      <c r="AC172" s="417"/>
      <c r="AD172" s="417"/>
      <c r="AE172" s="417"/>
      <c r="AF172" s="417"/>
      <c r="AG172" s="417"/>
      <c r="AH172" s="417"/>
    </row>
    <row r="173" spans="25:34" ht="12">
      <c r="Y173" s="417"/>
      <c r="Z173" s="417"/>
      <c r="AA173" s="417"/>
      <c r="AB173" s="417"/>
      <c r="AC173" s="417"/>
      <c r="AD173" s="417"/>
      <c r="AE173" s="417"/>
      <c r="AF173" s="417"/>
      <c r="AG173" s="417"/>
      <c r="AH173" s="417"/>
    </row>
    <row r="174" spans="25:34" ht="12">
      <c r="Y174" s="417"/>
      <c r="Z174" s="417"/>
      <c r="AA174" s="417"/>
      <c r="AB174" s="417"/>
      <c r="AC174" s="417"/>
      <c r="AD174" s="417"/>
      <c r="AE174" s="417"/>
      <c r="AF174" s="417"/>
      <c r="AG174" s="417"/>
      <c r="AH174" s="417"/>
    </row>
    <row r="175" spans="25:34" ht="12">
      <c r="Y175" s="417"/>
      <c r="Z175" s="417"/>
      <c r="AA175" s="417"/>
      <c r="AB175" s="417"/>
      <c r="AC175" s="417"/>
      <c r="AD175" s="417"/>
      <c r="AE175" s="417"/>
      <c r="AF175" s="417"/>
      <c r="AG175" s="417"/>
      <c r="AH175" s="417"/>
    </row>
    <row r="176" spans="25:34" ht="12">
      <c r="Y176" s="417"/>
      <c r="Z176" s="417"/>
      <c r="AA176" s="417"/>
      <c r="AB176" s="417"/>
      <c r="AC176" s="417"/>
      <c r="AD176" s="417"/>
      <c r="AE176" s="417"/>
      <c r="AF176" s="417"/>
      <c r="AG176" s="417"/>
      <c r="AH176" s="417"/>
    </row>
    <row r="177" spans="25:34" ht="12">
      <c r="Y177" s="417"/>
      <c r="Z177" s="417"/>
      <c r="AA177" s="417"/>
      <c r="AB177" s="417"/>
      <c r="AC177" s="417"/>
      <c r="AD177" s="417"/>
      <c r="AE177" s="417"/>
      <c r="AF177" s="417"/>
      <c r="AG177" s="417"/>
      <c r="AH177" s="417"/>
    </row>
    <row r="178" spans="25:34" ht="12">
      <c r="Y178" s="417"/>
      <c r="Z178" s="417"/>
      <c r="AA178" s="417"/>
      <c r="AB178" s="417"/>
      <c r="AC178" s="417"/>
      <c r="AD178" s="417"/>
      <c r="AE178" s="417"/>
      <c r="AF178" s="417"/>
      <c r="AG178" s="417"/>
      <c r="AH178" s="417"/>
    </row>
    <row r="179" spans="25:34" ht="12">
      <c r="Y179" s="417"/>
      <c r="Z179" s="417"/>
      <c r="AA179" s="417"/>
      <c r="AB179" s="417"/>
      <c r="AC179" s="417"/>
      <c r="AD179" s="417"/>
      <c r="AE179" s="417"/>
      <c r="AF179" s="417"/>
      <c r="AG179" s="417"/>
      <c r="AH179" s="417"/>
    </row>
    <row r="180" spans="25:34" ht="12">
      <c r="Y180" s="417"/>
      <c r="Z180" s="417"/>
      <c r="AA180" s="417"/>
      <c r="AB180" s="417"/>
      <c r="AC180" s="417"/>
      <c r="AD180" s="417"/>
      <c r="AE180" s="417"/>
      <c r="AF180" s="417"/>
      <c r="AG180" s="417"/>
      <c r="AH180" s="417"/>
    </row>
    <row r="181" spans="25:34" ht="12">
      <c r="Y181" s="417"/>
      <c r="Z181" s="417"/>
      <c r="AA181" s="417"/>
      <c r="AB181" s="417"/>
      <c r="AC181" s="417"/>
      <c r="AD181" s="417"/>
      <c r="AE181" s="417"/>
      <c r="AF181" s="417"/>
      <c r="AG181" s="417"/>
      <c r="AH181" s="417"/>
    </row>
    <row r="182" spans="25:34" ht="12">
      <c r="Y182" s="417"/>
      <c r="Z182" s="417"/>
      <c r="AA182" s="417"/>
      <c r="AB182" s="417"/>
      <c r="AC182" s="417"/>
      <c r="AD182" s="417"/>
      <c r="AE182" s="417"/>
      <c r="AF182" s="417"/>
      <c r="AG182" s="417"/>
      <c r="AH182" s="417"/>
    </row>
    <row r="183" spans="25:34" ht="12">
      <c r="Y183" s="417"/>
      <c r="Z183" s="417"/>
      <c r="AA183" s="417"/>
      <c r="AB183" s="417"/>
      <c r="AC183" s="417"/>
      <c r="AD183" s="417"/>
      <c r="AE183" s="417"/>
      <c r="AF183" s="417"/>
      <c r="AG183" s="417"/>
      <c r="AH183" s="417"/>
    </row>
    <row r="184" spans="25:34" ht="12">
      <c r="Y184" s="417"/>
      <c r="Z184" s="417"/>
      <c r="AA184" s="417"/>
      <c r="AB184" s="417"/>
      <c r="AC184" s="417"/>
      <c r="AD184" s="417"/>
      <c r="AE184" s="417"/>
      <c r="AF184" s="417"/>
      <c r="AG184" s="417"/>
      <c r="AH184" s="417"/>
    </row>
    <row r="185" spans="25:34" ht="12">
      <c r="Y185" s="417"/>
      <c r="Z185" s="417"/>
      <c r="AA185" s="417"/>
      <c r="AB185" s="417"/>
      <c r="AC185" s="417"/>
      <c r="AD185" s="417"/>
      <c r="AE185" s="417"/>
      <c r="AF185" s="417"/>
      <c r="AG185" s="417"/>
      <c r="AH185" s="417"/>
    </row>
    <row r="186" spans="25:34" ht="12">
      <c r="Y186" s="417"/>
      <c r="Z186" s="417"/>
      <c r="AA186" s="417"/>
      <c r="AB186" s="417"/>
      <c r="AC186" s="417"/>
      <c r="AD186" s="417"/>
      <c r="AE186" s="417"/>
      <c r="AF186" s="417"/>
      <c r="AG186" s="417"/>
      <c r="AH186" s="417"/>
    </row>
    <row r="187" spans="25:34" ht="12">
      <c r="Y187" s="417"/>
      <c r="Z187" s="417"/>
      <c r="AA187" s="417"/>
      <c r="AB187" s="417"/>
      <c r="AC187" s="417"/>
      <c r="AD187" s="417"/>
      <c r="AE187" s="417"/>
      <c r="AF187" s="417"/>
      <c r="AG187" s="417"/>
      <c r="AH187" s="417"/>
    </row>
    <row r="188" spans="25:34" ht="12">
      <c r="Y188" s="417"/>
      <c r="Z188" s="417"/>
      <c r="AA188" s="417"/>
      <c r="AB188" s="417"/>
      <c r="AC188" s="417"/>
      <c r="AD188" s="417"/>
      <c r="AE188" s="417"/>
      <c r="AF188" s="417"/>
      <c r="AG188" s="417"/>
      <c r="AH188" s="417"/>
    </row>
    <row r="189" spans="25:34" ht="12">
      <c r="Y189" s="417"/>
      <c r="Z189" s="417"/>
      <c r="AA189" s="417"/>
      <c r="AB189" s="417"/>
      <c r="AC189" s="417"/>
      <c r="AD189" s="417"/>
      <c r="AE189" s="417"/>
      <c r="AF189" s="417"/>
      <c r="AG189" s="417"/>
      <c r="AH189" s="417"/>
    </row>
    <row r="190" spans="25:34" ht="12">
      <c r="Y190" s="417"/>
      <c r="Z190" s="417"/>
      <c r="AA190" s="417"/>
      <c r="AB190" s="417"/>
      <c r="AC190" s="417"/>
      <c r="AD190" s="417"/>
      <c r="AE190" s="417"/>
      <c r="AF190" s="417"/>
      <c r="AG190" s="417"/>
      <c r="AH190" s="417"/>
    </row>
    <row r="191" spans="25:34" ht="12">
      <c r="Y191" s="417"/>
      <c r="Z191" s="417"/>
      <c r="AA191" s="417"/>
      <c r="AB191" s="417"/>
      <c r="AC191" s="417"/>
      <c r="AD191" s="417"/>
      <c r="AE191" s="417"/>
      <c r="AF191" s="417"/>
      <c r="AG191" s="417"/>
      <c r="AH191" s="417"/>
    </row>
    <row r="192" spans="25:34" ht="12">
      <c r="Y192" s="417"/>
      <c r="Z192" s="417"/>
      <c r="AA192" s="417"/>
      <c r="AB192" s="417"/>
      <c r="AC192" s="417"/>
      <c r="AD192" s="417"/>
      <c r="AE192" s="417"/>
      <c r="AF192" s="417"/>
      <c r="AG192" s="417"/>
      <c r="AH192" s="417"/>
    </row>
    <row r="193" spans="25:34" ht="12">
      <c r="Y193" s="417"/>
      <c r="Z193" s="417"/>
      <c r="AA193" s="417"/>
      <c r="AB193" s="417"/>
      <c r="AC193" s="417"/>
      <c r="AD193" s="417"/>
      <c r="AE193" s="417"/>
      <c r="AF193" s="417"/>
      <c r="AG193" s="417"/>
      <c r="AH193" s="417"/>
    </row>
    <row r="194" spans="25:34" ht="12">
      <c r="Y194" s="417"/>
      <c r="Z194" s="417"/>
      <c r="AA194" s="417"/>
      <c r="AB194" s="417"/>
      <c r="AC194" s="417"/>
      <c r="AD194" s="417"/>
      <c r="AE194" s="417"/>
      <c r="AF194" s="417"/>
      <c r="AG194" s="417"/>
      <c r="AH194" s="417"/>
    </row>
    <row r="195" spans="25:34" ht="12">
      <c r="Y195" s="417"/>
      <c r="Z195" s="417"/>
      <c r="AA195" s="417"/>
      <c r="AB195" s="417"/>
      <c r="AC195" s="417"/>
      <c r="AD195" s="417"/>
      <c r="AE195" s="417"/>
      <c r="AF195" s="417"/>
      <c r="AG195" s="417"/>
      <c r="AH195" s="417"/>
    </row>
    <row r="196" spans="25:34" ht="12">
      <c r="Y196" s="417"/>
      <c r="Z196" s="417"/>
      <c r="AA196" s="417"/>
      <c r="AB196" s="417"/>
      <c r="AC196" s="417"/>
      <c r="AD196" s="417"/>
      <c r="AE196" s="417"/>
      <c r="AF196" s="417"/>
      <c r="AG196" s="417"/>
      <c r="AH196" s="417"/>
    </row>
    <row r="197" spans="25:34" ht="12">
      <c r="Y197" s="417"/>
      <c r="Z197" s="417"/>
      <c r="AA197" s="417"/>
      <c r="AB197" s="417"/>
      <c r="AC197" s="417"/>
      <c r="AD197" s="417"/>
      <c r="AE197" s="417"/>
      <c r="AF197" s="417"/>
      <c r="AG197" s="417"/>
      <c r="AH197" s="417"/>
    </row>
    <row r="198" spans="25:34" ht="12">
      <c r="Y198" s="417"/>
      <c r="Z198" s="417"/>
      <c r="AA198" s="417"/>
      <c r="AB198" s="417"/>
      <c r="AC198" s="417"/>
      <c r="AD198" s="417"/>
      <c r="AE198" s="417"/>
      <c r="AF198" s="417"/>
      <c r="AG198" s="417"/>
      <c r="AH198" s="417"/>
    </row>
    <row r="199" spans="25:34" ht="12">
      <c r="Y199" s="417"/>
      <c r="Z199" s="417"/>
      <c r="AA199" s="417"/>
      <c r="AB199" s="417"/>
      <c r="AC199" s="417"/>
      <c r="AD199" s="417"/>
      <c r="AE199" s="417"/>
      <c r="AF199" s="417"/>
      <c r="AG199" s="417"/>
      <c r="AH199" s="417"/>
    </row>
    <row r="200" spans="25:34" ht="12">
      <c r="Y200" s="417"/>
      <c r="Z200" s="417"/>
      <c r="AA200" s="417"/>
      <c r="AB200" s="417"/>
      <c r="AC200" s="417"/>
      <c r="AD200" s="417"/>
      <c r="AE200" s="417"/>
      <c r="AF200" s="417"/>
      <c r="AG200" s="417"/>
      <c r="AH200" s="417"/>
    </row>
    <row r="201" spans="25:34" ht="12">
      <c r="Y201" s="417"/>
      <c r="Z201" s="417"/>
      <c r="AA201" s="417"/>
      <c r="AB201" s="417"/>
      <c r="AC201" s="417"/>
      <c r="AD201" s="417"/>
      <c r="AE201" s="417"/>
      <c r="AF201" s="417"/>
      <c r="AG201" s="417"/>
      <c r="AH201" s="417"/>
    </row>
    <row r="202" spans="25:34" ht="12">
      <c r="Y202" s="417"/>
      <c r="Z202" s="417"/>
      <c r="AA202" s="417"/>
      <c r="AB202" s="417"/>
      <c r="AC202" s="417"/>
      <c r="AD202" s="417"/>
      <c r="AE202" s="417"/>
      <c r="AF202" s="417"/>
      <c r="AG202" s="417"/>
      <c r="AH202" s="417"/>
    </row>
    <row r="203" spans="25:34" ht="12">
      <c r="Y203" s="417"/>
      <c r="Z203" s="417"/>
      <c r="AA203" s="417"/>
      <c r="AB203" s="417"/>
      <c r="AC203" s="417"/>
      <c r="AD203" s="417"/>
      <c r="AE203" s="417"/>
      <c r="AF203" s="417"/>
      <c r="AG203" s="417"/>
      <c r="AH203" s="417"/>
    </row>
    <row r="204" spans="25:34" ht="12">
      <c r="Y204" s="417"/>
      <c r="Z204" s="417"/>
      <c r="AA204" s="417"/>
      <c r="AB204" s="417"/>
      <c r="AC204" s="417"/>
      <c r="AD204" s="417"/>
      <c r="AE204" s="417"/>
      <c r="AF204" s="417"/>
      <c r="AG204" s="417"/>
      <c r="AH204" s="417"/>
    </row>
    <row r="205" spans="25:34" ht="12">
      <c r="Y205" s="417"/>
      <c r="Z205" s="417"/>
      <c r="AA205" s="417"/>
      <c r="AB205" s="417"/>
      <c r="AC205" s="417"/>
      <c r="AD205" s="417"/>
      <c r="AE205" s="417"/>
      <c r="AF205" s="417"/>
      <c r="AG205" s="417"/>
      <c r="AH205" s="417"/>
    </row>
    <row r="206" spans="25:34" ht="12">
      <c r="Y206" s="417"/>
      <c r="Z206" s="417"/>
      <c r="AA206" s="417"/>
      <c r="AB206" s="417"/>
      <c r="AC206" s="417"/>
      <c r="AD206" s="417"/>
      <c r="AE206" s="417"/>
      <c r="AF206" s="417"/>
      <c r="AG206" s="417"/>
      <c r="AH206" s="417"/>
    </row>
    <row r="207" spans="25:34" ht="12">
      <c r="Y207" s="417"/>
      <c r="Z207" s="417"/>
      <c r="AA207" s="417"/>
      <c r="AB207" s="417"/>
      <c r="AC207" s="417"/>
      <c r="AD207" s="417"/>
      <c r="AE207" s="417"/>
      <c r="AF207" s="417"/>
      <c r="AG207" s="417"/>
      <c r="AH207" s="417"/>
    </row>
    <row r="208" spans="25:34" ht="12">
      <c r="Y208" s="417"/>
      <c r="Z208" s="417"/>
      <c r="AA208" s="417"/>
      <c r="AB208" s="417"/>
      <c r="AC208" s="417"/>
      <c r="AD208" s="417"/>
      <c r="AE208" s="417"/>
      <c r="AF208" s="417"/>
      <c r="AG208" s="417"/>
      <c r="AH208" s="417"/>
    </row>
    <row r="209" spans="25:34" ht="12">
      <c r="Y209" s="417"/>
      <c r="Z209" s="417"/>
      <c r="AA209" s="417"/>
      <c r="AB209" s="417"/>
      <c r="AC209" s="417"/>
      <c r="AD209" s="417"/>
      <c r="AE209" s="417"/>
      <c r="AF209" s="417"/>
      <c r="AG209" s="417"/>
      <c r="AH209" s="417"/>
    </row>
    <row r="210" spans="25:34" ht="12">
      <c r="Y210" s="417"/>
      <c r="Z210" s="417"/>
      <c r="AA210" s="417"/>
      <c r="AB210" s="417"/>
      <c r="AC210" s="417"/>
      <c r="AD210" s="417"/>
      <c r="AE210" s="417"/>
      <c r="AF210" s="417"/>
      <c r="AG210" s="417"/>
      <c r="AH210" s="417"/>
    </row>
    <row r="211" spans="25:34" ht="12">
      <c r="Y211" s="417"/>
      <c r="Z211" s="417"/>
      <c r="AA211" s="417"/>
      <c r="AB211" s="417"/>
      <c r="AC211" s="417"/>
      <c r="AD211" s="417"/>
      <c r="AE211" s="417"/>
      <c r="AF211" s="417"/>
      <c r="AG211" s="417"/>
      <c r="AH211" s="417"/>
    </row>
    <row r="212" spans="25:34" ht="12">
      <c r="Y212" s="417"/>
      <c r="Z212" s="417"/>
      <c r="AA212" s="417"/>
      <c r="AB212" s="417"/>
      <c r="AC212" s="417"/>
      <c r="AD212" s="417"/>
      <c r="AE212" s="417"/>
      <c r="AF212" s="417"/>
      <c r="AG212" s="417"/>
      <c r="AH212" s="417"/>
    </row>
    <row r="213" spans="25:34" ht="12">
      <c r="Y213" s="417"/>
      <c r="Z213" s="417"/>
      <c r="AA213" s="417"/>
      <c r="AB213" s="417"/>
      <c r="AC213" s="417"/>
      <c r="AD213" s="417"/>
      <c r="AE213" s="417"/>
      <c r="AF213" s="417"/>
      <c r="AG213" s="417"/>
      <c r="AH213" s="417"/>
    </row>
    <row r="214" spans="25:34" ht="12">
      <c r="Y214" s="417"/>
      <c r="Z214" s="417"/>
      <c r="AA214" s="417"/>
      <c r="AB214" s="417"/>
      <c r="AC214" s="417"/>
      <c r="AD214" s="417"/>
      <c r="AE214" s="417"/>
      <c r="AF214" s="417"/>
      <c r="AG214" s="417"/>
      <c r="AH214" s="417"/>
    </row>
    <row r="215" spans="25:34" ht="12">
      <c r="Y215" s="417"/>
      <c r="Z215" s="417"/>
      <c r="AA215" s="417"/>
      <c r="AB215" s="417"/>
      <c r="AC215" s="417"/>
      <c r="AD215" s="417"/>
      <c r="AE215" s="417"/>
      <c r="AF215" s="417"/>
      <c r="AG215" s="417"/>
      <c r="AH215" s="417"/>
    </row>
    <row r="216" spans="25:34" ht="12">
      <c r="Y216" s="417"/>
      <c r="Z216" s="417"/>
      <c r="AA216" s="417"/>
      <c r="AB216" s="417"/>
      <c r="AC216" s="417"/>
      <c r="AD216" s="417"/>
      <c r="AE216" s="417"/>
      <c r="AF216" s="417"/>
      <c r="AG216" s="417"/>
      <c r="AH216" s="417"/>
    </row>
    <row r="217" spans="25:34" ht="12">
      <c r="Y217" s="417"/>
      <c r="Z217" s="417"/>
      <c r="AA217" s="417"/>
      <c r="AB217" s="417"/>
      <c r="AC217" s="417"/>
      <c r="AD217" s="417"/>
      <c r="AE217" s="417"/>
      <c r="AF217" s="417"/>
      <c r="AG217" s="417"/>
      <c r="AH217" s="417"/>
    </row>
    <row r="218" spans="25:34" ht="12">
      <c r="Y218" s="417"/>
      <c r="Z218" s="417"/>
      <c r="AA218" s="417"/>
      <c r="AB218" s="417"/>
      <c r="AC218" s="417"/>
      <c r="AD218" s="417"/>
      <c r="AE218" s="417"/>
      <c r="AF218" s="417"/>
      <c r="AG218" s="417"/>
      <c r="AH218" s="417"/>
    </row>
    <row r="219" spans="25:34" ht="12">
      <c r="Y219" s="417"/>
      <c r="Z219" s="417"/>
      <c r="AA219" s="417"/>
      <c r="AB219" s="417"/>
      <c r="AC219" s="417"/>
      <c r="AD219" s="417"/>
      <c r="AE219" s="417"/>
      <c r="AF219" s="417"/>
      <c r="AG219" s="417"/>
      <c r="AH219" s="417"/>
    </row>
    <row r="220" spans="25:34" ht="12">
      <c r="Y220" s="417"/>
      <c r="Z220" s="417"/>
      <c r="AA220" s="417"/>
      <c r="AB220" s="417"/>
      <c r="AC220" s="417"/>
      <c r="AD220" s="417"/>
      <c r="AE220" s="417"/>
      <c r="AF220" s="417"/>
      <c r="AG220" s="417"/>
      <c r="AH220" s="417"/>
    </row>
    <row r="221" spans="25:34" ht="12">
      <c r="Y221" s="417"/>
      <c r="Z221" s="417"/>
      <c r="AA221" s="417"/>
      <c r="AB221" s="417"/>
      <c r="AC221" s="417"/>
      <c r="AD221" s="417"/>
      <c r="AE221" s="417"/>
      <c r="AF221" s="417"/>
      <c r="AG221" s="417"/>
      <c r="AH221" s="417"/>
    </row>
    <row r="222" spans="25:34" ht="12">
      <c r="Y222" s="417"/>
      <c r="Z222" s="417"/>
      <c r="AA222" s="417"/>
      <c r="AB222" s="417"/>
      <c r="AC222" s="417"/>
      <c r="AD222" s="417"/>
      <c r="AE222" s="417"/>
      <c r="AF222" s="417"/>
      <c r="AG222" s="417"/>
      <c r="AH222" s="417"/>
    </row>
    <row r="223" spans="25:34" ht="12">
      <c r="Y223" s="417"/>
      <c r="Z223" s="417"/>
      <c r="AA223" s="417"/>
      <c r="AB223" s="417"/>
      <c r="AC223" s="417"/>
      <c r="AD223" s="417"/>
      <c r="AE223" s="417"/>
      <c r="AF223" s="417"/>
      <c r="AG223" s="417"/>
      <c r="AH223" s="417"/>
    </row>
    <row r="224" spans="25:34" ht="12">
      <c r="Y224" s="417"/>
      <c r="Z224" s="417"/>
      <c r="AA224" s="417"/>
      <c r="AB224" s="417"/>
      <c r="AC224" s="417"/>
      <c r="AD224" s="417"/>
      <c r="AE224" s="417"/>
      <c r="AF224" s="417"/>
      <c r="AG224" s="417"/>
      <c r="AH224" s="417"/>
    </row>
    <row r="225" spans="25:34" ht="12">
      <c r="Y225" s="417"/>
      <c r="Z225" s="417"/>
      <c r="AA225" s="417"/>
      <c r="AB225" s="417"/>
      <c r="AC225" s="417"/>
      <c r="AD225" s="417"/>
      <c r="AE225" s="417"/>
      <c r="AF225" s="417"/>
      <c r="AG225" s="417"/>
      <c r="AH225" s="417"/>
    </row>
    <row r="226" spans="25:34" ht="12">
      <c r="Y226" s="417"/>
      <c r="Z226" s="417"/>
      <c r="AA226" s="417"/>
      <c r="AB226" s="417"/>
      <c r="AC226" s="417"/>
      <c r="AD226" s="417"/>
      <c r="AE226" s="417"/>
      <c r="AF226" s="417"/>
      <c r="AG226" s="417"/>
      <c r="AH226" s="417"/>
    </row>
    <row r="227" spans="25:34" ht="12">
      <c r="Y227" s="417"/>
      <c r="Z227" s="417"/>
      <c r="AA227" s="417"/>
      <c r="AB227" s="417"/>
      <c r="AC227" s="417"/>
      <c r="AD227" s="417"/>
      <c r="AE227" s="417"/>
      <c r="AF227" s="417"/>
      <c r="AG227" s="417"/>
      <c r="AH227" s="417"/>
    </row>
    <row r="228" spans="25:34" ht="12">
      <c r="Y228" s="417"/>
      <c r="Z228" s="417"/>
      <c r="AA228" s="417"/>
      <c r="AB228" s="417"/>
      <c r="AC228" s="417"/>
      <c r="AD228" s="417"/>
      <c r="AE228" s="417"/>
      <c r="AF228" s="417"/>
      <c r="AG228" s="417"/>
      <c r="AH228" s="417"/>
    </row>
    <row r="229" spans="25:34" ht="12">
      <c r="Y229" s="417"/>
      <c r="Z229" s="417"/>
      <c r="AA229" s="417"/>
      <c r="AB229" s="417"/>
      <c r="AC229" s="417"/>
      <c r="AD229" s="417"/>
      <c r="AE229" s="417"/>
      <c r="AF229" s="417"/>
      <c r="AG229" s="417"/>
      <c r="AH229" s="417"/>
    </row>
    <row r="230" spans="25:34" ht="12">
      <c r="Y230" s="417"/>
      <c r="Z230" s="417"/>
      <c r="AA230" s="417"/>
      <c r="AB230" s="417"/>
      <c r="AC230" s="417"/>
      <c r="AD230" s="417"/>
      <c r="AE230" s="417"/>
      <c r="AF230" s="417"/>
      <c r="AG230" s="417"/>
      <c r="AH230" s="417"/>
    </row>
    <row r="231" spans="25:34" ht="12">
      <c r="Y231" s="417"/>
      <c r="Z231" s="417"/>
      <c r="AA231" s="417"/>
      <c r="AB231" s="417"/>
      <c r="AC231" s="417"/>
      <c r="AD231" s="417"/>
      <c r="AE231" s="417"/>
      <c r="AF231" s="417"/>
      <c r="AG231" s="417"/>
      <c r="AH231" s="417"/>
    </row>
    <row r="232" spans="25:34" ht="12">
      <c r="Y232" s="417"/>
      <c r="Z232" s="417"/>
      <c r="AA232" s="417"/>
      <c r="AB232" s="417"/>
      <c r="AC232" s="417"/>
      <c r="AD232" s="417"/>
      <c r="AE232" s="417"/>
      <c r="AF232" s="417"/>
      <c r="AG232" s="417"/>
      <c r="AH232" s="417"/>
    </row>
    <row r="233" spans="25:34" ht="12">
      <c r="Y233" s="417"/>
      <c r="Z233" s="417"/>
      <c r="AA233" s="417"/>
      <c r="AB233" s="417"/>
      <c r="AC233" s="417"/>
      <c r="AD233" s="417"/>
      <c r="AE233" s="417"/>
      <c r="AF233" s="417"/>
      <c r="AG233" s="417"/>
      <c r="AH233" s="417"/>
    </row>
    <row r="234" spans="25:34" ht="12">
      <c r="Y234" s="417"/>
      <c r="Z234" s="417"/>
      <c r="AA234" s="417"/>
      <c r="AB234" s="417"/>
      <c r="AC234" s="417"/>
      <c r="AD234" s="417"/>
      <c r="AE234" s="417"/>
      <c r="AF234" s="417"/>
      <c r="AG234" s="417"/>
      <c r="AH234" s="417"/>
    </row>
    <row r="235" spans="25:34" ht="12">
      <c r="Y235" s="417"/>
      <c r="Z235" s="417"/>
      <c r="AA235" s="417"/>
      <c r="AB235" s="417"/>
      <c r="AC235" s="417"/>
      <c r="AD235" s="417"/>
      <c r="AE235" s="417"/>
      <c r="AF235" s="417"/>
      <c r="AG235" s="417"/>
      <c r="AH235" s="417"/>
    </row>
    <row r="236" spans="25:34" ht="12">
      <c r="Y236" s="417"/>
      <c r="Z236" s="417"/>
      <c r="AA236" s="417"/>
      <c r="AB236" s="417"/>
      <c r="AC236" s="417"/>
      <c r="AD236" s="417"/>
      <c r="AE236" s="417"/>
      <c r="AF236" s="417"/>
      <c r="AG236" s="417"/>
      <c r="AH236" s="417"/>
    </row>
    <row r="237" spans="25:34" ht="12">
      <c r="Y237" s="417"/>
      <c r="Z237" s="417"/>
      <c r="AA237" s="417"/>
      <c r="AB237" s="417"/>
      <c r="AC237" s="417"/>
      <c r="AD237" s="417"/>
      <c r="AE237" s="417"/>
      <c r="AF237" s="417"/>
      <c r="AG237" s="417"/>
      <c r="AH237" s="417"/>
    </row>
    <row r="238" spans="25:34" ht="12">
      <c r="Y238" s="417"/>
      <c r="Z238" s="417"/>
      <c r="AA238" s="417"/>
      <c r="AB238" s="417"/>
      <c r="AC238" s="417"/>
      <c r="AD238" s="417"/>
      <c r="AE238" s="417"/>
      <c r="AF238" s="417"/>
      <c r="AG238" s="417"/>
      <c r="AH238" s="417"/>
    </row>
    <row r="239" spans="25:34" ht="12">
      <c r="Y239" s="417"/>
      <c r="Z239" s="417"/>
      <c r="AA239" s="417"/>
      <c r="AB239" s="417"/>
      <c r="AC239" s="417"/>
      <c r="AD239" s="417"/>
      <c r="AE239" s="417"/>
      <c r="AF239" s="417"/>
      <c r="AG239" s="417"/>
      <c r="AH239" s="417"/>
    </row>
    <row r="240" spans="25:34" ht="12">
      <c r="Y240" s="417"/>
      <c r="Z240" s="417"/>
      <c r="AA240" s="417"/>
      <c r="AB240" s="417"/>
      <c r="AC240" s="417"/>
      <c r="AD240" s="417"/>
      <c r="AE240" s="417"/>
      <c r="AF240" s="417"/>
      <c r="AG240" s="417"/>
      <c r="AH240" s="417"/>
    </row>
    <row r="241" spans="25:34" ht="12">
      <c r="Y241" s="417"/>
      <c r="Z241" s="417"/>
      <c r="AA241" s="417"/>
      <c r="AB241" s="417"/>
      <c r="AC241" s="417"/>
      <c r="AD241" s="417"/>
      <c r="AE241" s="417"/>
      <c r="AF241" s="417"/>
      <c r="AG241" s="417"/>
      <c r="AH241" s="417"/>
    </row>
    <row r="242" spans="25:34" ht="12">
      <c r="Y242" s="417"/>
      <c r="Z242" s="417"/>
      <c r="AA242" s="417"/>
      <c r="AB242" s="417"/>
      <c r="AC242" s="417"/>
      <c r="AD242" s="417"/>
      <c r="AE242" s="417"/>
      <c r="AF242" s="417"/>
      <c r="AG242" s="417"/>
      <c r="AH242" s="417"/>
    </row>
    <row r="243" spans="25:34" ht="12">
      <c r="Y243" s="417"/>
      <c r="Z243" s="417"/>
      <c r="AA243" s="417"/>
      <c r="AB243" s="417"/>
      <c r="AC243" s="417"/>
      <c r="AD243" s="417"/>
      <c r="AE243" s="417"/>
      <c r="AF243" s="417"/>
      <c r="AG243" s="417"/>
      <c r="AH243" s="417"/>
    </row>
    <row r="244" spans="25:34" ht="12">
      <c r="Y244" s="417"/>
      <c r="Z244" s="417"/>
      <c r="AA244" s="417"/>
      <c r="AB244" s="417"/>
      <c r="AC244" s="417"/>
      <c r="AD244" s="417"/>
      <c r="AE244" s="417"/>
      <c r="AF244" s="417"/>
      <c r="AG244" s="417"/>
      <c r="AH244" s="417"/>
    </row>
    <row r="245" spans="25:34" ht="12">
      <c r="Y245" s="417"/>
      <c r="Z245" s="417"/>
      <c r="AA245" s="417"/>
      <c r="AB245" s="417"/>
      <c r="AC245" s="417"/>
      <c r="AD245" s="417"/>
      <c r="AE245" s="417"/>
      <c r="AF245" s="417"/>
      <c r="AG245" s="417"/>
      <c r="AH245" s="417"/>
    </row>
    <row r="246" spans="25:34" ht="12">
      <c r="Y246" s="417"/>
      <c r="Z246" s="417"/>
      <c r="AA246" s="417"/>
      <c r="AB246" s="417"/>
      <c r="AC246" s="417"/>
      <c r="AD246" s="417"/>
      <c r="AE246" s="417"/>
      <c r="AF246" s="417"/>
      <c r="AG246" s="417"/>
      <c r="AH246" s="417"/>
    </row>
    <row r="247" spans="25:34" ht="12">
      <c r="Y247" s="417"/>
      <c r="Z247" s="417"/>
      <c r="AA247" s="417"/>
      <c r="AB247" s="417"/>
      <c r="AC247" s="417"/>
      <c r="AD247" s="417"/>
      <c r="AE247" s="417"/>
      <c r="AF247" s="417"/>
      <c r="AG247" s="417"/>
      <c r="AH247" s="417"/>
    </row>
    <row r="248" spans="25:34" ht="12">
      <c r="Y248" s="417"/>
      <c r="Z248" s="417"/>
      <c r="AA248" s="417"/>
      <c r="AB248" s="417"/>
      <c r="AC248" s="417"/>
      <c r="AD248" s="417"/>
      <c r="AE248" s="417"/>
      <c r="AF248" s="417"/>
      <c r="AG248" s="417"/>
      <c r="AH248" s="417"/>
    </row>
    <row r="249" spans="25:34" ht="12">
      <c r="Y249" s="417"/>
      <c r="Z249" s="417"/>
      <c r="AA249" s="417"/>
      <c r="AB249" s="417"/>
      <c r="AC249" s="417"/>
      <c r="AD249" s="417"/>
      <c r="AE249" s="417"/>
      <c r="AF249" s="417"/>
      <c r="AG249" s="417"/>
      <c r="AH249" s="417"/>
    </row>
    <row r="250" spans="25:34" ht="12">
      <c r="Y250" s="417"/>
      <c r="Z250" s="417"/>
      <c r="AA250" s="417"/>
      <c r="AB250" s="417"/>
      <c r="AC250" s="417"/>
      <c r="AD250" s="417"/>
      <c r="AE250" s="417"/>
      <c r="AF250" s="417"/>
      <c r="AG250" s="417"/>
      <c r="AH250" s="417"/>
    </row>
    <row r="251" spans="25:34" ht="12">
      <c r="Y251" s="417"/>
      <c r="Z251" s="417"/>
      <c r="AA251" s="417"/>
      <c r="AB251" s="417"/>
      <c r="AC251" s="417"/>
      <c r="AD251" s="417"/>
      <c r="AE251" s="417"/>
      <c r="AF251" s="417"/>
      <c r="AG251" s="417"/>
      <c r="AH251" s="417"/>
    </row>
    <row r="252" spans="25:34" ht="12">
      <c r="Y252" s="417"/>
      <c r="Z252" s="417"/>
      <c r="AA252" s="417"/>
      <c r="AB252" s="417"/>
      <c r="AC252" s="417"/>
      <c r="AD252" s="417"/>
      <c r="AE252" s="417"/>
      <c r="AF252" s="417"/>
      <c r="AG252" s="417"/>
      <c r="AH252" s="417"/>
    </row>
    <row r="253" spans="25:34" ht="12">
      <c r="Y253" s="417"/>
      <c r="Z253" s="417"/>
      <c r="AA253" s="417"/>
      <c r="AB253" s="417"/>
      <c r="AC253" s="417"/>
      <c r="AD253" s="417"/>
      <c r="AE253" s="417"/>
      <c r="AF253" s="417"/>
      <c r="AG253" s="417"/>
      <c r="AH253" s="417"/>
    </row>
    <row r="254" spans="25:34" ht="12">
      <c r="Y254" s="417"/>
      <c r="Z254" s="417"/>
      <c r="AA254" s="417"/>
      <c r="AB254" s="417"/>
      <c r="AC254" s="417"/>
      <c r="AD254" s="417"/>
      <c r="AE254" s="417"/>
      <c r="AF254" s="417"/>
      <c r="AG254" s="417"/>
      <c r="AH254" s="417"/>
    </row>
    <row r="255" spans="25:34" ht="12">
      <c r="Y255" s="417"/>
      <c r="Z255" s="417"/>
      <c r="AA255" s="417"/>
      <c r="AB255" s="417"/>
      <c r="AC255" s="417"/>
      <c r="AD255" s="417"/>
      <c r="AE255" s="417"/>
      <c r="AF255" s="417"/>
      <c r="AG255" s="417"/>
      <c r="AH255" s="417"/>
    </row>
    <row r="256" spans="25:34" ht="12">
      <c r="Y256" s="417"/>
      <c r="Z256" s="417"/>
      <c r="AA256" s="417"/>
      <c r="AB256" s="417"/>
      <c r="AC256" s="417"/>
      <c r="AD256" s="417"/>
      <c r="AE256" s="417"/>
      <c r="AF256" s="417"/>
      <c r="AG256" s="417"/>
      <c r="AH256" s="417"/>
    </row>
    <row r="257" spans="25:34" ht="12">
      <c r="Y257" s="417"/>
      <c r="Z257" s="417"/>
      <c r="AA257" s="417"/>
      <c r="AB257" s="417"/>
      <c r="AC257" s="417"/>
      <c r="AD257" s="417"/>
      <c r="AE257" s="417"/>
      <c r="AF257" s="417"/>
      <c r="AG257" s="417"/>
      <c r="AH257" s="417"/>
    </row>
    <row r="258" spans="25:34" ht="12">
      <c r="Y258" s="417"/>
      <c r="Z258" s="417"/>
      <c r="AA258" s="417"/>
      <c r="AB258" s="417"/>
      <c r="AC258" s="417"/>
      <c r="AD258" s="417"/>
      <c r="AE258" s="417"/>
      <c r="AF258" s="417"/>
      <c r="AG258" s="417"/>
      <c r="AH258" s="417"/>
    </row>
    <row r="259" spans="25:34" ht="12">
      <c r="Y259" s="417"/>
      <c r="Z259" s="417"/>
      <c r="AA259" s="417"/>
      <c r="AB259" s="417"/>
      <c r="AC259" s="417"/>
      <c r="AD259" s="417"/>
      <c r="AE259" s="417"/>
      <c r="AF259" s="417"/>
      <c r="AG259" s="417"/>
      <c r="AH259" s="417"/>
    </row>
    <row r="260" spans="25:34" ht="12">
      <c r="Y260" s="417"/>
      <c r="Z260" s="417"/>
      <c r="AA260" s="417"/>
      <c r="AB260" s="417"/>
      <c r="AC260" s="417"/>
      <c r="AD260" s="417"/>
      <c r="AE260" s="417"/>
      <c r="AF260" s="417"/>
      <c r="AG260" s="417"/>
      <c r="AH260" s="417"/>
    </row>
    <row r="261" spans="25:34" ht="12">
      <c r="Y261" s="417"/>
      <c r="Z261" s="417"/>
      <c r="AA261" s="417"/>
      <c r="AB261" s="417"/>
      <c r="AC261" s="417"/>
      <c r="AD261" s="417"/>
      <c r="AE261" s="417"/>
      <c r="AF261" s="417"/>
      <c r="AG261" s="417"/>
      <c r="AH261" s="417"/>
    </row>
    <row r="262" spans="25:34" ht="12">
      <c r="Y262" s="417"/>
      <c r="Z262" s="417"/>
      <c r="AA262" s="417"/>
      <c r="AB262" s="417"/>
      <c r="AC262" s="417"/>
      <c r="AD262" s="417"/>
      <c r="AE262" s="417"/>
      <c r="AF262" s="417"/>
      <c r="AG262" s="417"/>
      <c r="AH262" s="417"/>
    </row>
    <row r="263" spans="25:34" ht="12">
      <c r="Y263" s="417"/>
      <c r="Z263" s="417"/>
      <c r="AA263" s="417"/>
      <c r="AB263" s="417"/>
      <c r="AC263" s="417"/>
      <c r="AD263" s="417"/>
      <c r="AE263" s="417"/>
      <c r="AF263" s="417"/>
      <c r="AG263" s="417"/>
      <c r="AH263" s="417"/>
    </row>
    <row r="264" spans="25:34" ht="12">
      <c r="Y264" s="417"/>
      <c r="Z264" s="417"/>
      <c r="AA264" s="417"/>
      <c r="AB264" s="417"/>
      <c r="AC264" s="417"/>
      <c r="AD264" s="417"/>
      <c r="AE264" s="417"/>
      <c r="AF264" s="417"/>
      <c r="AG264" s="417"/>
      <c r="AH264" s="417"/>
    </row>
    <row r="265" spans="25:34" ht="12">
      <c r="Y265" s="417"/>
      <c r="Z265" s="417"/>
      <c r="AA265" s="417"/>
      <c r="AB265" s="417"/>
      <c r="AC265" s="417"/>
      <c r="AD265" s="417"/>
      <c r="AE265" s="417"/>
      <c r="AF265" s="417"/>
      <c r="AG265" s="417"/>
      <c r="AH265" s="417"/>
    </row>
    <row r="266" spans="25:34" ht="12">
      <c r="Y266" s="417"/>
      <c r="Z266" s="417"/>
      <c r="AA266" s="417"/>
      <c r="AB266" s="417"/>
      <c r="AC266" s="417"/>
      <c r="AD266" s="417"/>
      <c r="AE266" s="417"/>
      <c r="AF266" s="417"/>
      <c r="AG266" s="417"/>
      <c r="AH266" s="417"/>
    </row>
    <row r="267" spans="25:34" ht="12">
      <c r="Y267" s="417"/>
      <c r="Z267" s="417"/>
      <c r="AA267" s="417"/>
      <c r="AB267" s="417"/>
      <c r="AC267" s="417"/>
      <c r="AD267" s="417"/>
      <c r="AE267" s="417"/>
      <c r="AF267" s="417"/>
      <c r="AG267" s="417"/>
      <c r="AH267" s="417"/>
    </row>
    <row r="268" spans="25:34" ht="12">
      <c r="Y268" s="417"/>
      <c r="Z268" s="417"/>
      <c r="AA268" s="417"/>
      <c r="AB268" s="417"/>
      <c r="AC268" s="417"/>
      <c r="AD268" s="417"/>
      <c r="AE268" s="417"/>
      <c r="AF268" s="417"/>
      <c r="AG268" s="417"/>
      <c r="AH268" s="417"/>
    </row>
    <row r="269" spans="25:34" ht="12">
      <c r="Y269" s="417"/>
      <c r="Z269" s="417"/>
      <c r="AA269" s="417"/>
      <c r="AB269" s="417"/>
      <c r="AC269" s="417"/>
      <c r="AD269" s="417"/>
      <c r="AE269" s="417"/>
      <c r="AF269" s="417"/>
      <c r="AG269" s="417"/>
      <c r="AH269" s="417"/>
    </row>
    <row r="270" spans="25:34" ht="12">
      <c r="Y270" s="417"/>
      <c r="Z270" s="417"/>
      <c r="AA270" s="417"/>
      <c r="AB270" s="417"/>
      <c r="AC270" s="417"/>
      <c r="AD270" s="417"/>
      <c r="AE270" s="417"/>
      <c r="AF270" s="417"/>
      <c r="AG270" s="417"/>
      <c r="AH270" s="417"/>
    </row>
    <row r="271" spans="25:34" ht="12">
      <c r="Y271" s="417"/>
      <c r="Z271" s="417"/>
      <c r="AA271" s="417"/>
      <c r="AB271" s="417"/>
      <c r="AC271" s="417"/>
      <c r="AD271" s="417"/>
      <c r="AE271" s="417"/>
      <c r="AF271" s="417"/>
      <c r="AG271" s="417"/>
      <c r="AH271" s="417"/>
    </row>
    <row r="272" spans="25:34" ht="12">
      <c r="Y272" s="417"/>
      <c r="Z272" s="417"/>
      <c r="AA272" s="417"/>
      <c r="AB272" s="417"/>
      <c r="AC272" s="417"/>
      <c r="AD272" s="417"/>
      <c r="AE272" s="417"/>
      <c r="AF272" s="417"/>
      <c r="AG272" s="417"/>
      <c r="AH272" s="417"/>
    </row>
    <row r="273" spans="25:34" ht="12">
      <c r="Y273" s="417"/>
      <c r="Z273" s="417"/>
      <c r="AA273" s="417"/>
      <c r="AB273" s="417"/>
      <c r="AC273" s="417"/>
      <c r="AD273" s="417"/>
      <c r="AE273" s="417"/>
      <c r="AF273" s="417"/>
      <c r="AG273" s="417"/>
      <c r="AH273" s="417"/>
    </row>
    <row r="274" spans="25:34" ht="12">
      <c r="Y274" s="417"/>
      <c r="Z274" s="417"/>
      <c r="AA274" s="417"/>
      <c r="AB274" s="417"/>
      <c r="AC274" s="417"/>
      <c r="AD274" s="417"/>
      <c r="AE274" s="417"/>
      <c r="AF274" s="417"/>
      <c r="AG274" s="417"/>
      <c r="AH274" s="417"/>
    </row>
    <row r="275" spans="25:34" ht="12">
      <c r="Y275" s="417"/>
      <c r="Z275" s="417"/>
      <c r="AA275" s="417"/>
      <c r="AB275" s="417"/>
      <c r="AC275" s="417"/>
      <c r="AD275" s="417"/>
      <c r="AE275" s="417"/>
      <c r="AF275" s="417"/>
      <c r="AG275" s="417"/>
      <c r="AH275" s="417"/>
    </row>
    <row r="276" spans="25:34" ht="12">
      <c r="Y276" s="417"/>
      <c r="Z276" s="417"/>
      <c r="AA276" s="417"/>
      <c r="AB276" s="417"/>
      <c r="AC276" s="417"/>
      <c r="AD276" s="417"/>
      <c r="AE276" s="417"/>
      <c r="AF276" s="417"/>
      <c r="AG276" s="417"/>
      <c r="AH276" s="417"/>
    </row>
    <row r="277" spans="25:34" ht="12">
      <c r="Y277" s="417"/>
      <c r="Z277" s="417"/>
      <c r="AA277" s="417"/>
      <c r="AB277" s="417"/>
      <c r="AC277" s="417"/>
      <c r="AD277" s="417"/>
      <c r="AE277" s="417"/>
      <c r="AF277" s="417"/>
      <c r="AG277" s="417"/>
      <c r="AH277" s="417"/>
    </row>
    <row r="278" spans="25:34" ht="12">
      <c r="Y278" s="417"/>
      <c r="Z278" s="417"/>
      <c r="AA278" s="417"/>
      <c r="AB278" s="417"/>
      <c r="AC278" s="417"/>
      <c r="AD278" s="417"/>
      <c r="AE278" s="417"/>
      <c r="AF278" s="417"/>
      <c r="AG278" s="417"/>
      <c r="AH278" s="417"/>
    </row>
    <row r="279" spans="25:34" ht="12">
      <c r="Y279" s="417"/>
      <c r="Z279" s="417"/>
      <c r="AA279" s="417"/>
      <c r="AB279" s="417"/>
      <c r="AC279" s="417"/>
      <c r="AD279" s="417"/>
      <c r="AE279" s="417"/>
      <c r="AF279" s="417"/>
      <c r="AG279" s="417"/>
      <c r="AH279" s="417"/>
    </row>
    <row r="280" spans="25:34" ht="12">
      <c r="Y280" s="417"/>
      <c r="Z280" s="417"/>
      <c r="AA280" s="417"/>
      <c r="AB280" s="417"/>
      <c r="AC280" s="417"/>
      <c r="AD280" s="417"/>
      <c r="AE280" s="417"/>
      <c r="AF280" s="417"/>
      <c r="AG280" s="417"/>
      <c r="AH280" s="417"/>
    </row>
    <row r="281" spans="25:34" ht="12">
      <c r="Y281" s="417"/>
      <c r="Z281" s="417"/>
      <c r="AA281" s="417"/>
      <c r="AB281" s="417"/>
      <c r="AC281" s="417"/>
      <c r="AD281" s="417"/>
      <c r="AE281" s="417"/>
      <c r="AF281" s="417"/>
      <c r="AG281" s="417"/>
      <c r="AH281" s="417"/>
    </row>
    <row r="282" spans="25:34" ht="12">
      <c r="Y282" s="417"/>
      <c r="Z282" s="417"/>
      <c r="AA282" s="417"/>
      <c r="AB282" s="417"/>
      <c r="AC282" s="417"/>
      <c r="AD282" s="417"/>
      <c r="AE282" s="417"/>
      <c r="AF282" s="417"/>
      <c r="AG282" s="417"/>
      <c r="AH282" s="417"/>
    </row>
    <row r="283" spans="25:34" ht="12">
      <c r="Y283" s="417"/>
      <c r="Z283" s="417"/>
      <c r="AA283" s="417"/>
      <c r="AB283" s="417"/>
      <c r="AC283" s="417"/>
      <c r="AD283" s="417"/>
      <c r="AE283" s="417"/>
      <c r="AF283" s="417"/>
      <c r="AG283" s="417"/>
      <c r="AH283" s="417"/>
    </row>
    <row r="284" spans="25:34" ht="12">
      <c r="Y284" s="417"/>
      <c r="Z284" s="417"/>
      <c r="AA284" s="417"/>
      <c r="AB284" s="417"/>
      <c r="AC284" s="417"/>
      <c r="AD284" s="417"/>
      <c r="AE284" s="417"/>
      <c r="AF284" s="417"/>
      <c r="AG284" s="417"/>
      <c r="AH284" s="417"/>
    </row>
    <row r="285" spans="25:34" ht="12">
      <c r="Y285" s="417"/>
      <c r="Z285" s="417"/>
      <c r="AA285" s="417"/>
      <c r="AB285" s="417"/>
      <c r="AC285" s="417"/>
      <c r="AD285" s="417"/>
      <c r="AE285" s="417"/>
      <c r="AF285" s="417"/>
      <c r="AG285" s="417"/>
      <c r="AH285" s="417"/>
    </row>
    <row r="286" spans="25:34" ht="12">
      <c r="Y286" s="417"/>
      <c r="Z286" s="417"/>
      <c r="AA286" s="417"/>
      <c r="AB286" s="417"/>
      <c r="AC286" s="417"/>
      <c r="AD286" s="417"/>
      <c r="AE286" s="417"/>
      <c r="AF286" s="417"/>
      <c r="AG286" s="417"/>
      <c r="AH286" s="417"/>
    </row>
    <row r="287" spans="25:34" ht="12">
      <c r="Y287" s="417"/>
      <c r="Z287" s="417"/>
      <c r="AA287" s="417"/>
      <c r="AB287" s="417"/>
      <c r="AC287" s="417"/>
      <c r="AD287" s="417"/>
      <c r="AE287" s="417"/>
      <c r="AF287" s="417"/>
      <c r="AG287" s="417"/>
      <c r="AH287" s="417"/>
    </row>
    <row r="288" spans="25:34" ht="12">
      <c r="Y288" s="417"/>
      <c r="Z288" s="417"/>
      <c r="AA288" s="417"/>
      <c r="AB288" s="417"/>
      <c r="AC288" s="417"/>
      <c r="AD288" s="417"/>
      <c r="AE288" s="417"/>
      <c r="AF288" s="417"/>
      <c r="AG288" s="417"/>
      <c r="AH288" s="417"/>
    </row>
    <row r="289" spans="25:34" ht="12">
      <c r="Y289" s="417"/>
      <c r="Z289" s="417"/>
      <c r="AA289" s="417"/>
      <c r="AB289" s="417"/>
      <c r="AC289" s="417"/>
      <c r="AD289" s="417"/>
      <c r="AE289" s="417"/>
      <c r="AF289" s="417"/>
      <c r="AG289" s="417"/>
      <c r="AH289" s="417"/>
    </row>
    <row r="290" spans="25:34" ht="12">
      <c r="Y290" s="417"/>
      <c r="Z290" s="417"/>
      <c r="AA290" s="417"/>
      <c r="AB290" s="417"/>
      <c r="AC290" s="417"/>
      <c r="AD290" s="417"/>
      <c r="AE290" s="417"/>
      <c r="AF290" s="417"/>
      <c r="AG290" s="417"/>
      <c r="AH290" s="417"/>
    </row>
    <row r="291" spans="25:34" ht="12">
      <c r="Y291" s="417"/>
      <c r="Z291" s="417"/>
      <c r="AA291" s="417"/>
      <c r="AB291" s="417"/>
      <c r="AC291" s="417"/>
      <c r="AD291" s="417"/>
      <c r="AE291" s="417"/>
      <c r="AF291" s="417"/>
      <c r="AG291" s="417"/>
      <c r="AH291" s="417"/>
    </row>
    <row r="292" spans="25:34" ht="12">
      <c r="Y292" s="417"/>
      <c r="Z292" s="417"/>
      <c r="AA292" s="417"/>
      <c r="AB292" s="417"/>
      <c r="AC292" s="417"/>
      <c r="AD292" s="417"/>
      <c r="AE292" s="417"/>
      <c r="AF292" s="417"/>
      <c r="AG292" s="417"/>
      <c r="AH292" s="417"/>
    </row>
    <row r="293" spans="25:34" ht="12">
      <c r="Y293" s="417"/>
      <c r="Z293" s="417"/>
      <c r="AA293" s="417"/>
      <c r="AB293" s="417"/>
      <c r="AC293" s="417"/>
      <c r="AD293" s="417"/>
      <c r="AE293" s="417"/>
      <c r="AF293" s="417"/>
      <c r="AG293" s="417"/>
      <c r="AH293" s="417"/>
    </row>
    <row r="294" spans="25:34" ht="12">
      <c r="Y294" s="417"/>
      <c r="Z294" s="417"/>
      <c r="AA294" s="417"/>
      <c r="AB294" s="417"/>
      <c r="AC294" s="417"/>
      <c r="AD294" s="417"/>
      <c r="AE294" s="417"/>
      <c r="AF294" s="417"/>
      <c r="AG294" s="417"/>
      <c r="AH294" s="417"/>
    </row>
    <row r="295" spans="25:34" ht="12">
      <c r="Y295" s="417"/>
      <c r="Z295" s="417"/>
      <c r="AA295" s="417"/>
      <c r="AB295" s="417"/>
      <c r="AC295" s="417"/>
      <c r="AD295" s="417"/>
      <c r="AE295" s="417"/>
      <c r="AF295" s="417"/>
      <c r="AG295" s="417"/>
      <c r="AH295" s="417"/>
    </row>
    <row r="296" spans="25:34" ht="12">
      <c r="Y296" s="417"/>
      <c r="Z296" s="417"/>
      <c r="AA296" s="417"/>
      <c r="AB296" s="417"/>
      <c r="AC296" s="417"/>
      <c r="AD296" s="417"/>
      <c r="AE296" s="417"/>
      <c r="AF296" s="417"/>
      <c r="AG296" s="417"/>
      <c r="AH296" s="417"/>
    </row>
    <row r="297" spans="25:34" ht="12">
      <c r="Y297" s="417"/>
      <c r="Z297" s="417"/>
      <c r="AA297" s="417"/>
      <c r="AB297" s="417"/>
      <c r="AC297" s="417"/>
      <c r="AD297" s="417"/>
      <c r="AE297" s="417"/>
      <c r="AF297" s="417"/>
      <c r="AG297" s="417"/>
      <c r="AH297" s="417"/>
    </row>
    <row r="298" spans="25:34" ht="12">
      <c r="Y298" s="417"/>
      <c r="Z298" s="417"/>
      <c r="AA298" s="417"/>
      <c r="AB298" s="417"/>
      <c r="AC298" s="417"/>
      <c r="AD298" s="417"/>
      <c r="AE298" s="417"/>
      <c r="AF298" s="417"/>
      <c r="AG298" s="417"/>
      <c r="AH298" s="417"/>
    </row>
    <row r="299" spans="25:34" ht="12">
      <c r="Y299" s="417"/>
      <c r="Z299" s="417"/>
      <c r="AA299" s="417"/>
      <c r="AB299" s="417"/>
      <c r="AC299" s="417"/>
      <c r="AD299" s="417"/>
      <c r="AE299" s="417"/>
      <c r="AF299" s="417"/>
      <c r="AG299" s="417"/>
      <c r="AH299" s="417"/>
    </row>
    <row r="300" spans="25:34" ht="12">
      <c r="Y300" s="417"/>
      <c r="Z300" s="417"/>
      <c r="AA300" s="417"/>
      <c r="AB300" s="417"/>
      <c r="AC300" s="417"/>
      <c r="AD300" s="417"/>
      <c r="AE300" s="417"/>
      <c r="AF300" s="417"/>
      <c r="AG300" s="417"/>
      <c r="AH300" s="417"/>
    </row>
    <row r="301" spans="25:34" ht="12">
      <c r="Y301" s="417"/>
      <c r="Z301" s="417"/>
      <c r="AA301" s="417"/>
      <c r="AB301" s="417"/>
      <c r="AC301" s="417"/>
      <c r="AD301" s="417"/>
      <c r="AE301" s="417"/>
      <c r="AF301" s="417"/>
      <c r="AG301" s="417"/>
      <c r="AH301" s="417"/>
    </row>
    <row r="302" spans="25:34" ht="12">
      <c r="Y302" s="417"/>
      <c r="Z302" s="417"/>
      <c r="AA302" s="417"/>
      <c r="AB302" s="417"/>
      <c r="AC302" s="417"/>
      <c r="AD302" s="417"/>
      <c r="AE302" s="417"/>
      <c r="AF302" s="417"/>
      <c r="AG302" s="417"/>
      <c r="AH302" s="417"/>
    </row>
    <row r="303" spans="25:34" ht="12">
      <c r="Y303" s="417"/>
      <c r="Z303" s="417"/>
      <c r="AA303" s="417"/>
      <c r="AB303" s="417"/>
      <c r="AC303" s="417"/>
      <c r="AD303" s="417"/>
      <c r="AE303" s="417"/>
      <c r="AF303" s="417"/>
      <c r="AG303" s="417"/>
      <c r="AH303" s="417"/>
    </row>
    <row r="304" spans="25:34" ht="12">
      <c r="Y304" s="417"/>
      <c r="Z304" s="417"/>
      <c r="AA304" s="417"/>
      <c r="AB304" s="417"/>
      <c r="AC304" s="417"/>
      <c r="AD304" s="417"/>
      <c r="AE304" s="417"/>
      <c r="AF304" s="417"/>
      <c r="AG304" s="417"/>
      <c r="AH304" s="417"/>
    </row>
    <row r="305" spans="25:34" ht="12">
      <c r="Y305" s="417"/>
      <c r="Z305" s="417"/>
      <c r="AA305" s="417"/>
      <c r="AB305" s="417"/>
      <c r="AC305" s="417"/>
      <c r="AD305" s="417"/>
      <c r="AE305" s="417"/>
      <c r="AF305" s="417"/>
      <c r="AG305" s="417"/>
      <c r="AH305" s="417"/>
    </row>
    <row r="306" spans="25:34" ht="12">
      <c r="Y306" s="417"/>
      <c r="Z306" s="417"/>
      <c r="AA306" s="417"/>
      <c r="AB306" s="417"/>
      <c r="AC306" s="417"/>
      <c r="AD306" s="417"/>
      <c r="AE306" s="417"/>
      <c r="AF306" s="417"/>
      <c r="AG306" s="417"/>
      <c r="AH306" s="417"/>
    </row>
    <row r="307" spans="25:34" ht="12">
      <c r="Y307" s="417"/>
      <c r="Z307" s="417"/>
      <c r="AA307" s="417"/>
      <c r="AB307" s="417"/>
      <c r="AC307" s="417"/>
      <c r="AD307" s="417"/>
      <c r="AE307" s="417"/>
      <c r="AF307" s="417"/>
      <c r="AG307" s="417"/>
      <c r="AH307" s="417"/>
    </row>
    <row r="308" spans="25:34" ht="12">
      <c r="Y308" s="417"/>
      <c r="Z308" s="417"/>
      <c r="AA308" s="417"/>
      <c r="AB308" s="417"/>
      <c r="AC308" s="417"/>
      <c r="AD308" s="417"/>
      <c r="AE308" s="417"/>
      <c r="AF308" s="417"/>
      <c r="AG308" s="417"/>
      <c r="AH308" s="417"/>
    </row>
    <row r="309" spans="25:34" ht="12">
      <c r="Y309" s="417"/>
      <c r="Z309" s="417"/>
      <c r="AA309" s="417"/>
      <c r="AB309" s="417"/>
      <c r="AC309" s="417"/>
      <c r="AD309" s="417"/>
      <c r="AE309" s="417"/>
      <c r="AF309" s="417"/>
      <c r="AG309" s="417"/>
      <c r="AH309" s="417"/>
    </row>
    <row r="310" spans="25:34" ht="12">
      <c r="Y310" s="417"/>
      <c r="Z310" s="417"/>
      <c r="AA310" s="417"/>
      <c r="AB310" s="417"/>
      <c r="AC310" s="417"/>
      <c r="AD310" s="417"/>
      <c r="AE310" s="417"/>
      <c r="AF310" s="417"/>
      <c r="AG310" s="417"/>
      <c r="AH310" s="417"/>
    </row>
    <row r="311" spans="25:34" ht="12">
      <c r="Y311" s="417"/>
      <c r="Z311" s="417"/>
      <c r="AA311" s="417"/>
      <c r="AB311" s="417"/>
      <c r="AC311" s="417"/>
      <c r="AD311" s="417"/>
      <c r="AE311" s="417"/>
      <c r="AF311" s="417"/>
      <c r="AG311" s="417"/>
      <c r="AH311" s="417"/>
    </row>
    <row r="312" spans="25:34" ht="12">
      <c r="Y312" s="417"/>
      <c r="Z312" s="417"/>
      <c r="AA312" s="417"/>
      <c r="AB312" s="417"/>
      <c r="AC312" s="417"/>
      <c r="AD312" s="417"/>
      <c r="AE312" s="417"/>
      <c r="AF312" s="417"/>
      <c r="AG312" s="417"/>
      <c r="AH312" s="417"/>
    </row>
    <row r="313" spans="25:34" ht="12">
      <c r="Y313" s="417"/>
      <c r="Z313" s="417"/>
      <c r="AA313" s="417"/>
      <c r="AB313" s="417"/>
      <c r="AC313" s="417"/>
      <c r="AD313" s="417"/>
      <c r="AE313" s="417"/>
      <c r="AF313" s="417"/>
      <c r="AG313" s="417"/>
      <c r="AH313" s="417"/>
    </row>
    <row r="314" spans="25:34" ht="12">
      <c r="Y314" s="417"/>
      <c r="Z314" s="417"/>
      <c r="AA314" s="417"/>
      <c r="AB314" s="417"/>
      <c r="AC314" s="417"/>
      <c r="AD314" s="417"/>
      <c r="AE314" s="417"/>
      <c r="AF314" s="417"/>
      <c r="AG314" s="417"/>
      <c r="AH314" s="417"/>
    </row>
    <row r="315" spans="25:34" ht="12">
      <c r="Y315" s="417"/>
      <c r="Z315" s="417"/>
      <c r="AA315" s="417"/>
      <c r="AB315" s="417"/>
      <c r="AC315" s="417"/>
      <c r="AD315" s="417"/>
      <c r="AE315" s="417"/>
      <c r="AF315" s="417"/>
      <c r="AG315" s="417"/>
      <c r="AH315" s="417"/>
    </row>
    <row r="316" spans="25:34" ht="12">
      <c r="Y316" s="417"/>
      <c r="Z316" s="417"/>
      <c r="AA316" s="417"/>
      <c r="AB316" s="417"/>
      <c r="AC316" s="417"/>
      <c r="AD316" s="417"/>
      <c r="AE316" s="417"/>
      <c r="AF316" s="417"/>
      <c r="AG316" s="417"/>
      <c r="AH316" s="417"/>
    </row>
    <row r="317" spans="25:34" ht="12">
      <c r="Y317" s="417"/>
      <c r="Z317" s="417"/>
      <c r="AA317" s="417"/>
      <c r="AB317" s="417"/>
      <c r="AC317" s="417"/>
      <c r="AD317" s="417"/>
      <c r="AE317" s="417"/>
      <c r="AF317" s="417"/>
      <c r="AG317" s="417"/>
      <c r="AH317" s="417"/>
    </row>
    <row r="318" spans="25:34" ht="12">
      <c r="Y318" s="417"/>
      <c r="Z318" s="417"/>
      <c r="AA318" s="417"/>
      <c r="AB318" s="417"/>
      <c r="AC318" s="417"/>
      <c r="AD318" s="417"/>
      <c r="AE318" s="417"/>
      <c r="AF318" s="417"/>
      <c r="AG318" s="417"/>
      <c r="AH318" s="417"/>
    </row>
    <row r="319" spans="25:34" ht="12">
      <c r="Y319" s="417"/>
      <c r="Z319" s="417"/>
      <c r="AA319" s="417"/>
      <c r="AB319" s="417"/>
      <c r="AC319" s="417"/>
      <c r="AD319" s="417"/>
      <c r="AE319" s="417"/>
      <c r="AF319" s="417"/>
      <c r="AG319" s="417"/>
      <c r="AH319" s="417"/>
    </row>
    <row r="320" spans="25:34" ht="12">
      <c r="Y320" s="417"/>
      <c r="Z320" s="417"/>
      <c r="AA320" s="417"/>
      <c r="AB320" s="417"/>
      <c r="AC320" s="417"/>
      <c r="AD320" s="417"/>
      <c r="AE320" s="417"/>
      <c r="AF320" s="417"/>
      <c r="AG320" s="417"/>
      <c r="AH320" s="417"/>
    </row>
    <row r="321" spans="25:34" ht="12">
      <c r="Y321" s="417"/>
      <c r="Z321" s="417"/>
      <c r="AA321" s="417"/>
      <c r="AB321" s="417"/>
      <c r="AC321" s="417"/>
      <c r="AD321" s="417"/>
      <c r="AE321" s="417"/>
      <c r="AF321" s="417"/>
      <c r="AG321" s="417"/>
      <c r="AH321" s="417"/>
    </row>
    <row r="322" spans="25:34" ht="12">
      <c r="Y322" s="417"/>
      <c r="Z322" s="417"/>
      <c r="AA322" s="417"/>
      <c r="AB322" s="417"/>
      <c r="AC322" s="417"/>
      <c r="AD322" s="417"/>
      <c r="AE322" s="417"/>
      <c r="AF322" s="417"/>
      <c r="AG322" s="417"/>
      <c r="AH322" s="417"/>
    </row>
    <row r="323" spans="25:34" ht="12">
      <c r="Y323" s="417"/>
      <c r="Z323" s="417"/>
      <c r="AA323" s="417"/>
      <c r="AB323" s="417"/>
      <c r="AC323" s="417"/>
      <c r="AD323" s="417"/>
      <c r="AE323" s="417"/>
      <c r="AF323" s="417"/>
      <c r="AG323" s="417"/>
      <c r="AH323" s="417"/>
    </row>
    <row r="324" spans="25:34" ht="12">
      <c r="Y324" s="417"/>
      <c r="Z324" s="417"/>
      <c r="AA324" s="417"/>
      <c r="AB324" s="417"/>
      <c r="AC324" s="417"/>
      <c r="AD324" s="417"/>
      <c r="AE324" s="417"/>
      <c r="AF324" s="417"/>
      <c r="AG324" s="417"/>
      <c r="AH324" s="417"/>
    </row>
    <row r="325" spans="25:34" ht="12">
      <c r="Y325" s="417"/>
      <c r="Z325" s="417"/>
      <c r="AA325" s="417"/>
      <c r="AB325" s="417"/>
      <c r="AC325" s="417"/>
      <c r="AD325" s="417"/>
      <c r="AE325" s="417"/>
      <c r="AF325" s="417"/>
      <c r="AG325" s="417"/>
      <c r="AH325" s="417"/>
    </row>
    <row r="326" spans="25:34" ht="12">
      <c r="Y326" s="417"/>
      <c r="Z326" s="417"/>
      <c r="AA326" s="417"/>
      <c r="AB326" s="417"/>
      <c r="AC326" s="417"/>
      <c r="AD326" s="417"/>
      <c r="AE326" s="417"/>
      <c r="AF326" s="417"/>
      <c r="AG326" s="417"/>
      <c r="AH326" s="417"/>
    </row>
    <row r="327" spans="25:34" ht="12">
      <c r="Y327" s="417"/>
      <c r="Z327" s="417"/>
      <c r="AA327" s="417"/>
      <c r="AB327" s="417"/>
      <c r="AC327" s="417"/>
      <c r="AD327" s="417"/>
      <c r="AE327" s="417"/>
      <c r="AF327" s="417"/>
      <c r="AG327" s="417"/>
      <c r="AH327" s="417"/>
    </row>
    <row r="328" spans="25:34" ht="12">
      <c r="Y328" s="417"/>
      <c r="Z328" s="417"/>
      <c r="AA328" s="417"/>
      <c r="AB328" s="417"/>
      <c r="AC328" s="417"/>
      <c r="AD328" s="417"/>
      <c r="AE328" s="417"/>
      <c r="AF328" s="417"/>
      <c r="AG328" s="417"/>
      <c r="AH328" s="417"/>
    </row>
    <row r="329" spans="25:34" ht="12">
      <c r="Y329" s="417"/>
      <c r="Z329" s="417"/>
      <c r="AA329" s="417"/>
      <c r="AB329" s="417"/>
      <c r="AC329" s="417"/>
      <c r="AD329" s="417"/>
      <c r="AE329" s="417"/>
      <c r="AF329" s="417"/>
      <c r="AG329" s="417"/>
      <c r="AH329" s="417"/>
    </row>
    <row r="330" spans="25:34" ht="12">
      <c r="Y330" s="417"/>
      <c r="Z330" s="417"/>
      <c r="AA330" s="417"/>
      <c r="AB330" s="417"/>
      <c r="AC330" s="417"/>
      <c r="AD330" s="417"/>
      <c r="AE330" s="417"/>
      <c r="AF330" s="417"/>
      <c r="AG330" s="417"/>
      <c r="AH330" s="417"/>
    </row>
    <row r="331" spans="25:34" ht="12">
      <c r="Y331" s="417"/>
      <c r="Z331" s="417"/>
      <c r="AA331" s="417"/>
      <c r="AB331" s="417"/>
      <c r="AC331" s="417"/>
      <c r="AD331" s="417"/>
      <c r="AE331" s="417"/>
      <c r="AF331" s="417"/>
      <c r="AG331" s="417"/>
      <c r="AH331" s="417"/>
    </row>
    <row r="332" spans="25:34" ht="12">
      <c r="Y332" s="417"/>
      <c r="Z332" s="417"/>
      <c r="AA332" s="417"/>
      <c r="AB332" s="417"/>
      <c r="AC332" s="417"/>
      <c r="AD332" s="417"/>
      <c r="AE332" s="417"/>
      <c r="AF332" s="417"/>
      <c r="AG332" s="417"/>
      <c r="AH332" s="417"/>
    </row>
    <row r="333" spans="25:34" ht="12">
      <c r="Y333" s="417"/>
      <c r="Z333" s="417"/>
      <c r="AA333" s="417"/>
      <c r="AB333" s="417"/>
      <c r="AC333" s="417"/>
      <c r="AD333" s="417"/>
      <c r="AE333" s="417"/>
      <c r="AF333" s="417"/>
      <c r="AG333" s="417"/>
      <c r="AH333" s="417"/>
    </row>
    <row r="334" spans="25:34" ht="12">
      <c r="Y334" s="417"/>
      <c r="Z334" s="417"/>
      <c r="AA334" s="417"/>
      <c r="AB334" s="417"/>
      <c r="AC334" s="417"/>
      <c r="AD334" s="417"/>
      <c r="AE334" s="417"/>
      <c r="AF334" s="417"/>
      <c r="AG334" s="417"/>
      <c r="AH334" s="417"/>
    </row>
    <row r="335" spans="25:34" ht="12">
      <c r="Y335" s="417"/>
      <c r="Z335" s="417"/>
      <c r="AA335" s="417"/>
      <c r="AB335" s="417"/>
      <c r="AC335" s="417"/>
      <c r="AD335" s="417"/>
      <c r="AE335" s="417"/>
      <c r="AF335" s="417"/>
      <c r="AG335" s="417"/>
      <c r="AH335" s="417"/>
    </row>
    <row r="336" spans="25:34" ht="12">
      <c r="Y336" s="417"/>
      <c r="Z336" s="417"/>
      <c r="AA336" s="417"/>
      <c r="AB336" s="417"/>
      <c r="AC336" s="417"/>
      <c r="AD336" s="417"/>
      <c r="AE336" s="417"/>
      <c r="AF336" s="417"/>
      <c r="AG336" s="417"/>
      <c r="AH336" s="417"/>
    </row>
    <row r="337" spans="25:34" ht="12">
      <c r="Y337" s="417"/>
      <c r="Z337" s="417"/>
      <c r="AA337" s="417"/>
      <c r="AB337" s="417"/>
      <c r="AC337" s="417"/>
      <c r="AD337" s="417"/>
      <c r="AE337" s="417"/>
      <c r="AF337" s="417"/>
      <c r="AG337" s="417"/>
      <c r="AH337" s="417"/>
    </row>
    <row r="338" spans="25:34" ht="12">
      <c r="Y338" s="417"/>
      <c r="Z338" s="417"/>
      <c r="AA338" s="417"/>
      <c r="AB338" s="417"/>
      <c r="AC338" s="417"/>
      <c r="AD338" s="417"/>
      <c r="AE338" s="417"/>
      <c r="AF338" s="417"/>
      <c r="AG338" s="417"/>
      <c r="AH338" s="417"/>
    </row>
    <row r="339" spans="25:34" ht="12">
      <c r="Y339" s="417"/>
      <c r="Z339" s="417"/>
      <c r="AA339" s="417"/>
      <c r="AB339" s="417"/>
      <c r="AC339" s="417"/>
      <c r="AD339" s="417"/>
      <c r="AE339" s="417"/>
      <c r="AF339" s="417"/>
      <c r="AG339" s="417"/>
      <c r="AH339" s="417"/>
    </row>
    <row r="340" spans="25:34" ht="12">
      <c r="Y340" s="417"/>
      <c r="Z340" s="417"/>
      <c r="AA340" s="417"/>
      <c r="AB340" s="417"/>
      <c r="AC340" s="417"/>
      <c r="AD340" s="417"/>
      <c r="AE340" s="417"/>
      <c r="AF340" s="417"/>
      <c r="AG340" s="417"/>
      <c r="AH340" s="417"/>
    </row>
    <row r="341" spans="25:34" ht="12">
      <c r="Y341" s="417"/>
      <c r="Z341" s="417"/>
      <c r="AA341" s="417"/>
      <c r="AB341" s="417"/>
      <c r="AC341" s="417"/>
      <c r="AD341" s="417"/>
      <c r="AE341" s="417"/>
      <c r="AF341" s="417"/>
      <c r="AG341" s="417"/>
      <c r="AH341" s="417"/>
    </row>
    <row r="342" spans="25:34" ht="12">
      <c r="Y342" s="417"/>
      <c r="Z342" s="417"/>
      <c r="AA342" s="417"/>
      <c r="AB342" s="417"/>
      <c r="AC342" s="417"/>
      <c r="AD342" s="417"/>
      <c r="AE342" s="417"/>
      <c r="AF342" s="417"/>
      <c r="AG342" s="417"/>
      <c r="AH342" s="417"/>
    </row>
    <row r="343" spans="25:34" ht="12">
      <c r="Y343" s="417"/>
      <c r="Z343" s="417"/>
      <c r="AA343" s="417"/>
      <c r="AB343" s="417"/>
      <c r="AC343" s="417"/>
      <c r="AD343" s="417"/>
      <c r="AE343" s="417"/>
      <c r="AF343" s="417"/>
      <c r="AG343" s="417"/>
      <c r="AH343" s="417"/>
    </row>
    <row r="344" spans="25:34" ht="12">
      <c r="Y344" s="417"/>
      <c r="Z344" s="417"/>
      <c r="AA344" s="417"/>
      <c r="AB344" s="417"/>
      <c r="AC344" s="417"/>
      <c r="AD344" s="417"/>
      <c r="AE344" s="417"/>
      <c r="AF344" s="417"/>
      <c r="AG344" s="417"/>
      <c r="AH344" s="417"/>
    </row>
    <row r="345" spans="25:34" ht="12">
      <c r="Y345" s="417"/>
      <c r="Z345" s="417"/>
      <c r="AA345" s="417"/>
      <c r="AB345" s="417"/>
      <c r="AC345" s="417"/>
      <c r="AD345" s="417"/>
      <c r="AE345" s="417"/>
      <c r="AF345" s="417"/>
      <c r="AG345" s="417"/>
      <c r="AH345" s="417"/>
    </row>
    <row r="346" spans="25:34" ht="12">
      <c r="Y346" s="417"/>
      <c r="Z346" s="417"/>
      <c r="AA346" s="417"/>
      <c r="AB346" s="417"/>
      <c r="AC346" s="417"/>
      <c r="AD346" s="417"/>
      <c r="AE346" s="417"/>
      <c r="AF346" s="417"/>
      <c r="AG346" s="417"/>
      <c r="AH346" s="417"/>
    </row>
    <row r="347" spans="25:34" ht="12">
      <c r="Y347" s="417"/>
      <c r="Z347" s="417"/>
      <c r="AA347" s="417"/>
      <c r="AB347" s="417"/>
      <c r="AC347" s="417"/>
      <c r="AD347" s="417"/>
      <c r="AE347" s="417"/>
      <c r="AF347" s="417"/>
      <c r="AG347" s="417"/>
      <c r="AH347" s="417"/>
    </row>
    <row r="348" spans="25:34" ht="12">
      <c r="Y348" s="417"/>
      <c r="Z348" s="417"/>
      <c r="AA348" s="417"/>
      <c r="AB348" s="417"/>
      <c r="AC348" s="417"/>
      <c r="AD348" s="417"/>
      <c r="AE348" s="417"/>
      <c r="AF348" s="417"/>
      <c r="AG348" s="417"/>
      <c r="AH348" s="417"/>
    </row>
    <row r="349" spans="25:34" ht="12">
      <c r="Y349" s="417"/>
      <c r="Z349" s="417"/>
      <c r="AA349" s="417"/>
      <c r="AB349" s="417"/>
      <c r="AC349" s="417"/>
      <c r="AD349" s="417"/>
      <c r="AE349" s="417"/>
      <c r="AF349" s="417"/>
      <c r="AG349" s="417"/>
      <c r="AH349" s="417"/>
    </row>
    <row r="350" spans="25:34" ht="12">
      <c r="Y350" s="417"/>
      <c r="Z350" s="417"/>
      <c r="AA350" s="417"/>
      <c r="AB350" s="417"/>
      <c r="AC350" s="417"/>
      <c r="AD350" s="417"/>
      <c r="AE350" s="417"/>
      <c r="AF350" s="417"/>
      <c r="AG350" s="417"/>
      <c r="AH350" s="417"/>
    </row>
    <row r="351" spans="25:34" ht="12">
      <c r="Y351" s="417"/>
      <c r="Z351" s="417"/>
      <c r="AA351" s="417"/>
      <c r="AB351" s="417"/>
      <c r="AC351" s="417"/>
      <c r="AD351" s="417"/>
      <c r="AE351" s="417"/>
      <c r="AF351" s="417"/>
      <c r="AG351" s="417"/>
      <c r="AH351" s="417"/>
    </row>
    <row r="352" spans="25:34" ht="12">
      <c r="Y352" s="417"/>
      <c r="Z352" s="417"/>
      <c r="AA352" s="417"/>
      <c r="AB352" s="417"/>
      <c r="AC352" s="417"/>
      <c r="AD352" s="417"/>
      <c r="AE352" s="417"/>
      <c r="AF352" s="417"/>
      <c r="AG352" s="417"/>
      <c r="AH352" s="417"/>
    </row>
    <row r="353" spans="25:34" ht="12">
      <c r="Y353" s="417"/>
      <c r="Z353" s="417"/>
      <c r="AA353" s="417"/>
      <c r="AB353" s="417"/>
      <c r="AC353" s="417"/>
      <c r="AD353" s="417"/>
      <c r="AE353" s="417"/>
      <c r="AF353" s="417"/>
      <c r="AG353" s="417"/>
      <c r="AH353" s="417"/>
    </row>
    <row r="354" spans="25:34" ht="12">
      <c r="Y354" s="417"/>
      <c r="Z354" s="417"/>
      <c r="AA354" s="417"/>
      <c r="AB354" s="417"/>
      <c r="AC354" s="417"/>
      <c r="AD354" s="417"/>
      <c r="AE354" s="417"/>
      <c r="AF354" s="417"/>
      <c r="AG354" s="417"/>
      <c r="AH354" s="417"/>
    </row>
    <row r="355" spans="25:34" ht="12">
      <c r="Y355" s="417"/>
      <c r="Z355" s="417"/>
      <c r="AA355" s="417"/>
      <c r="AB355" s="417"/>
      <c r="AC355" s="417"/>
      <c r="AD355" s="417"/>
      <c r="AE355" s="417"/>
      <c r="AF355" s="417"/>
      <c r="AG355" s="417"/>
      <c r="AH355" s="417"/>
    </row>
    <row r="356" spans="25:34" ht="12">
      <c r="Y356" s="417"/>
      <c r="Z356" s="417"/>
      <c r="AA356" s="417"/>
      <c r="AB356" s="417"/>
      <c r="AC356" s="417"/>
      <c r="AD356" s="417"/>
      <c r="AE356" s="417"/>
      <c r="AF356" s="417"/>
      <c r="AG356" s="417"/>
      <c r="AH356" s="417"/>
    </row>
    <row r="357" spans="25:34" ht="12">
      <c r="Y357" s="417"/>
      <c r="Z357" s="417"/>
      <c r="AA357" s="417"/>
      <c r="AB357" s="417"/>
      <c r="AC357" s="417"/>
      <c r="AD357" s="417"/>
      <c r="AE357" s="417"/>
      <c r="AF357" s="417"/>
      <c r="AG357" s="417"/>
      <c r="AH357" s="417"/>
    </row>
    <row r="358" spans="25:34" ht="12">
      <c r="Y358" s="417"/>
      <c r="Z358" s="417"/>
      <c r="AA358" s="417"/>
      <c r="AB358" s="417"/>
      <c r="AC358" s="417"/>
      <c r="AD358" s="417"/>
      <c r="AE358" s="417"/>
      <c r="AF358" s="417"/>
      <c r="AG358" s="417"/>
      <c r="AH358" s="417"/>
    </row>
    <row r="359" spans="25:34" ht="12">
      <c r="Y359" s="417"/>
      <c r="Z359" s="417"/>
      <c r="AA359" s="417"/>
      <c r="AB359" s="417"/>
      <c r="AC359" s="417"/>
      <c r="AD359" s="417"/>
      <c r="AE359" s="417"/>
      <c r="AF359" s="417"/>
      <c r="AG359" s="417"/>
      <c r="AH359" s="417"/>
    </row>
    <row r="360" spans="25:34" ht="12">
      <c r="Y360" s="417"/>
      <c r="Z360" s="417"/>
      <c r="AA360" s="417"/>
      <c r="AB360" s="417"/>
      <c r="AC360" s="417"/>
      <c r="AD360" s="417"/>
      <c r="AE360" s="417"/>
      <c r="AF360" s="417"/>
      <c r="AG360" s="417"/>
      <c r="AH360" s="417"/>
    </row>
    <row r="361" spans="25:34" ht="12">
      <c r="Y361" s="417"/>
      <c r="Z361" s="417"/>
      <c r="AA361" s="417"/>
      <c r="AB361" s="417"/>
      <c r="AC361" s="417"/>
      <c r="AD361" s="417"/>
      <c r="AE361" s="417"/>
      <c r="AF361" s="417"/>
      <c r="AG361" s="417"/>
      <c r="AH361" s="417"/>
    </row>
    <row r="362" spans="25:34" ht="12">
      <c r="Y362" s="417"/>
      <c r="Z362" s="417"/>
      <c r="AA362" s="417"/>
      <c r="AB362" s="417"/>
      <c r="AC362" s="417"/>
      <c r="AD362" s="417"/>
      <c r="AE362" s="417"/>
      <c r="AF362" s="417"/>
      <c r="AG362" s="417"/>
      <c r="AH362" s="417"/>
    </row>
    <row r="363" spans="25:34" ht="12">
      <c r="Y363" s="417"/>
      <c r="Z363" s="417"/>
      <c r="AA363" s="417"/>
      <c r="AB363" s="417"/>
      <c r="AC363" s="417"/>
      <c r="AD363" s="417"/>
      <c r="AE363" s="417"/>
      <c r="AF363" s="417"/>
      <c r="AG363" s="417"/>
      <c r="AH363" s="417"/>
    </row>
    <row r="364" spans="25:34" ht="12">
      <c r="Y364" s="417"/>
      <c r="Z364" s="417"/>
      <c r="AA364" s="417"/>
      <c r="AB364" s="417"/>
      <c r="AC364" s="417"/>
      <c r="AD364" s="417"/>
      <c r="AE364" s="417"/>
      <c r="AF364" s="417"/>
      <c r="AG364" s="417"/>
      <c r="AH364" s="417"/>
    </row>
    <row r="365" spans="25:34" ht="12">
      <c r="Y365" s="417"/>
      <c r="Z365" s="417"/>
      <c r="AA365" s="417"/>
      <c r="AB365" s="417"/>
      <c r="AC365" s="417"/>
      <c r="AD365" s="417"/>
      <c r="AE365" s="417"/>
      <c r="AF365" s="417"/>
      <c r="AG365" s="417"/>
      <c r="AH365" s="417"/>
    </row>
    <row r="366" spans="25:34" ht="12">
      <c r="Y366" s="417"/>
      <c r="Z366" s="417"/>
      <c r="AA366" s="417"/>
      <c r="AB366" s="417"/>
      <c r="AC366" s="417"/>
      <c r="AD366" s="417"/>
      <c r="AE366" s="417"/>
      <c r="AF366" s="417"/>
      <c r="AG366" s="417"/>
      <c r="AH366" s="417"/>
    </row>
    <row r="367" spans="25:34" ht="12">
      <c r="Y367" s="417"/>
      <c r="Z367" s="417"/>
      <c r="AA367" s="417"/>
      <c r="AB367" s="417"/>
      <c r="AC367" s="417"/>
      <c r="AD367" s="417"/>
      <c r="AE367" s="417"/>
      <c r="AF367" s="417"/>
      <c r="AG367" s="417"/>
      <c r="AH367" s="417"/>
    </row>
    <row r="368" spans="25:34" ht="12">
      <c r="Y368" s="417"/>
      <c r="Z368" s="417"/>
      <c r="AA368" s="417"/>
      <c r="AB368" s="417"/>
      <c r="AC368" s="417"/>
      <c r="AD368" s="417"/>
      <c r="AE368" s="417"/>
      <c r="AF368" s="417"/>
      <c r="AG368" s="417"/>
      <c r="AH368" s="417"/>
    </row>
    <row r="369" spans="25:34" ht="12">
      <c r="Y369" s="417"/>
      <c r="Z369" s="417"/>
      <c r="AA369" s="417"/>
      <c r="AB369" s="417"/>
      <c r="AC369" s="417"/>
      <c r="AD369" s="417"/>
      <c r="AE369" s="417"/>
      <c r="AF369" s="417"/>
      <c r="AG369" s="417"/>
      <c r="AH369" s="417"/>
    </row>
    <row r="370" spans="25:34" ht="12">
      <c r="Y370" s="417"/>
      <c r="Z370" s="417"/>
      <c r="AA370" s="417"/>
      <c r="AB370" s="417"/>
      <c r="AC370" s="417"/>
      <c r="AD370" s="417"/>
      <c r="AE370" s="417"/>
      <c r="AF370" s="417"/>
      <c r="AG370" s="417"/>
      <c r="AH370" s="417"/>
    </row>
    <row r="371" spans="25:34" ht="12">
      <c r="Y371" s="417"/>
      <c r="Z371" s="417"/>
      <c r="AA371" s="417"/>
      <c r="AB371" s="417"/>
      <c r="AC371" s="417"/>
      <c r="AD371" s="417"/>
      <c r="AE371" s="417"/>
      <c r="AF371" s="417"/>
      <c r="AG371" s="417"/>
      <c r="AH371" s="417"/>
    </row>
    <row r="372" spans="25:34" ht="12">
      <c r="Y372" s="417"/>
      <c r="Z372" s="417"/>
      <c r="AA372" s="417"/>
      <c r="AB372" s="417"/>
      <c r="AC372" s="417"/>
      <c r="AD372" s="417"/>
      <c r="AE372" s="417"/>
      <c r="AF372" s="417"/>
      <c r="AG372" s="417"/>
      <c r="AH372" s="417"/>
    </row>
    <row r="373" spans="25:34" ht="12">
      <c r="Y373" s="417"/>
      <c r="Z373" s="417"/>
      <c r="AA373" s="417"/>
      <c r="AB373" s="417"/>
      <c r="AC373" s="417"/>
      <c r="AD373" s="417"/>
      <c r="AE373" s="417"/>
      <c r="AF373" s="417"/>
      <c r="AG373" s="417"/>
      <c r="AH373" s="417"/>
    </row>
    <row r="374" spans="25:34" ht="12">
      <c r="Y374" s="417"/>
      <c r="Z374" s="417"/>
      <c r="AA374" s="417"/>
      <c r="AB374" s="417"/>
      <c r="AC374" s="417"/>
      <c r="AD374" s="417"/>
      <c r="AE374" s="417"/>
      <c r="AF374" s="417"/>
      <c r="AG374" s="417"/>
      <c r="AH374" s="417"/>
    </row>
    <row r="375" spans="25:34" ht="12">
      <c r="Y375" s="417"/>
      <c r="Z375" s="417"/>
      <c r="AA375" s="417"/>
      <c r="AB375" s="417"/>
      <c r="AC375" s="417"/>
      <c r="AD375" s="417"/>
      <c r="AE375" s="417"/>
      <c r="AF375" s="417"/>
      <c r="AG375" s="417"/>
      <c r="AH375" s="417"/>
    </row>
    <row r="376" spans="25:34" ht="12">
      <c r="Y376" s="417"/>
      <c r="Z376" s="417"/>
      <c r="AA376" s="417"/>
      <c r="AB376" s="417"/>
      <c r="AC376" s="417"/>
      <c r="AD376" s="417"/>
      <c r="AE376" s="417"/>
      <c r="AF376" s="417"/>
      <c r="AG376" s="417"/>
      <c r="AH376" s="417"/>
    </row>
    <row r="377" spans="25:34" ht="12">
      <c r="Y377" s="417"/>
      <c r="Z377" s="417"/>
      <c r="AA377" s="417"/>
      <c r="AB377" s="417"/>
      <c r="AC377" s="417"/>
      <c r="AD377" s="417"/>
      <c r="AE377" s="417"/>
      <c r="AF377" s="417"/>
      <c r="AG377" s="417"/>
      <c r="AH377" s="417"/>
    </row>
    <row r="378" spans="25:34" ht="12">
      <c r="Y378" s="417"/>
      <c r="Z378" s="417"/>
      <c r="AA378" s="417"/>
      <c r="AB378" s="417"/>
      <c r="AC378" s="417"/>
      <c r="AD378" s="417"/>
      <c r="AE378" s="417"/>
      <c r="AF378" s="417"/>
      <c r="AG378" s="417"/>
      <c r="AH378" s="417"/>
    </row>
    <row r="379" spans="25:34" ht="12">
      <c r="Y379" s="417"/>
      <c r="Z379" s="417"/>
      <c r="AA379" s="417"/>
      <c r="AB379" s="417"/>
      <c r="AC379" s="417"/>
      <c r="AD379" s="417"/>
      <c r="AE379" s="417"/>
      <c r="AF379" s="417"/>
      <c r="AG379" s="417"/>
      <c r="AH379" s="417"/>
    </row>
    <row r="380" spans="25:34" ht="12">
      <c r="Y380" s="417"/>
      <c r="Z380" s="417"/>
      <c r="AA380" s="417"/>
      <c r="AB380" s="417"/>
      <c r="AC380" s="417"/>
      <c r="AD380" s="417"/>
      <c r="AE380" s="417"/>
      <c r="AF380" s="417"/>
      <c r="AG380" s="417"/>
      <c r="AH380" s="417"/>
    </row>
    <row r="381" spans="25:34" ht="12">
      <c r="Y381" s="417"/>
      <c r="Z381" s="417"/>
      <c r="AA381" s="417"/>
      <c r="AB381" s="417"/>
      <c r="AC381" s="417"/>
      <c r="AD381" s="417"/>
      <c r="AE381" s="417"/>
      <c r="AF381" s="417"/>
      <c r="AG381" s="417"/>
      <c r="AH381" s="417"/>
    </row>
    <row r="382" spans="25:34" ht="12">
      <c r="Y382" s="417"/>
      <c r="Z382" s="417"/>
      <c r="AA382" s="417"/>
      <c r="AB382" s="417"/>
      <c r="AC382" s="417"/>
      <c r="AD382" s="417"/>
      <c r="AE382" s="417"/>
      <c r="AF382" s="417"/>
      <c r="AG382" s="417"/>
      <c r="AH382" s="417"/>
    </row>
    <row r="383" spans="25:34" ht="12">
      <c r="Y383" s="417"/>
      <c r="Z383" s="417"/>
      <c r="AA383" s="417"/>
      <c r="AB383" s="417"/>
      <c r="AC383" s="417"/>
      <c r="AD383" s="417"/>
      <c r="AE383" s="417"/>
      <c r="AF383" s="417"/>
      <c r="AG383" s="417"/>
      <c r="AH383" s="417"/>
    </row>
    <row r="384" spans="25:34" ht="12">
      <c r="Y384" s="417"/>
      <c r="Z384" s="417"/>
      <c r="AA384" s="417"/>
      <c r="AB384" s="417"/>
      <c r="AC384" s="417"/>
      <c r="AD384" s="417"/>
      <c r="AE384" s="417"/>
      <c r="AF384" s="417"/>
      <c r="AG384" s="417"/>
      <c r="AH384" s="417"/>
    </row>
    <row r="385" spans="25:34" ht="12">
      <c r="Y385" s="417"/>
      <c r="Z385" s="417"/>
      <c r="AA385" s="417"/>
      <c r="AB385" s="417"/>
      <c r="AC385" s="417"/>
      <c r="AD385" s="417"/>
      <c r="AE385" s="417"/>
      <c r="AF385" s="417"/>
      <c r="AG385" s="417"/>
      <c r="AH385" s="417"/>
    </row>
    <row r="386" spans="25:34" ht="12">
      <c r="Y386" s="417"/>
      <c r="Z386" s="417"/>
      <c r="AA386" s="417"/>
      <c r="AB386" s="417"/>
      <c r="AC386" s="417"/>
      <c r="AD386" s="417"/>
      <c r="AE386" s="417"/>
      <c r="AF386" s="417"/>
      <c r="AG386" s="417"/>
      <c r="AH386" s="417"/>
    </row>
    <row r="387" spans="25:34" ht="12">
      <c r="Y387" s="417"/>
      <c r="Z387" s="417"/>
      <c r="AA387" s="417"/>
      <c r="AB387" s="417"/>
      <c r="AC387" s="417"/>
      <c r="AD387" s="417"/>
      <c r="AE387" s="417"/>
      <c r="AF387" s="417"/>
      <c r="AG387" s="417"/>
      <c r="AH387" s="417"/>
    </row>
    <row r="388" spans="25:34" ht="12">
      <c r="Y388" s="417"/>
      <c r="Z388" s="417"/>
      <c r="AA388" s="417"/>
      <c r="AB388" s="417"/>
      <c r="AC388" s="417"/>
      <c r="AD388" s="417"/>
      <c r="AE388" s="417"/>
      <c r="AF388" s="417"/>
      <c r="AG388" s="417"/>
      <c r="AH388" s="417"/>
    </row>
    <row r="389" spans="25:34" ht="12">
      <c r="Y389" s="417"/>
      <c r="Z389" s="417"/>
      <c r="AA389" s="417"/>
      <c r="AB389" s="417"/>
      <c r="AC389" s="417"/>
      <c r="AD389" s="417"/>
      <c r="AE389" s="417"/>
      <c r="AF389" s="417"/>
      <c r="AG389" s="417"/>
      <c r="AH389" s="417"/>
    </row>
    <row r="390" spans="25:34" ht="12">
      <c r="Y390" s="417"/>
      <c r="Z390" s="417"/>
      <c r="AA390" s="417"/>
      <c r="AB390" s="417"/>
      <c r="AC390" s="417"/>
      <c r="AD390" s="417"/>
      <c r="AE390" s="417"/>
      <c r="AF390" s="417"/>
      <c r="AG390" s="417"/>
      <c r="AH390" s="417"/>
    </row>
    <row r="391" spans="25:34" ht="12">
      <c r="Y391" s="417"/>
      <c r="Z391" s="417"/>
      <c r="AA391" s="417"/>
      <c r="AB391" s="417"/>
      <c r="AC391" s="417"/>
      <c r="AD391" s="417"/>
      <c r="AE391" s="417"/>
      <c r="AF391" s="417"/>
      <c r="AG391" s="417"/>
      <c r="AH391" s="417"/>
    </row>
    <row r="392" spans="25:34" ht="12">
      <c r="Y392" s="417"/>
      <c r="Z392" s="417"/>
      <c r="AA392" s="417"/>
      <c r="AB392" s="417"/>
      <c r="AC392" s="417"/>
      <c r="AD392" s="417"/>
      <c r="AE392" s="417"/>
      <c r="AF392" s="417"/>
      <c r="AG392" s="417"/>
      <c r="AH392" s="417"/>
    </row>
    <row r="393" spans="25:34" ht="12">
      <c r="Y393" s="417"/>
      <c r="Z393" s="417"/>
      <c r="AA393" s="417"/>
      <c r="AB393" s="417"/>
      <c r="AC393" s="417"/>
      <c r="AD393" s="417"/>
      <c r="AE393" s="417"/>
      <c r="AF393" s="417"/>
      <c r="AG393" s="417"/>
      <c r="AH393" s="417"/>
    </row>
    <row r="394" spans="25:34" ht="12">
      <c r="Y394" s="417"/>
      <c r="Z394" s="417"/>
      <c r="AA394" s="417"/>
      <c r="AB394" s="417"/>
      <c r="AC394" s="417"/>
      <c r="AD394" s="417"/>
      <c r="AE394" s="417"/>
      <c r="AF394" s="417"/>
      <c r="AG394" s="417"/>
      <c r="AH394" s="417"/>
    </row>
    <row r="395" spans="25:34" ht="12">
      <c r="Y395" s="417"/>
      <c r="Z395" s="417"/>
      <c r="AA395" s="417"/>
      <c r="AB395" s="417"/>
      <c r="AC395" s="417"/>
      <c r="AD395" s="417"/>
      <c r="AE395" s="417"/>
      <c r="AF395" s="417"/>
      <c r="AG395" s="417"/>
      <c r="AH395" s="417"/>
    </row>
    <row r="396" spans="25:34" ht="12">
      <c r="Y396" s="417"/>
      <c r="Z396" s="417"/>
      <c r="AA396" s="417"/>
      <c r="AB396" s="417"/>
      <c r="AC396" s="417"/>
      <c r="AD396" s="417"/>
      <c r="AE396" s="417"/>
      <c r="AF396" s="417"/>
      <c r="AG396" s="417"/>
      <c r="AH396" s="417"/>
    </row>
    <row r="397" spans="25:34" ht="12">
      <c r="Y397" s="417"/>
      <c r="Z397" s="417"/>
      <c r="AA397" s="417"/>
      <c r="AB397" s="417"/>
      <c r="AC397" s="417"/>
      <c r="AD397" s="417"/>
      <c r="AE397" s="417"/>
      <c r="AF397" s="417"/>
      <c r="AG397" s="417"/>
      <c r="AH397" s="417"/>
    </row>
    <row r="398" spans="25:34" ht="12">
      <c r="Y398" s="417"/>
      <c r="Z398" s="417"/>
      <c r="AA398" s="417"/>
      <c r="AB398" s="417"/>
      <c r="AC398" s="417"/>
      <c r="AD398" s="417"/>
      <c r="AE398" s="417"/>
      <c r="AF398" s="417"/>
      <c r="AG398" s="417"/>
      <c r="AH398" s="417"/>
    </row>
    <row r="399" spans="25:34" ht="12">
      <c r="Y399" s="417"/>
      <c r="Z399" s="417"/>
      <c r="AA399" s="417"/>
      <c r="AB399" s="417"/>
      <c r="AC399" s="417"/>
      <c r="AD399" s="417"/>
      <c r="AE399" s="417"/>
      <c r="AF399" s="417"/>
      <c r="AG399" s="417"/>
      <c r="AH399" s="417"/>
    </row>
    <row r="400" spans="25:34" ht="12">
      <c r="Y400" s="417"/>
      <c r="Z400" s="417"/>
      <c r="AA400" s="417"/>
      <c r="AB400" s="417"/>
      <c r="AC400" s="417"/>
      <c r="AD400" s="417"/>
      <c r="AE400" s="417"/>
      <c r="AF400" s="417"/>
      <c r="AG400" s="417"/>
      <c r="AH400" s="417"/>
    </row>
    <row r="401" spans="25:34" ht="12">
      <c r="Y401" s="417"/>
      <c r="Z401" s="417"/>
      <c r="AA401" s="417"/>
      <c r="AB401" s="417"/>
      <c r="AC401" s="417"/>
      <c r="AD401" s="417"/>
      <c r="AE401" s="417"/>
      <c r="AF401" s="417"/>
      <c r="AG401" s="417"/>
      <c r="AH401" s="417"/>
    </row>
    <row r="402" spans="25:34" ht="12">
      <c r="Y402" s="417"/>
      <c r="Z402" s="417"/>
      <c r="AA402" s="417"/>
      <c r="AB402" s="417"/>
      <c r="AC402" s="417"/>
      <c r="AD402" s="417"/>
      <c r="AE402" s="417"/>
      <c r="AF402" s="417"/>
      <c r="AG402" s="417"/>
      <c r="AH402" s="417"/>
    </row>
    <row r="403" spans="25:34" ht="12">
      <c r="Y403" s="417"/>
      <c r="Z403" s="417"/>
      <c r="AA403" s="417"/>
      <c r="AB403" s="417"/>
      <c r="AC403" s="417"/>
      <c r="AD403" s="417"/>
      <c r="AE403" s="417"/>
      <c r="AF403" s="417"/>
      <c r="AG403" s="417"/>
      <c r="AH403" s="417"/>
    </row>
    <row r="404" spans="25:34" ht="12">
      <c r="Y404" s="417"/>
      <c r="Z404" s="417"/>
      <c r="AA404" s="417"/>
      <c r="AB404" s="417"/>
      <c r="AC404" s="417"/>
      <c r="AD404" s="417"/>
      <c r="AE404" s="417"/>
      <c r="AF404" s="417"/>
      <c r="AG404" s="417"/>
      <c r="AH404" s="417"/>
    </row>
    <row r="405" spans="25:34" ht="12">
      <c r="Y405" s="417"/>
      <c r="Z405" s="417"/>
      <c r="AA405" s="417"/>
      <c r="AB405" s="417"/>
      <c r="AC405" s="417"/>
      <c r="AD405" s="417"/>
      <c r="AE405" s="417"/>
      <c r="AF405" s="417"/>
      <c r="AG405" s="417"/>
      <c r="AH405" s="417"/>
    </row>
    <row r="406" spans="25:34" ht="12">
      <c r="Y406" s="417"/>
      <c r="Z406" s="417"/>
      <c r="AA406" s="417"/>
      <c r="AB406" s="417"/>
      <c r="AC406" s="417"/>
      <c r="AD406" s="417"/>
      <c r="AE406" s="417"/>
      <c r="AF406" s="417"/>
      <c r="AG406" s="417"/>
      <c r="AH406" s="417"/>
    </row>
    <row r="407" spans="25:34" ht="12">
      <c r="Y407" s="417"/>
      <c r="Z407" s="417"/>
      <c r="AA407" s="417"/>
      <c r="AB407" s="417"/>
      <c r="AC407" s="417"/>
      <c r="AD407" s="417"/>
      <c r="AE407" s="417"/>
      <c r="AF407" s="417"/>
      <c r="AG407" s="417"/>
      <c r="AH407" s="417"/>
    </row>
  </sheetData>
  <mergeCells count="11">
    <mergeCell ref="AH5:AH6"/>
    <mergeCell ref="H5:K5"/>
    <mergeCell ref="Q4:Y4"/>
    <mergeCell ref="Z5:Z6"/>
    <mergeCell ref="AA4:AB4"/>
    <mergeCell ref="AG5:AG6"/>
    <mergeCell ref="R5:R6"/>
    <mergeCell ref="P4:P6"/>
    <mergeCell ref="D4:O4"/>
    <mergeCell ref="AC4:AD4"/>
    <mergeCell ref="AE4:AF4"/>
  </mergeCells>
  <printOptions/>
  <pageMargins left="0.7086614173228347" right="0" top="0.4724409448818898" bottom="0" header="0.35433070866141736" footer="0"/>
  <pageSetup fitToHeight="1" fitToWidth="1" horizontalDpi="300" verticalDpi="300" orientation="portrait" paperSize="9" r:id="rId1"/>
  <headerFooter alignWithMargins="0">
    <oddHeader>&amp;L&amp;"ＭＳ Ｐ明朝,標準"&amp;A　　&amp;"ＭＳ Ｐゴシック,標準"農業</oddHeader>
    <oddFooter>&amp;C&amp;F&amp;A</oddFooter>
  </headerFooter>
</worksheet>
</file>

<file path=xl/worksheets/sheet11.xml><?xml version="1.0" encoding="utf-8"?>
<worksheet xmlns="http://schemas.openxmlformats.org/spreadsheetml/2006/main" xmlns:r="http://schemas.openxmlformats.org/officeDocument/2006/relationships">
  <dimension ref="B2:O125"/>
  <sheetViews>
    <sheetView workbookViewId="0" topLeftCell="A1">
      <selection activeCell="A1" sqref="A1"/>
    </sheetView>
  </sheetViews>
  <sheetFormatPr defaultColWidth="9.00390625" defaultRowHeight="13.5"/>
  <cols>
    <col min="1" max="1" width="2.625" style="420" customWidth="1"/>
    <col min="2" max="2" width="11.125" style="420" customWidth="1"/>
    <col min="3" max="12" width="8.125" style="420" customWidth="1"/>
    <col min="13" max="13" width="8.75390625" style="420" customWidth="1"/>
    <col min="14" max="14" width="8.50390625" style="420" customWidth="1"/>
    <col min="15" max="15" width="7.875" style="420" customWidth="1"/>
    <col min="16" max="16384" width="9.00390625" style="420" customWidth="1"/>
  </cols>
  <sheetData>
    <row r="2" ht="14.25">
      <c r="B2" s="421" t="s">
        <v>780</v>
      </c>
    </row>
    <row r="3" spans="11:15" ht="12.75" thickBot="1">
      <c r="K3" s="422"/>
      <c r="O3" s="423" t="s">
        <v>755</v>
      </c>
    </row>
    <row r="4" spans="2:15" ht="14.25" thickTop="1">
      <c r="B4" s="1311" t="s">
        <v>1427</v>
      </c>
      <c r="C4" s="1316" t="s">
        <v>756</v>
      </c>
      <c r="D4" s="1317"/>
      <c r="E4" s="1316" t="s">
        <v>757</v>
      </c>
      <c r="F4" s="1317"/>
      <c r="G4" s="1316" t="s">
        <v>758</v>
      </c>
      <c r="H4" s="1317"/>
      <c r="I4" s="1318" t="s">
        <v>759</v>
      </c>
      <c r="J4" s="1319"/>
      <c r="K4" s="1319"/>
      <c r="L4" s="1319"/>
      <c r="M4" s="1319"/>
      <c r="N4" s="1319"/>
      <c r="O4" s="1320"/>
    </row>
    <row r="5" spans="2:15" ht="13.5">
      <c r="B5" s="1312"/>
      <c r="C5" s="1326" t="s">
        <v>760</v>
      </c>
      <c r="D5" s="1326" t="s">
        <v>761</v>
      </c>
      <c r="E5" s="1326" t="s">
        <v>760</v>
      </c>
      <c r="F5" s="1326" t="s">
        <v>761</v>
      </c>
      <c r="G5" s="1326" t="s">
        <v>760</v>
      </c>
      <c r="H5" s="1326" t="s">
        <v>761</v>
      </c>
      <c r="I5" s="1326" t="s">
        <v>760</v>
      </c>
      <c r="J5" s="1326" t="s">
        <v>761</v>
      </c>
      <c r="K5" s="1321" t="s">
        <v>762</v>
      </c>
      <c r="L5" s="1322"/>
      <c r="M5" s="1322"/>
      <c r="N5" s="1322"/>
      <c r="O5" s="1307"/>
    </row>
    <row r="6" spans="2:15" ht="12">
      <c r="B6" s="1312"/>
      <c r="C6" s="1314"/>
      <c r="D6" s="1314"/>
      <c r="E6" s="1314"/>
      <c r="F6" s="1314"/>
      <c r="G6" s="1314"/>
      <c r="H6" s="1314"/>
      <c r="I6" s="1314"/>
      <c r="J6" s="1314"/>
      <c r="K6" s="425" t="s">
        <v>760</v>
      </c>
      <c r="L6" s="425" t="s">
        <v>761</v>
      </c>
      <c r="M6" s="1308" t="s">
        <v>763</v>
      </c>
      <c r="N6" s="1309"/>
      <c r="O6" s="1310"/>
    </row>
    <row r="7" spans="2:15" ht="12">
      <c r="B7" s="1313"/>
      <c r="C7" s="1315"/>
      <c r="D7" s="1315"/>
      <c r="E7" s="1315"/>
      <c r="F7" s="1315"/>
      <c r="G7" s="1315"/>
      <c r="H7" s="1315"/>
      <c r="I7" s="1315"/>
      <c r="J7" s="1315"/>
      <c r="K7" s="426"/>
      <c r="L7" s="426"/>
      <c r="M7" s="427" t="s">
        <v>764</v>
      </c>
      <c r="N7" s="427" t="s">
        <v>765</v>
      </c>
      <c r="O7" s="427" t="s">
        <v>1146</v>
      </c>
    </row>
    <row r="8" spans="2:15" s="428" customFormat="1" ht="11.25">
      <c r="B8" s="429" t="s">
        <v>1435</v>
      </c>
      <c r="C8" s="430">
        <f>SUM(C9:C16)</f>
        <v>33391</v>
      </c>
      <c r="D8" s="431">
        <v>84157</v>
      </c>
      <c r="E8" s="430">
        <f>SUM(E9:E16)</f>
        <v>379</v>
      </c>
      <c r="F8" s="431">
        <v>1601</v>
      </c>
      <c r="G8" s="430">
        <f>SUM(G9:G16)</f>
        <v>1592</v>
      </c>
      <c r="H8" s="431">
        <v>1826</v>
      </c>
      <c r="I8" s="430">
        <f>SUM(I9:I16)</f>
        <v>34008</v>
      </c>
      <c r="J8" s="431">
        <v>84382</v>
      </c>
      <c r="K8" s="430">
        <f>SUM(K9:K16)</f>
        <v>1137</v>
      </c>
      <c r="L8" s="431">
        <f>SUM(L9:L16)</f>
        <v>2548</v>
      </c>
      <c r="M8" s="430">
        <f>SUM(M9:M16)</f>
        <v>858</v>
      </c>
      <c r="N8" s="431">
        <f>SUM(N9:N16)</f>
        <v>153</v>
      </c>
      <c r="O8" s="430">
        <f>SUM(O9:O16)</f>
        <v>126</v>
      </c>
    </row>
    <row r="9" spans="2:15" ht="12">
      <c r="B9" s="432" t="s">
        <v>766</v>
      </c>
      <c r="C9" s="433">
        <v>16165</v>
      </c>
      <c r="D9" s="434">
        <v>6628</v>
      </c>
      <c r="E9" s="433">
        <v>65</v>
      </c>
      <c r="F9" s="434">
        <v>72</v>
      </c>
      <c r="G9" s="433">
        <v>698</v>
      </c>
      <c r="H9" s="434">
        <v>290</v>
      </c>
      <c r="I9" s="433">
        <v>16606</v>
      </c>
      <c r="J9" s="434">
        <v>6847</v>
      </c>
      <c r="K9" s="433">
        <v>414</v>
      </c>
      <c r="L9" s="434">
        <v>164</v>
      </c>
      <c r="M9" s="433">
        <v>332</v>
      </c>
      <c r="N9" s="434">
        <v>38</v>
      </c>
      <c r="O9" s="433">
        <v>44</v>
      </c>
    </row>
    <row r="10" spans="2:15" ht="12">
      <c r="B10" s="432" t="s">
        <v>767</v>
      </c>
      <c r="C10" s="433">
        <v>13294</v>
      </c>
      <c r="D10" s="434">
        <v>27316</v>
      </c>
      <c r="E10" s="433">
        <v>147</v>
      </c>
      <c r="F10" s="434">
        <v>226</v>
      </c>
      <c r="G10" s="433">
        <v>676</v>
      </c>
      <c r="H10" s="434">
        <v>737</v>
      </c>
      <c r="I10" s="433">
        <v>13455</v>
      </c>
      <c r="J10" s="434">
        <v>27827</v>
      </c>
      <c r="K10" s="433">
        <v>423</v>
      </c>
      <c r="L10" s="434">
        <v>512</v>
      </c>
      <c r="M10" s="433">
        <v>307</v>
      </c>
      <c r="N10" s="434">
        <v>64</v>
      </c>
      <c r="O10" s="433">
        <v>52</v>
      </c>
    </row>
    <row r="11" spans="2:15" ht="12">
      <c r="B11" s="432" t="s">
        <v>768</v>
      </c>
      <c r="C11" s="433">
        <v>2256</v>
      </c>
      <c r="D11" s="434">
        <v>14386</v>
      </c>
      <c r="E11" s="433">
        <v>75</v>
      </c>
      <c r="F11" s="434">
        <v>281</v>
      </c>
      <c r="G11" s="433">
        <v>140</v>
      </c>
      <c r="H11" s="434">
        <v>475</v>
      </c>
      <c r="I11" s="433">
        <v>2271</v>
      </c>
      <c r="J11" s="434">
        <v>14581</v>
      </c>
      <c r="K11" s="433">
        <v>142</v>
      </c>
      <c r="L11" s="434">
        <v>369</v>
      </c>
      <c r="M11" s="433">
        <v>103</v>
      </c>
      <c r="N11" s="434">
        <v>28</v>
      </c>
      <c r="O11" s="433">
        <v>11</v>
      </c>
    </row>
    <row r="12" spans="2:15" ht="12">
      <c r="B12" s="432" t="s">
        <v>769</v>
      </c>
      <c r="C12" s="433">
        <v>1099</v>
      </c>
      <c r="D12" s="434">
        <v>14031</v>
      </c>
      <c r="E12" s="433">
        <v>48</v>
      </c>
      <c r="F12" s="434">
        <v>320</v>
      </c>
      <c r="G12" s="433">
        <v>53</v>
      </c>
      <c r="H12" s="434">
        <v>195</v>
      </c>
      <c r="I12" s="433">
        <v>1099</v>
      </c>
      <c r="J12" s="434">
        <v>13906</v>
      </c>
      <c r="K12" s="433">
        <v>102</v>
      </c>
      <c r="L12" s="434">
        <v>524</v>
      </c>
      <c r="M12" s="433">
        <v>75</v>
      </c>
      <c r="N12" s="434">
        <v>14</v>
      </c>
      <c r="O12" s="433">
        <v>13</v>
      </c>
    </row>
    <row r="13" spans="2:15" ht="12">
      <c r="B13" s="432" t="s">
        <v>770</v>
      </c>
      <c r="C13" s="433">
        <v>305</v>
      </c>
      <c r="D13" s="434">
        <v>7023</v>
      </c>
      <c r="E13" s="433">
        <v>19</v>
      </c>
      <c r="F13" s="434">
        <v>175</v>
      </c>
      <c r="G13" s="433">
        <v>12</v>
      </c>
      <c r="H13" s="434">
        <v>64</v>
      </c>
      <c r="I13" s="433">
        <v>305</v>
      </c>
      <c r="J13" s="434">
        <v>6911</v>
      </c>
      <c r="K13" s="433">
        <v>19</v>
      </c>
      <c r="L13" s="434">
        <v>127</v>
      </c>
      <c r="M13" s="433">
        <v>15</v>
      </c>
      <c r="N13" s="434">
        <v>2</v>
      </c>
      <c r="O13" s="433">
        <v>2</v>
      </c>
    </row>
    <row r="14" spans="2:15" ht="12">
      <c r="B14" s="432" t="s">
        <v>771</v>
      </c>
      <c r="C14" s="433">
        <v>173</v>
      </c>
      <c r="D14" s="434">
        <v>6146</v>
      </c>
      <c r="E14" s="433">
        <v>9</v>
      </c>
      <c r="F14" s="434">
        <v>93</v>
      </c>
      <c r="G14" s="433">
        <v>8</v>
      </c>
      <c r="H14" s="434">
        <v>38</v>
      </c>
      <c r="I14" s="433">
        <v>173</v>
      </c>
      <c r="J14" s="434">
        <v>6901</v>
      </c>
      <c r="K14" s="433">
        <v>21</v>
      </c>
      <c r="L14" s="434">
        <v>268</v>
      </c>
      <c r="M14" s="433">
        <v>13</v>
      </c>
      <c r="N14" s="434">
        <v>5</v>
      </c>
      <c r="O14" s="433">
        <v>3</v>
      </c>
    </row>
    <row r="15" spans="2:15" ht="12">
      <c r="B15" s="432" t="s">
        <v>772</v>
      </c>
      <c r="C15" s="433">
        <v>88</v>
      </c>
      <c r="D15" s="434">
        <v>5601</v>
      </c>
      <c r="E15" s="433">
        <v>13</v>
      </c>
      <c r="F15" s="434">
        <v>343</v>
      </c>
      <c r="G15" s="433">
        <v>5</v>
      </c>
      <c r="H15" s="434">
        <v>28</v>
      </c>
      <c r="I15" s="433">
        <v>88</v>
      </c>
      <c r="J15" s="434">
        <v>5286</v>
      </c>
      <c r="K15" s="433">
        <v>12</v>
      </c>
      <c r="L15" s="434">
        <v>272</v>
      </c>
      <c r="M15" s="433">
        <v>10</v>
      </c>
      <c r="N15" s="434">
        <v>2</v>
      </c>
      <c r="O15" s="433">
        <v>0</v>
      </c>
    </row>
    <row r="16" spans="2:15" ht="12">
      <c r="B16" s="432" t="s">
        <v>773</v>
      </c>
      <c r="C16" s="433">
        <v>11</v>
      </c>
      <c r="D16" s="434">
        <v>3025</v>
      </c>
      <c r="E16" s="433">
        <v>3</v>
      </c>
      <c r="F16" s="434">
        <v>93</v>
      </c>
      <c r="G16" s="433">
        <v>0</v>
      </c>
      <c r="H16" s="434">
        <v>0</v>
      </c>
      <c r="I16" s="433">
        <v>11</v>
      </c>
      <c r="J16" s="434">
        <v>2933</v>
      </c>
      <c r="K16" s="433">
        <v>4</v>
      </c>
      <c r="L16" s="434">
        <v>312</v>
      </c>
      <c r="M16" s="433">
        <v>3</v>
      </c>
      <c r="N16" s="434">
        <v>0</v>
      </c>
      <c r="O16" s="433">
        <v>1</v>
      </c>
    </row>
    <row r="17" spans="2:15" ht="7.5" customHeight="1">
      <c r="B17" s="435"/>
      <c r="C17" s="433"/>
      <c r="D17" s="434"/>
      <c r="E17" s="433"/>
      <c r="F17" s="434"/>
      <c r="G17" s="433"/>
      <c r="H17" s="434"/>
      <c r="I17" s="433"/>
      <c r="J17" s="434"/>
      <c r="K17" s="433"/>
      <c r="L17" s="434"/>
      <c r="M17" s="433"/>
      <c r="N17" s="434"/>
      <c r="O17" s="433"/>
    </row>
    <row r="18" spans="2:15" s="428" customFormat="1" ht="11.25">
      <c r="B18" s="436" t="s">
        <v>1438</v>
      </c>
      <c r="C18" s="437">
        <f>C23+C29+C30+C31+C34+C35+C36+C39+C40+C41+C42+C43+C44+C45</f>
        <v>12760</v>
      </c>
      <c r="D18" s="431">
        <v>24859</v>
      </c>
      <c r="E18" s="437">
        <f>E23+E29+E30+E31+E34+E35+E36+E39+E40+E41+E42+E43+E44+E45</f>
        <v>101</v>
      </c>
      <c r="F18" s="431">
        <v>371</v>
      </c>
      <c r="G18" s="437">
        <f>G23+G29+G30+G31+G34+G35+G36+G39+G40+G41+G42+G43+G44+G45</f>
        <v>528</v>
      </c>
      <c r="H18" s="431">
        <v>643</v>
      </c>
      <c r="I18" s="437">
        <f>I23+I29+I30+I31+I34+I35+I36+I39+I40+I41+I42+I43+I44+I45</f>
        <v>12962</v>
      </c>
      <c r="J18" s="431">
        <v>25131</v>
      </c>
      <c r="K18" s="437">
        <f>K23+K29+K30+K31+K34+K35+K36+K39+K40+K41+K42+K43+K44+K45</f>
        <v>227</v>
      </c>
      <c r="L18" s="431">
        <v>588</v>
      </c>
      <c r="M18" s="437">
        <f>M23+M29+M30+M31+M34+M35+M36+M39+M40+M41+M42+M43+M44+M45</f>
        <v>158</v>
      </c>
      <c r="N18" s="431">
        <f>N23+N29+N30+N31+N34+N35+N36+N39+N40+N41+N42+N43+N44+N45</f>
        <v>42</v>
      </c>
      <c r="O18" s="437">
        <f>O23+O29+O30+O31+O34+O35+O36+O39+O40+O41+O42+O43+O44+O45</f>
        <v>27</v>
      </c>
    </row>
    <row r="19" spans="2:15" s="428" customFormat="1" ht="11.25">
      <c r="B19" s="436" t="s">
        <v>1439</v>
      </c>
      <c r="C19" s="437">
        <f>C28+C47+C48+C49+C50+C51+C52+C53</f>
        <v>5721</v>
      </c>
      <c r="D19" s="431">
        <v>12238</v>
      </c>
      <c r="E19" s="437">
        <f>E28+E47+E48+E49+E50+E51+E52+E53</f>
        <v>50</v>
      </c>
      <c r="F19" s="431">
        <v>101</v>
      </c>
      <c r="G19" s="437">
        <f>G28+G47+G48+G49+G50+G51+G52+G53</f>
        <v>80</v>
      </c>
      <c r="H19" s="431">
        <v>58</v>
      </c>
      <c r="I19" s="437">
        <f>I28+I47+I48+I49+I50+I51+I52+I53</f>
        <v>5740</v>
      </c>
      <c r="J19" s="431">
        <v>12195</v>
      </c>
      <c r="K19" s="437">
        <f>K28+K47+K48+K49+K50+K51+K52+K53</f>
        <v>81</v>
      </c>
      <c r="L19" s="431">
        <v>183</v>
      </c>
      <c r="M19" s="437">
        <f>M28+M47+M48+M49+M50+M51+M52+M53</f>
        <v>67</v>
      </c>
      <c r="N19" s="431">
        <f>N28+N47+N48+N49+N50+N51+N52+N53</f>
        <v>4</v>
      </c>
      <c r="O19" s="437">
        <f>O28+O47+O48+O49+O50+O51+O52+O53</f>
        <v>10</v>
      </c>
    </row>
    <row r="20" spans="2:15" s="428" customFormat="1" ht="11.25">
      <c r="B20" s="436" t="s">
        <v>774</v>
      </c>
      <c r="C20" s="437">
        <f>C24+C33+C37+C55+C56+C57+C58+C59</f>
        <v>5790</v>
      </c>
      <c r="D20" s="431">
        <v>22530</v>
      </c>
      <c r="E20" s="437">
        <f>E24+E33+E37+E55+E56+E57+E58+E59</f>
        <v>105</v>
      </c>
      <c r="F20" s="431">
        <v>757</v>
      </c>
      <c r="G20" s="437">
        <f>G24+G33+G37+G55+G56+G57+G58+G59</f>
        <v>748</v>
      </c>
      <c r="H20" s="431">
        <v>1002</v>
      </c>
      <c r="I20" s="437">
        <f>I24+I33+I37+I55+I56+I57+I58+I59</f>
        <v>6128</v>
      </c>
      <c r="J20" s="431">
        <v>22775</v>
      </c>
      <c r="K20" s="437">
        <f>K24+K33+K37+K55+K56+K57+K58+K59</f>
        <v>323</v>
      </c>
      <c r="L20" s="431">
        <v>1088</v>
      </c>
      <c r="M20" s="437">
        <f>M24+M33+M37+M55+M56+M57+M58+M59</f>
        <v>211</v>
      </c>
      <c r="N20" s="431">
        <f>N24+N33+N37+N55+N56+N57+N58+N59</f>
        <v>76</v>
      </c>
      <c r="O20" s="437">
        <f>O24+O33+O37+O55+O56+O57+O58+O59</f>
        <v>36</v>
      </c>
    </row>
    <row r="21" spans="2:15" s="428" customFormat="1" ht="11.25">
      <c r="B21" s="436" t="s">
        <v>1441</v>
      </c>
      <c r="C21" s="437">
        <f>C25+C26+C61+C62+C63+C64+C65+C66+C67+C68+C69+C70+C71+C72</f>
        <v>9120</v>
      </c>
      <c r="D21" s="431">
        <v>24530</v>
      </c>
      <c r="E21" s="437">
        <f>E25+E26+E61+E62+E63+E64+E65+E66+E67+E68+E69+E70+E71+E72</f>
        <v>123</v>
      </c>
      <c r="F21" s="431">
        <v>372</v>
      </c>
      <c r="G21" s="437">
        <f>G25+G26+G61+G62+G63+G64+G65+G66+G67+G68+G69+G70+G71+G72</f>
        <v>236</v>
      </c>
      <c r="H21" s="431">
        <v>123</v>
      </c>
      <c r="I21" s="437">
        <f>I25+I26+I61+I62+I63+I64+I65+I66+I67+I68+I69+I70+I71+I72</f>
        <v>9178</v>
      </c>
      <c r="J21" s="431">
        <v>24281</v>
      </c>
      <c r="K21" s="437">
        <f>K25+K26+K61+K62+K63+K64+K65+K66+K67+K68+K69+K70+K71+K72</f>
        <v>506</v>
      </c>
      <c r="L21" s="431">
        <v>689</v>
      </c>
      <c r="M21" s="437">
        <f>M25+M26+M61+M62+M63+M64+M65+M66+M67+M68+M69+M70+M71+M72</f>
        <v>422</v>
      </c>
      <c r="N21" s="431">
        <f>N25+N26+N61+N62+N63+N64+N65+N66+N67+N68+N69+N70+N71+N72</f>
        <v>31</v>
      </c>
      <c r="O21" s="437">
        <f>O25+O26+O61+O62+O63+O64+O65+O66+O67+O68+O69+O70+O71+O72</f>
        <v>53</v>
      </c>
    </row>
    <row r="22" spans="2:15" ht="6.75" customHeight="1">
      <c r="B22" s="435"/>
      <c r="C22" s="433"/>
      <c r="D22" s="434"/>
      <c r="E22" s="433"/>
      <c r="F22" s="434"/>
      <c r="G22" s="433"/>
      <c r="H22" s="434"/>
      <c r="I22" s="433"/>
      <c r="J22" s="434"/>
      <c r="K22" s="433"/>
      <c r="L22" s="434"/>
      <c r="M22" s="433"/>
      <c r="N22" s="434"/>
      <c r="O22" s="433"/>
    </row>
    <row r="23" spans="2:15" ht="12">
      <c r="B23" s="424" t="s">
        <v>1099</v>
      </c>
      <c r="C23" s="433">
        <v>2177</v>
      </c>
      <c r="D23" s="434">
        <v>3558</v>
      </c>
      <c r="E23" s="433">
        <v>9</v>
      </c>
      <c r="F23" s="434">
        <v>23</v>
      </c>
      <c r="G23" s="433">
        <v>4</v>
      </c>
      <c r="H23" s="434">
        <v>3</v>
      </c>
      <c r="I23" s="433">
        <v>2179</v>
      </c>
      <c r="J23" s="434">
        <v>3538</v>
      </c>
      <c r="K23" s="433">
        <v>35</v>
      </c>
      <c r="L23" s="434">
        <v>52</v>
      </c>
      <c r="M23" s="433">
        <v>27</v>
      </c>
      <c r="N23" s="434">
        <v>1</v>
      </c>
      <c r="O23" s="433">
        <v>7</v>
      </c>
    </row>
    <row r="24" spans="2:15" ht="12">
      <c r="B24" s="424" t="s">
        <v>1100</v>
      </c>
      <c r="C24" s="433">
        <v>1055</v>
      </c>
      <c r="D24" s="434">
        <v>5404</v>
      </c>
      <c r="E24" s="433">
        <v>27</v>
      </c>
      <c r="F24" s="434">
        <v>318</v>
      </c>
      <c r="G24" s="433">
        <v>3</v>
      </c>
      <c r="H24" s="434">
        <v>6</v>
      </c>
      <c r="I24" s="433">
        <v>1055</v>
      </c>
      <c r="J24" s="434">
        <v>5092</v>
      </c>
      <c r="K24" s="433">
        <v>53</v>
      </c>
      <c r="L24" s="434">
        <v>152</v>
      </c>
      <c r="M24" s="433">
        <v>29</v>
      </c>
      <c r="N24" s="434">
        <v>16</v>
      </c>
      <c r="O24" s="433">
        <v>8</v>
      </c>
    </row>
    <row r="25" spans="2:15" ht="12">
      <c r="B25" s="424" t="s">
        <v>1101</v>
      </c>
      <c r="C25" s="433">
        <v>1324</v>
      </c>
      <c r="D25" s="434">
        <v>3564</v>
      </c>
      <c r="E25" s="433">
        <v>7</v>
      </c>
      <c r="F25" s="434">
        <v>79</v>
      </c>
      <c r="G25" s="433">
        <v>1</v>
      </c>
      <c r="H25" s="434" t="s">
        <v>775</v>
      </c>
      <c r="I25" s="433">
        <v>1324</v>
      </c>
      <c r="J25" s="434">
        <v>3486</v>
      </c>
      <c r="K25" s="433">
        <v>19</v>
      </c>
      <c r="L25" s="434">
        <v>69</v>
      </c>
      <c r="M25" s="433">
        <v>12</v>
      </c>
      <c r="N25" s="434">
        <v>2</v>
      </c>
      <c r="O25" s="433">
        <v>5</v>
      </c>
    </row>
    <row r="26" spans="2:15" ht="12">
      <c r="B26" s="424" t="s">
        <v>1102</v>
      </c>
      <c r="C26" s="433">
        <v>932</v>
      </c>
      <c r="D26" s="434">
        <v>1085</v>
      </c>
      <c r="E26" s="433">
        <v>2</v>
      </c>
      <c r="F26" s="434" t="s">
        <v>775</v>
      </c>
      <c r="G26" s="433">
        <v>2</v>
      </c>
      <c r="H26" s="434" t="s">
        <v>775</v>
      </c>
      <c r="I26" s="433">
        <v>932</v>
      </c>
      <c r="J26" s="434">
        <v>1086</v>
      </c>
      <c r="K26" s="433">
        <v>107</v>
      </c>
      <c r="L26" s="434">
        <v>183</v>
      </c>
      <c r="M26" s="433">
        <v>91</v>
      </c>
      <c r="N26" s="434">
        <v>11</v>
      </c>
      <c r="O26" s="433">
        <v>5</v>
      </c>
    </row>
    <row r="27" spans="2:15" ht="8.25" customHeight="1">
      <c r="B27" s="424"/>
      <c r="C27" s="433"/>
      <c r="D27" s="434"/>
      <c r="E27" s="433"/>
      <c r="F27" s="434"/>
      <c r="G27" s="433"/>
      <c r="H27" s="434"/>
      <c r="I27" s="433"/>
      <c r="J27" s="434"/>
      <c r="K27" s="433"/>
      <c r="L27" s="434"/>
      <c r="M27" s="433"/>
      <c r="N27" s="434"/>
      <c r="O27" s="433"/>
    </row>
    <row r="28" spans="2:15" ht="12">
      <c r="B28" s="424" t="s">
        <v>1103</v>
      </c>
      <c r="C28" s="433">
        <v>863</v>
      </c>
      <c r="D28" s="434">
        <v>1547</v>
      </c>
      <c r="E28" s="433">
        <v>0</v>
      </c>
      <c r="F28" s="434">
        <v>0</v>
      </c>
      <c r="G28" s="433">
        <v>3</v>
      </c>
      <c r="H28" s="434">
        <v>3</v>
      </c>
      <c r="I28" s="433">
        <v>863</v>
      </c>
      <c r="J28" s="434">
        <v>1550</v>
      </c>
      <c r="K28" s="433">
        <v>3</v>
      </c>
      <c r="L28" s="434">
        <v>4</v>
      </c>
      <c r="M28" s="433">
        <v>2</v>
      </c>
      <c r="N28" s="434">
        <v>1</v>
      </c>
      <c r="O28" s="433">
        <v>0</v>
      </c>
    </row>
    <row r="29" spans="2:15" ht="12">
      <c r="B29" s="424" t="s">
        <v>1104</v>
      </c>
      <c r="C29" s="433">
        <v>546</v>
      </c>
      <c r="D29" s="434">
        <v>664</v>
      </c>
      <c r="E29" s="433">
        <v>0</v>
      </c>
      <c r="F29" s="434">
        <v>0</v>
      </c>
      <c r="G29" s="433">
        <v>50</v>
      </c>
      <c r="H29" s="434">
        <v>79</v>
      </c>
      <c r="I29" s="433">
        <v>567</v>
      </c>
      <c r="J29" s="434">
        <v>743</v>
      </c>
      <c r="K29" s="433">
        <v>12</v>
      </c>
      <c r="L29" s="434">
        <v>18</v>
      </c>
      <c r="M29" s="433">
        <v>1</v>
      </c>
      <c r="N29" s="434">
        <v>8</v>
      </c>
      <c r="O29" s="433">
        <v>3</v>
      </c>
    </row>
    <row r="30" spans="2:15" ht="12">
      <c r="B30" s="424" t="s">
        <v>1105</v>
      </c>
      <c r="C30" s="433">
        <v>1308</v>
      </c>
      <c r="D30" s="434">
        <v>2899</v>
      </c>
      <c r="E30" s="433">
        <v>27</v>
      </c>
      <c r="F30" s="434">
        <v>68</v>
      </c>
      <c r="G30" s="433">
        <v>0</v>
      </c>
      <c r="H30" s="434">
        <v>0</v>
      </c>
      <c r="I30" s="433">
        <v>1308</v>
      </c>
      <c r="J30" s="434">
        <v>2832</v>
      </c>
      <c r="K30" s="433">
        <v>23</v>
      </c>
      <c r="L30" s="434">
        <v>55</v>
      </c>
      <c r="M30" s="433">
        <v>12</v>
      </c>
      <c r="N30" s="434">
        <v>9</v>
      </c>
      <c r="O30" s="433">
        <v>2</v>
      </c>
    </row>
    <row r="31" spans="2:15" ht="12">
      <c r="B31" s="424" t="s">
        <v>1106</v>
      </c>
      <c r="C31" s="433">
        <v>1565</v>
      </c>
      <c r="D31" s="434">
        <v>2351</v>
      </c>
      <c r="E31" s="433">
        <v>12</v>
      </c>
      <c r="F31" s="434">
        <v>36</v>
      </c>
      <c r="G31" s="433">
        <v>3</v>
      </c>
      <c r="H31" s="438">
        <v>0</v>
      </c>
      <c r="I31" s="433">
        <v>1565</v>
      </c>
      <c r="J31" s="434">
        <v>2315</v>
      </c>
      <c r="K31" s="433">
        <v>29</v>
      </c>
      <c r="L31" s="434">
        <v>51</v>
      </c>
      <c r="M31" s="433">
        <v>22</v>
      </c>
      <c r="N31" s="434">
        <v>5</v>
      </c>
      <c r="O31" s="433">
        <v>2</v>
      </c>
    </row>
    <row r="32" spans="2:15" ht="8.25" customHeight="1">
      <c r="B32" s="424"/>
      <c r="C32" s="433"/>
      <c r="D32" s="434"/>
      <c r="E32" s="433"/>
      <c r="F32" s="434"/>
      <c r="G32" s="433"/>
      <c r="H32" s="434"/>
      <c r="I32" s="433"/>
      <c r="J32" s="434"/>
      <c r="K32" s="433"/>
      <c r="L32" s="434"/>
      <c r="M32" s="433"/>
      <c r="N32" s="434"/>
      <c r="O32" s="433"/>
    </row>
    <row r="33" spans="2:15" ht="12">
      <c r="B33" s="424" t="s">
        <v>1107</v>
      </c>
      <c r="C33" s="433">
        <v>632</v>
      </c>
      <c r="D33" s="434">
        <v>1431</v>
      </c>
      <c r="E33" s="433">
        <v>4</v>
      </c>
      <c r="F33" s="434">
        <v>37</v>
      </c>
      <c r="G33" s="433">
        <v>192</v>
      </c>
      <c r="H33" s="434">
        <v>149</v>
      </c>
      <c r="I33" s="433">
        <v>751</v>
      </c>
      <c r="J33" s="434">
        <v>1543</v>
      </c>
      <c r="K33" s="433">
        <v>12</v>
      </c>
      <c r="L33" s="434">
        <v>29</v>
      </c>
      <c r="M33" s="433">
        <v>9</v>
      </c>
      <c r="N33" s="434">
        <v>1</v>
      </c>
      <c r="O33" s="433">
        <v>2</v>
      </c>
    </row>
    <row r="34" spans="2:15" ht="12">
      <c r="B34" s="424" t="s">
        <v>1108</v>
      </c>
      <c r="C34" s="433">
        <v>767</v>
      </c>
      <c r="D34" s="434">
        <v>1297</v>
      </c>
      <c r="E34" s="433">
        <v>0</v>
      </c>
      <c r="F34" s="434">
        <v>0</v>
      </c>
      <c r="G34" s="433">
        <v>93</v>
      </c>
      <c r="H34" s="434">
        <v>82</v>
      </c>
      <c r="I34" s="433">
        <v>805</v>
      </c>
      <c r="J34" s="434">
        <v>1379</v>
      </c>
      <c r="K34" s="433">
        <v>4</v>
      </c>
      <c r="L34" s="434">
        <v>27</v>
      </c>
      <c r="M34" s="433">
        <v>0</v>
      </c>
      <c r="N34" s="434">
        <v>4</v>
      </c>
      <c r="O34" s="433">
        <v>0</v>
      </c>
    </row>
    <row r="35" spans="2:15" ht="12">
      <c r="B35" s="424" t="s">
        <v>1109</v>
      </c>
      <c r="C35" s="433">
        <v>810</v>
      </c>
      <c r="D35" s="434">
        <v>1350</v>
      </c>
      <c r="E35" s="433">
        <v>0</v>
      </c>
      <c r="F35" s="434">
        <v>0</v>
      </c>
      <c r="G35" s="433">
        <v>1</v>
      </c>
      <c r="H35" s="434" t="s">
        <v>775</v>
      </c>
      <c r="I35" s="433">
        <v>810</v>
      </c>
      <c r="J35" s="434">
        <v>1351</v>
      </c>
      <c r="K35" s="433">
        <v>25</v>
      </c>
      <c r="L35" s="434">
        <v>62</v>
      </c>
      <c r="M35" s="433">
        <v>15</v>
      </c>
      <c r="N35" s="434">
        <v>5</v>
      </c>
      <c r="O35" s="433">
        <v>5</v>
      </c>
    </row>
    <row r="36" spans="2:15" ht="12">
      <c r="B36" s="424" t="s">
        <v>1110</v>
      </c>
      <c r="C36" s="433">
        <v>1694</v>
      </c>
      <c r="D36" s="434">
        <v>3893</v>
      </c>
      <c r="E36" s="433">
        <v>13</v>
      </c>
      <c r="F36" s="434">
        <v>27</v>
      </c>
      <c r="G36" s="433">
        <v>3</v>
      </c>
      <c r="H36" s="434">
        <v>7</v>
      </c>
      <c r="I36" s="433">
        <v>1695</v>
      </c>
      <c r="J36" s="434">
        <v>3872</v>
      </c>
      <c r="K36" s="433">
        <v>46</v>
      </c>
      <c r="L36" s="434">
        <v>173</v>
      </c>
      <c r="M36" s="433">
        <v>37</v>
      </c>
      <c r="N36" s="434">
        <v>5</v>
      </c>
      <c r="O36" s="433">
        <v>4</v>
      </c>
    </row>
    <row r="37" spans="2:15" ht="12">
      <c r="B37" s="424" t="s">
        <v>1111</v>
      </c>
      <c r="C37" s="433">
        <v>703</v>
      </c>
      <c r="D37" s="434">
        <v>3174</v>
      </c>
      <c r="E37" s="433">
        <v>6</v>
      </c>
      <c r="F37" s="434">
        <v>14</v>
      </c>
      <c r="G37" s="433">
        <v>68</v>
      </c>
      <c r="H37" s="434">
        <v>116</v>
      </c>
      <c r="I37" s="433">
        <v>715</v>
      </c>
      <c r="J37" s="434">
        <v>3277</v>
      </c>
      <c r="K37" s="433">
        <v>17</v>
      </c>
      <c r="L37" s="434">
        <v>87</v>
      </c>
      <c r="M37" s="433">
        <v>7</v>
      </c>
      <c r="N37" s="434">
        <v>0</v>
      </c>
      <c r="O37" s="433">
        <v>10</v>
      </c>
    </row>
    <row r="38" spans="2:15" ht="7.5" customHeight="1">
      <c r="B38" s="424"/>
      <c r="C38" s="433"/>
      <c r="D38" s="434"/>
      <c r="E38" s="433"/>
      <c r="F38" s="434"/>
      <c r="G38" s="433"/>
      <c r="H38" s="434"/>
      <c r="I38" s="433"/>
      <c r="J38" s="434"/>
      <c r="K38" s="433"/>
      <c r="L38" s="434"/>
      <c r="M38" s="433"/>
      <c r="N38" s="434"/>
      <c r="O38" s="433"/>
    </row>
    <row r="39" spans="2:15" ht="12">
      <c r="B39" s="424" t="s">
        <v>1112</v>
      </c>
      <c r="C39" s="433">
        <v>569</v>
      </c>
      <c r="D39" s="434">
        <v>1055</v>
      </c>
      <c r="E39" s="433">
        <v>1</v>
      </c>
      <c r="F39" s="434" t="s">
        <v>775</v>
      </c>
      <c r="G39" s="433">
        <v>1</v>
      </c>
      <c r="H39" s="434" t="s">
        <v>775</v>
      </c>
      <c r="I39" s="433">
        <v>569</v>
      </c>
      <c r="J39" s="434">
        <v>1053</v>
      </c>
      <c r="K39" s="433">
        <v>4</v>
      </c>
      <c r="L39" s="434">
        <v>12</v>
      </c>
      <c r="M39" s="433">
        <v>1</v>
      </c>
      <c r="N39" s="434">
        <v>2</v>
      </c>
      <c r="O39" s="433">
        <v>1</v>
      </c>
    </row>
    <row r="40" spans="2:15" ht="12">
      <c r="B40" s="424" t="s">
        <v>1113</v>
      </c>
      <c r="C40" s="433">
        <v>371</v>
      </c>
      <c r="D40" s="434">
        <v>460</v>
      </c>
      <c r="E40" s="433">
        <v>0</v>
      </c>
      <c r="F40" s="434">
        <v>0</v>
      </c>
      <c r="G40" s="433">
        <v>0</v>
      </c>
      <c r="H40" s="434">
        <v>0</v>
      </c>
      <c r="I40" s="433">
        <v>371</v>
      </c>
      <c r="J40" s="434">
        <v>460</v>
      </c>
      <c r="K40" s="433">
        <v>3</v>
      </c>
      <c r="L40" s="434">
        <v>4</v>
      </c>
      <c r="M40" s="433">
        <v>1</v>
      </c>
      <c r="N40" s="434">
        <v>2</v>
      </c>
      <c r="O40" s="433">
        <v>0</v>
      </c>
    </row>
    <row r="41" spans="2:15" ht="12">
      <c r="B41" s="424" t="s">
        <v>1114</v>
      </c>
      <c r="C41" s="433">
        <v>460</v>
      </c>
      <c r="D41" s="434">
        <v>777</v>
      </c>
      <c r="E41" s="433">
        <v>1</v>
      </c>
      <c r="F41" s="434" t="s">
        <v>775</v>
      </c>
      <c r="G41" s="433">
        <v>5</v>
      </c>
      <c r="H41" s="434">
        <v>2</v>
      </c>
      <c r="I41" s="433">
        <v>462</v>
      </c>
      <c r="J41" s="434">
        <v>779</v>
      </c>
      <c r="K41" s="433">
        <v>4</v>
      </c>
      <c r="L41" s="434">
        <v>20</v>
      </c>
      <c r="M41" s="433">
        <v>4</v>
      </c>
      <c r="N41" s="434">
        <v>0</v>
      </c>
      <c r="O41" s="433">
        <v>0</v>
      </c>
    </row>
    <row r="42" spans="2:15" ht="12">
      <c r="B42" s="424" t="s">
        <v>1115</v>
      </c>
      <c r="C42" s="433">
        <v>624</v>
      </c>
      <c r="D42" s="434">
        <v>1634</v>
      </c>
      <c r="E42" s="433">
        <v>29</v>
      </c>
      <c r="F42" s="434">
        <v>103</v>
      </c>
      <c r="G42" s="433">
        <v>365</v>
      </c>
      <c r="H42" s="434">
        <v>460</v>
      </c>
      <c r="I42" s="433">
        <v>760</v>
      </c>
      <c r="J42" s="434">
        <v>1991</v>
      </c>
      <c r="K42" s="433">
        <v>8</v>
      </c>
      <c r="L42" s="434">
        <v>48</v>
      </c>
      <c r="M42" s="433">
        <v>7</v>
      </c>
      <c r="N42" s="434">
        <v>0</v>
      </c>
      <c r="O42" s="433">
        <v>1</v>
      </c>
    </row>
    <row r="43" spans="2:15" ht="12">
      <c r="B43" s="424" t="s">
        <v>1116</v>
      </c>
      <c r="C43" s="433">
        <v>835</v>
      </c>
      <c r="D43" s="434">
        <v>1690</v>
      </c>
      <c r="E43" s="433">
        <v>4</v>
      </c>
      <c r="F43" s="434">
        <v>23</v>
      </c>
      <c r="G43" s="433">
        <v>0</v>
      </c>
      <c r="H43" s="434">
        <v>0</v>
      </c>
      <c r="I43" s="433">
        <v>835</v>
      </c>
      <c r="J43" s="434">
        <v>1667</v>
      </c>
      <c r="K43" s="433">
        <v>19</v>
      </c>
      <c r="L43" s="434">
        <v>30</v>
      </c>
      <c r="M43" s="433">
        <v>17</v>
      </c>
      <c r="N43" s="434">
        <v>0</v>
      </c>
      <c r="O43" s="433">
        <v>2</v>
      </c>
    </row>
    <row r="44" spans="2:15" ht="12">
      <c r="B44" s="424" t="s">
        <v>1117</v>
      </c>
      <c r="C44" s="433">
        <v>585</v>
      </c>
      <c r="D44" s="434">
        <v>2386</v>
      </c>
      <c r="E44" s="433">
        <v>5</v>
      </c>
      <c r="F44" s="434">
        <v>89</v>
      </c>
      <c r="G44" s="433">
        <v>0</v>
      </c>
      <c r="H44" s="434">
        <v>0</v>
      </c>
      <c r="I44" s="433">
        <v>585</v>
      </c>
      <c r="J44" s="434">
        <v>2298</v>
      </c>
      <c r="K44" s="433">
        <v>7</v>
      </c>
      <c r="L44" s="434">
        <v>13</v>
      </c>
      <c r="M44" s="433">
        <v>6</v>
      </c>
      <c r="N44" s="434">
        <v>1</v>
      </c>
      <c r="O44" s="433">
        <v>0</v>
      </c>
    </row>
    <row r="45" spans="2:15" ht="12">
      <c r="B45" s="424" t="s">
        <v>1118</v>
      </c>
      <c r="C45" s="433">
        <v>449</v>
      </c>
      <c r="D45" s="434">
        <v>847</v>
      </c>
      <c r="E45" s="433">
        <v>0</v>
      </c>
      <c r="F45" s="434">
        <v>0</v>
      </c>
      <c r="G45" s="433">
        <v>3</v>
      </c>
      <c r="H45" s="434">
        <v>8</v>
      </c>
      <c r="I45" s="433">
        <v>451</v>
      </c>
      <c r="J45" s="434">
        <v>854</v>
      </c>
      <c r="K45" s="433">
        <v>8</v>
      </c>
      <c r="L45" s="434">
        <v>24</v>
      </c>
      <c r="M45" s="433">
        <v>8</v>
      </c>
      <c r="N45" s="434">
        <v>0</v>
      </c>
      <c r="O45" s="433">
        <v>0</v>
      </c>
    </row>
    <row r="46" spans="2:15" ht="8.25" customHeight="1">
      <c r="B46" s="424"/>
      <c r="C46" s="433"/>
      <c r="D46" s="434"/>
      <c r="E46" s="433"/>
      <c r="F46" s="434"/>
      <c r="G46" s="433"/>
      <c r="H46" s="434"/>
      <c r="I46" s="433"/>
      <c r="J46" s="434"/>
      <c r="K46" s="433"/>
      <c r="L46" s="434"/>
      <c r="M46" s="433"/>
      <c r="N46" s="434"/>
      <c r="O46" s="433"/>
    </row>
    <row r="47" spans="2:15" ht="12">
      <c r="B47" s="424" t="s">
        <v>1119</v>
      </c>
      <c r="C47" s="433">
        <v>625</v>
      </c>
      <c r="D47" s="434">
        <v>1760</v>
      </c>
      <c r="E47" s="433">
        <v>1</v>
      </c>
      <c r="F47" s="434" t="s">
        <v>775</v>
      </c>
      <c r="G47" s="433">
        <v>24</v>
      </c>
      <c r="H47" s="434">
        <v>16</v>
      </c>
      <c r="I47" s="433">
        <v>642</v>
      </c>
      <c r="J47" s="434">
        <v>1775</v>
      </c>
      <c r="K47" s="433">
        <v>4</v>
      </c>
      <c r="L47" s="434">
        <v>5</v>
      </c>
      <c r="M47" s="433">
        <v>3</v>
      </c>
      <c r="N47" s="434">
        <v>0</v>
      </c>
      <c r="O47" s="433">
        <v>1</v>
      </c>
    </row>
    <row r="48" spans="2:15" ht="12">
      <c r="B48" s="424" t="s">
        <v>1120</v>
      </c>
      <c r="C48" s="433">
        <v>1152</v>
      </c>
      <c r="D48" s="434">
        <v>2405</v>
      </c>
      <c r="E48" s="433">
        <v>0</v>
      </c>
      <c r="F48" s="434">
        <v>0</v>
      </c>
      <c r="G48" s="433">
        <v>39</v>
      </c>
      <c r="H48" s="434">
        <v>23</v>
      </c>
      <c r="I48" s="433">
        <v>1154</v>
      </c>
      <c r="J48" s="434">
        <v>2428</v>
      </c>
      <c r="K48" s="433">
        <v>11</v>
      </c>
      <c r="L48" s="434">
        <v>18</v>
      </c>
      <c r="M48" s="433">
        <v>8</v>
      </c>
      <c r="N48" s="434">
        <v>0</v>
      </c>
      <c r="O48" s="433">
        <v>3</v>
      </c>
    </row>
    <row r="49" spans="2:15" ht="12">
      <c r="B49" s="424" t="s">
        <v>1121</v>
      </c>
      <c r="C49" s="433">
        <v>711</v>
      </c>
      <c r="D49" s="434">
        <v>1112</v>
      </c>
      <c r="E49" s="433">
        <v>17</v>
      </c>
      <c r="F49" s="434">
        <v>13</v>
      </c>
      <c r="G49" s="433">
        <v>7</v>
      </c>
      <c r="H49" s="434">
        <v>11</v>
      </c>
      <c r="I49" s="433">
        <v>711</v>
      </c>
      <c r="J49" s="434">
        <v>1110</v>
      </c>
      <c r="K49" s="433">
        <v>17</v>
      </c>
      <c r="L49" s="434">
        <v>54</v>
      </c>
      <c r="M49" s="433">
        <v>16</v>
      </c>
      <c r="N49" s="434">
        <v>0</v>
      </c>
      <c r="O49" s="433">
        <v>1</v>
      </c>
    </row>
    <row r="50" spans="2:15" ht="12">
      <c r="B50" s="424" t="s">
        <v>1122</v>
      </c>
      <c r="C50" s="433">
        <v>748</v>
      </c>
      <c r="D50" s="434">
        <v>2470</v>
      </c>
      <c r="E50" s="433">
        <v>1</v>
      </c>
      <c r="F50" s="434" t="s">
        <v>775</v>
      </c>
      <c r="G50" s="433">
        <v>1</v>
      </c>
      <c r="H50" s="434" t="s">
        <v>775</v>
      </c>
      <c r="I50" s="433">
        <v>748</v>
      </c>
      <c r="J50" s="434">
        <v>2445</v>
      </c>
      <c r="K50" s="433">
        <v>21</v>
      </c>
      <c r="L50" s="434">
        <v>62</v>
      </c>
      <c r="M50" s="433">
        <v>19</v>
      </c>
      <c r="N50" s="434">
        <v>2</v>
      </c>
      <c r="O50" s="433">
        <v>0</v>
      </c>
    </row>
    <row r="51" spans="2:15" ht="12">
      <c r="B51" s="424" t="s">
        <v>1123</v>
      </c>
      <c r="C51" s="433">
        <v>445</v>
      </c>
      <c r="D51" s="434">
        <v>654</v>
      </c>
      <c r="E51" s="433">
        <v>27</v>
      </c>
      <c r="F51" s="434">
        <v>49</v>
      </c>
      <c r="G51" s="433">
        <v>1</v>
      </c>
      <c r="H51" s="434" t="s">
        <v>775</v>
      </c>
      <c r="I51" s="433">
        <v>445</v>
      </c>
      <c r="J51" s="434">
        <v>606</v>
      </c>
      <c r="K51" s="433">
        <v>6</v>
      </c>
      <c r="L51" s="434">
        <v>15</v>
      </c>
      <c r="M51" s="433">
        <v>2</v>
      </c>
      <c r="N51" s="434">
        <v>1</v>
      </c>
      <c r="O51" s="433">
        <v>3</v>
      </c>
    </row>
    <row r="52" spans="2:15" ht="12">
      <c r="B52" s="424" t="s">
        <v>1124</v>
      </c>
      <c r="C52" s="433">
        <v>541</v>
      </c>
      <c r="D52" s="434">
        <v>1276</v>
      </c>
      <c r="E52" s="433">
        <v>3</v>
      </c>
      <c r="F52" s="434">
        <v>1</v>
      </c>
      <c r="G52" s="433">
        <v>4</v>
      </c>
      <c r="H52" s="434">
        <v>1</v>
      </c>
      <c r="I52" s="433">
        <v>541</v>
      </c>
      <c r="J52" s="434">
        <v>1276</v>
      </c>
      <c r="K52" s="433">
        <v>5</v>
      </c>
      <c r="L52" s="434">
        <v>16</v>
      </c>
      <c r="M52" s="433">
        <v>3</v>
      </c>
      <c r="N52" s="434">
        <v>0</v>
      </c>
      <c r="O52" s="433">
        <v>2</v>
      </c>
    </row>
    <row r="53" spans="2:15" ht="12">
      <c r="B53" s="424" t="s">
        <v>1125</v>
      </c>
      <c r="C53" s="433">
        <v>636</v>
      </c>
      <c r="D53" s="434">
        <v>1013</v>
      </c>
      <c r="E53" s="433">
        <v>1</v>
      </c>
      <c r="F53" s="434" t="s">
        <v>775</v>
      </c>
      <c r="G53" s="433">
        <v>1</v>
      </c>
      <c r="H53" s="434" t="s">
        <v>775</v>
      </c>
      <c r="I53" s="433">
        <v>636</v>
      </c>
      <c r="J53" s="434">
        <v>1006</v>
      </c>
      <c r="K53" s="433">
        <v>14</v>
      </c>
      <c r="L53" s="434">
        <v>10</v>
      </c>
      <c r="M53" s="433">
        <v>14</v>
      </c>
      <c r="N53" s="434">
        <v>0</v>
      </c>
      <c r="O53" s="433">
        <v>0</v>
      </c>
    </row>
    <row r="54" spans="2:15" ht="8.25" customHeight="1">
      <c r="B54" s="424"/>
      <c r="C54" s="433"/>
      <c r="D54" s="434"/>
      <c r="E54" s="433"/>
      <c r="F54" s="434"/>
      <c r="G54" s="433"/>
      <c r="H54" s="434"/>
      <c r="I54" s="433"/>
      <c r="J54" s="434"/>
      <c r="K54" s="433"/>
      <c r="L54" s="434"/>
      <c r="M54" s="433"/>
      <c r="N54" s="434"/>
      <c r="O54" s="433"/>
    </row>
    <row r="55" spans="2:15" ht="12">
      <c r="B55" s="424" t="s">
        <v>1126</v>
      </c>
      <c r="C55" s="433">
        <v>482</v>
      </c>
      <c r="D55" s="434">
        <v>1902</v>
      </c>
      <c r="E55" s="433">
        <v>7</v>
      </c>
      <c r="F55" s="434">
        <v>84</v>
      </c>
      <c r="G55" s="433">
        <v>53</v>
      </c>
      <c r="H55" s="434">
        <v>69</v>
      </c>
      <c r="I55" s="433">
        <v>504</v>
      </c>
      <c r="J55" s="434">
        <v>1886</v>
      </c>
      <c r="K55" s="433">
        <v>13</v>
      </c>
      <c r="L55" s="434">
        <v>112</v>
      </c>
      <c r="M55" s="433">
        <v>7</v>
      </c>
      <c r="N55" s="434">
        <v>1</v>
      </c>
      <c r="O55" s="433">
        <v>5</v>
      </c>
    </row>
    <row r="56" spans="2:15" ht="12">
      <c r="B56" s="424" t="s">
        <v>776</v>
      </c>
      <c r="C56" s="433">
        <v>504</v>
      </c>
      <c r="D56" s="434">
        <v>2906</v>
      </c>
      <c r="E56" s="433">
        <v>36</v>
      </c>
      <c r="F56" s="434">
        <v>199</v>
      </c>
      <c r="G56" s="433">
        <v>0</v>
      </c>
      <c r="H56" s="434">
        <v>0</v>
      </c>
      <c r="I56" s="433">
        <v>504</v>
      </c>
      <c r="J56" s="434">
        <v>2706</v>
      </c>
      <c r="K56" s="433">
        <v>8</v>
      </c>
      <c r="L56" s="434">
        <v>11</v>
      </c>
      <c r="M56" s="433">
        <v>3</v>
      </c>
      <c r="N56" s="434">
        <v>2</v>
      </c>
      <c r="O56" s="433">
        <v>3</v>
      </c>
    </row>
    <row r="57" spans="2:15" ht="12">
      <c r="B57" s="424" t="s">
        <v>1128</v>
      </c>
      <c r="C57" s="433">
        <v>732</v>
      </c>
      <c r="D57" s="434">
        <v>2039</v>
      </c>
      <c r="E57" s="433">
        <v>3</v>
      </c>
      <c r="F57" s="434">
        <v>20</v>
      </c>
      <c r="G57" s="433">
        <v>182</v>
      </c>
      <c r="H57" s="434">
        <v>166</v>
      </c>
      <c r="I57" s="433">
        <v>792</v>
      </c>
      <c r="J57" s="434">
        <v>2185</v>
      </c>
      <c r="K57" s="433">
        <v>28</v>
      </c>
      <c r="L57" s="434">
        <v>71</v>
      </c>
      <c r="M57" s="433">
        <v>22</v>
      </c>
      <c r="N57" s="434">
        <v>4</v>
      </c>
      <c r="O57" s="433">
        <v>2</v>
      </c>
    </row>
    <row r="58" spans="2:15" ht="12">
      <c r="B58" s="424" t="s">
        <v>1129</v>
      </c>
      <c r="C58" s="433">
        <v>840</v>
      </c>
      <c r="D58" s="434">
        <v>2910</v>
      </c>
      <c r="E58" s="433">
        <v>2</v>
      </c>
      <c r="F58" s="434" t="s">
        <v>777</v>
      </c>
      <c r="G58" s="433">
        <v>165</v>
      </c>
      <c r="H58" s="434">
        <v>72</v>
      </c>
      <c r="I58" s="433">
        <v>949</v>
      </c>
      <c r="J58" s="434">
        <v>2981</v>
      </c>
      <c r="K58" s="433">
        <v>19</v>
      </c>
      <c r="L58" s="434">
        <v>369</v>
      </c>
      <c r="M58" s="433">
        <v>12</v>
      </c>
      <c r="N58" s="434">
        <v>2</v>
      </c>
      <c r="O58" s="433">
        <v>5</v>
      </c>
    </row>
    <row r="59" spans="2:15" ht="12">
      <c r="B59" s="424" t="s">
        <v>1130</v>
      </c>
      <c r="C59" s="433">
        <v>842</v>
      </c>
      <c r="D59" s="434">
        <v>2765</v>
      </c>
      <c r="E59" s="433">
        <v>20</v>
      </c>
      <c r="F59" s="434">
        <v>84</v>
      </c>
      <c r="G59" s="433">
        <v>85</v>
      </c>
      <c r="H59" s="434">
        <v>424</v>
      </c>
      <c r="I59" s="433">
        <v>858</v>
      </c>
      <c r="J59" s="434">
        <v>3105</v>
      </c>
      <c r="K59" s="433">
        <v>173</v>
      </c>
      <c r="L59" s="434">
        <v>257</v>
      </c>
      <c r="M59" s="433">
        <v>122</v>
      </c>
      <c r="N59" s="434">
        <v>50</v>
      </c>
      <c r="O59" s="433">
        <v>1</v>
      </c>
    </row>
    <row r="60" spans="2:15" ht="8.25" customHeight="1">
      <c r="B60" s="424"/>
      <c r="C60" s="433"/>
      <c r="D60" s="434"/>
      <c r="E60" s="433"/>
      <c r="F60" s="434"/>
      <c r="G60" s="433"/>
      <c r="H60" s="434"/>
      <c r="I60" s="433"/>
      <c r="J60" s="434"/>
      <c r="K60" s="433"/>
      <c r="L60" s="434"/>
      <c r="M60" s="433"/>
      <c r="N60" s="434"/>
      <c r="O60" s="433"/>
    </row>
    <row r="61" spans="2:15" ht="12">
      <c r="B61" s="424" t="s">
        <v>1979</v>
      </c>
      <c r="C61" s="433">
        <v>674</v>
      </c>
      <c r="D61" s="434">
        <v>1323</v>
      </c>
      <c r="E61" s="433">
        <v>2</v>
      </c>
      <c r="F61" s="434" t="s">
        <v>777</v>
      </c>
      <c r="G61" s="433">
        <v>209</v>
      </c>
      <c r="H61" s="434">
        <v>102</v>
      </c>
      <c r="I61" s="433">
        <v>731</v>
      </c>
      <c r="J61" s="434">
        <v>1424</v>
      </c>
      <c r="K61" s="433">
        <v>53</v>
      </c>
      <c r="L61" s="434">
        <v>96</v>
      </c>
      <c r="M61" s="433">
        <v>47</v>
      </c>
      <c r="N61" s="434">
        <v>0</v>
      </c>
      <c r="O61" s="433">
        <v>6</v>
      </c>
    </row>
    <row r="62" spans="2:15" ht="12">
      <c r="B62" s="424" t="s">
        <v>1131</v>
      </c>
      <c r="C62" s="433">
        <v>191</v>
      </c>
      <c r="D62" s="434">
        <v>137</v>
      </c>
      <c r="E62" s="433">
        <v>0</v>
      </c>
      <c r="F62" s="434">
        <v>0</v>
      </c>
      <c r="G62" s="433">
        <v>0</v>
      </c>
      <c r="H62" s="434">
        <v>0</v>
      </c>
      <c r="I62" s="433">
        <v>191</v>
      </c>
      <c r="J62" s="434">
        <v>137</v>
      </c>
      <c r="K62" s="433">
        <v>19</v>
      </c>
      <c r="L62" s="434">
        <v>12</v>
      </c>
      <c r="M62" s="433">
        <v>15</v>
      </c>
      <c r="N62" s="434">
        <v>0</v>
      </c>
      <c r="O62" s="433">
        <v>4</v>
      </c>
    </row>
    <row r="63" spans="2:15" ht="12">
      <c r="B63" s="424" t="s">
        <v>1132</v>
      </c>
      <c r="C63" s="433">
        <v>287</v>
      </c>
      <c r="D63" s="434">
        <v>350</v>
      </c>
      <c r="E63" s="433">
        <v>3</v>
      </c>
      <c r="F63" s="434">
        <v>2</v>
      </c>
      <c r="G63" s="433">
        <v>0</v>
      </c>
      <c r="H63" s="434">
        <v>0</v>
      </c>
      <c r="I63" s="433">
        <v>287</v>
      </c>
      <c r="J63" s="434">
        <v>349</v>
      </c>
      <c r="K63" s="433">
        <v>90</v>
      </c>
      <c r="L63" s="434">
        <v>56</v>
      </c>
      <c r="M63" s="433">
        <v>84</v>
      </c>
      <c r="N63" s="434">
        <v>4</v>
      </c>
      <c r="O63" s="433">
        <v>2</v>
      </c>
    </row>
    <row r="64" spans="2:15" ht="12">
      <c r="B64" s="424" t="s">
        <v>1133</v>
      </c>
      <c r="C64" s="433">
        <v>362</v>
      </c>
      <c r="D64" s="434">
        <v>373</v>
      </c>
      <c r="E64" s="433">
        <v>0</v>
      </c>
      <c r="F64" s="434">
        <v>0</v>
      </c>
      <c r="G64" s="433">
        <v>0</v>
      </c>
      <c r="H64" s="434">
        <v>0</v>
      </c>
      <c r="I64" s="433">
        <v>362</v>
      </c>
      <c r="J64" s="434">
        <v>373</v>
      </c>
      <c r="K64" s="433">
        <v>31</v>
      </c>
      <c r="L64" s="434">
        <v>21</v>
      </c>
      <c r="M64" s="433">
        <v>22</v>
      </c>
      <c r="N64" s="434">
        <v>2</v>
      </c>
      <c r="O64" s="433">
        <v>7</v>
      </c>
    </row>
    <row r="65" spans="2:15" ht="12">
      <c r="B65" s="424" t="s">
        <v>1134</v>
      </c>
      <c r="C65" s="433">
        <v>654</v>
      </c>
      <c r="D65" s="434">
        <v>1042</v>
      </c>
      <c r="E65" s="433">
        <v>6</v>
      </c>
      <c r="F65" s="434">
        <v>1</v>
      </c>
      <c r="G65" s="433">
        <v>0</v>
      </c>
      <c r="H65" s="434">
        <v>0</v>
      </c>
      <c r="I65" s="433">
        <v>654</v>
      </c>
      <c r="J65" s="434">
        <v>1040</v>
      </c>
      <c r="K65" s="433">
        <v>53</v>
      </c>
      <c r="L65" s="434">
        <v>58</v>
      </c>
      <c r="M65" s="433">
        <v>46</v>
      </c>
      <c r="N65" s="434">
        <v>7</v>
      </c>
      <c r="O65" s="433">
        <v>0</v>
      </c>
    </row>
    <row r="66" spans="2:15" ht="12">
      <c r="B66" s="424" t="s">
        <v>1135</v>
      </c>
      <c r="C66" s="433">
        <v>53</v>
      </c>
      <c r="D66" s="434">
        <v>36</v>
      </c>
      <c r="E66" s="433">
        <v>0</v>
      </c>
      <c r="F66" s="434">
        <v>0</v>
      </c>
      <c r="G66" s="433">
        <v>0</v>
      </c>
      <c r="H66" s="439">
        <v>0</v>
      </c>
      <c r="I66" s="433">
        <v>53</v>
      </c>
      <c r="J66" s="434">
        <v>36</v>
      </c>
      <c r="K66" s="433">
        <v>9</v>
      </c>
      <c r="L66" s="434">
        <v>4</v>
      </c>
      <c r="M66" s="433">
        <v>6</v>
      </c>
      <c r="N66" s="434">
        <v>0</v>
      </c>
      <c r="O66" s="433">
        <v>3</v>
      </c>
    </row>
    <row r="67" spans="2:15" ht="12">
      <c r="B67" s="424" t="s">
        <v>1136</v>
      </c>
      <c r="C67" s="433">
        <v>742</v>
      </c>
      <c r="D67" s="434">
        <v>4874</v>
      </c>
      <c r="E67" s="433">
        <v>15</v>
      </c>
      <c r="F67" s="434">
        <v>40</v>
      </c>
      <c r="G67" s="433">
        <v>6</v>
      </c>
      <c r="H67" s="434">
        <v>7</v>
      </c>
      <c r="I67" s="433">
        <v>742</v>
      </c>
      <c r="J67" s="434">
        <v>4841</v>
      </c>
      <c r="K67" s="433">
        <v>32</v>
      </c>
      <c r="L67" s="434">
        <v>64</v>
      </c>
      <c r="M67" s="433">
        <v>29</v>
      </c>
      <c r="N67" s="434">
        <v>1</v>
      </c>
      <c r="O67" s="433">
        <v>2</v>
      </c>
    </row>
    <row r="68" spans="2:15" ht="12">
      <c r="B68" s="424" t="s">
        <v>1137</v>
      </c>
      <c r="C68" s="433">
        <v>899</v>
      </c>
      <c r="D68" s="434">
        <v>5511</v>
      </c>
      <c r="E68" s="433">
        <v>46</v>
      </c>
      <c r="F68" s="434">
        <v>231</v>
      </c>
      <c r="G68" s="433">
        <v>6</v>
      </c>
      <c r="H68" s="434">
        <v>3</v>
      </c>
      <c r="I68" s="433">
        <v>899</v>
      </c>
      <c r="J68" s="434">
        <v>5284</v>
      </c>
      <c r="K68" s="433">
        <v>7</v>
      </c>
      <c r="L68" s="434">
        <v>13</v>
      </c>
      <c r="M68" s="433">
        <v>4</v>
      </c>
      <c r="N68" s="434">
        <v>2</v>
      </c>
      <c r="O68" s="433">
        <v>1</v>
      </c>
    </row>
    <row r="69" spans="2:15" ht="12">
      <c r="B69" s="424" t="s">
        <v>1138</v>
      </c>
      <c r="C69" s="433">
        <v>1224</v>
      </c>
      <c r="D69" s="434">
        <v>1794</v>
      </c>
      <c r="E69" s="433">
        <v>5</v>
      </c>
      <c r="F69" s="434">
        <v>1</v>
      </c>
      <c r="G69" s="433">
        <v>3</v>
      </c>
      <c r="H69" s="434">
        <v>1</v>
      </c>
      <c r="I69" s="433">
        <v>1224</v>
      </c>
      <c r="J69" s="434">
        <v>1793</v>
      </c>
      <c r="K69" s="433">
        <v>32</v>
      </c>
      <c r="L69" s="434">
        <v>35</v>
      </c>
      <c r="M69" s="433">
        <v>21</v>
      </c>
      <c r="N69" s="434">
        <v>2</v>
      </c>
      <c r="O69" s="433">
        <v>9</v>
      </c>
    </row>
    <row r="70" spans="2:15" ht="12">
      <c r="B70" s="424" t="s">
        <v>1139</v>
      </c>
      <c r="C70" s="433">
        <v>700</v>
      </c>
      <c r="D70" s="434">
        <v>1931</v>
      </c>
      <c r="E70" s="433">
        <v>0</v>
      </c>
      <c r="F70" s="434">
        <v>0</v>
      </c>
      <c r="G70" s="433">
        <v>1</v>
      </c>
      <c r="H70" s="434" t="s">
        <v>777</v>
      </c>
      <c r="I70" s="433">
        <v>700</v>
      </c>
      <c r="J70" s="434">
        <v>1916</v>
      </c>
      <c r="K70" s="433">
        <v>14</v>
      </c>
      <c r="L70" s="434">
        <v>20</v>
      </c>
      <c r="M70" s="433">
        <v>10</v>
      </c>
      <c r="N70" s="434">
        <v>0</v>
      </c>
      <c r="O70" s="433">
        <v>4</v>
      </c>
    </row>
    <row r="71" spans="2:15" ht="12">
      <c r="B71" s="424" t="s">
        <v>1140</v>
      </c>
      <c r="C71" s="433">
        <v>450</v>
      </c>
      <c r="D71" s="434">
        <v>755</v>
      </c>
      <c r="E71" s="433">
        <v>27</v>
      </c>
      <c r="F71" s="434">
        <v>7</v>
      </c>
      <c r="G71" s="433">
        <v>3</v>
      </c>
      <c r="H71" s="434">
        <v>2</v>
      </c>
      <c r="I71" s="433">
        <v>451</v>
      </c>
      <c r="J71" s="434">
        <v>750</v>
      </c>
      <c r="K71" s="433">
        <v>29</v>
      </c>
      <c r="L71" s="434">
        <v>25</v>
      </c>
      <c r="M71" s="433">
        <v>26</v>
      </c>
      <c r="N71" s="434">
        <v>0</v>
      </c>
      <c r="O71" s="433">
        <v>3</v>
      </c>
    </row>
    <row r="72" spans="2:15" ht="12.75" thickBot="1">
      <c r="B72" s="440" t="s">
        <v>1141</v>
      </c>
      <c r="C72" s="441">
        <v>628</v>
      </c>
      <c r="D72" s="442">
        <v>1772</v>
      </c>
      <c r="E72" s="441">
        <v>10</v>
      </c>
      <c r="F72" s="442">
        <v>10</v>
      </c>
      <c r="G72" s="441">
        <v>5</v>
      </c>
      <c r="H72" s="442">
        <v>4</v>
      </c>
      <c r="I72" s="441">
        <v>628</v>
      </c>
      <c r="J72" s="442">
        <v>1765</v>
      </c>
      <c r="K72" s="441">
        <v>11</v>
      </c>
      <c r="L72" s="442">
        <v>35</v>
      </c>
      <c r="M72" s="441">
        <v>9</v>
      </c>
      <c r="N72" s="442">
        <v>0</v>
      </c>
      <c r="O72" s="441">
        <v>2</v>
      </c>
    </row>
    <row r="73" spans="2:15" ht="12">
      <c r="B73" s="443" t="s">
        <v>778</v>
      </c>
      <c r="C73" s="434"/>
      <c r="D73" s="434"/>
      <c r="E73" s="434"/>
      <c r="F73" s="434"/>
      <c r="G73" s="434"/>
      <c r="H73" s="434"/>
      <c r="I73" s="434"/>
      <c r="J73" s="434"/>
      <c r="K73" s="434"/>
      <c r="L73" s="434"/>
      <c r="M73" s="434"/>
      <c r="N73" s="434"/>
      <c r="O73" s="434"/>
    </row>
    <row r="74" spans="2:12" ht="12">
      <c r="B74" s="444" t="s">
        <v>779</v>
      </c>
      <c r="C74" s="445"/>
      <c r="D74" s="445"/>
      <c r="E74" s="445"/>
      <c r="F74" s="445"/>
      <c r="G74" s="445"/>
      <c r="H74" s="445"/>
      <c r="I74" s="445"/>
      <c r="K74" s="445"/>
      <c r="L74" s="445"/>
    </row>
    <row r="75" spans="2:12" ht="12">
      <c r="B75" s="445"/>
      <c r="C75" s="445"/>
      <c r="D75" s="445"/>
      <c r="E75" s="445"/>
      <c r="F75" s="445"/>
      <c r="G75" s="445"/>
      <c r="H75" s="445"/>
      <c r="I75" s="445"/>
      <c r="K75" s="445"/>
      <c r="L75" s="445"/>
    </row>
    <row r="76" spans="2:12" ht="12">
      <c r="B76" s="445"/>
      <c r="C76" s="445"/>
      <c r="D76" s="445"/>
      <c r="E76" s="445"/>
      <c r="F76" s="445"/>
      <c r="G76" s="445"/>
      <c r="H76" s="445"/>
      <c r="I76" s="445"/>
      <c r="K76" s="445"/>
      <c r="L76" s="445"/>
    </row>
    <row r="77" spans="2:12" ht="12">
      <c r="B77" s="445"/>
      <c r="C77" s="445"/>
      <c r="D77" s="445"/>
      <c r="E77" s="445"/>
      <c r="F77" s="445"/>
      <c r="G77" s="445"/>
      <c r="H77" s="445"/>
      <c r="I77" s="445"/>
      <c r="K77" s="445"/>
      <c r="L77" s="445"/>
    </row>
    <row r="78" spans="2:12" ht="12">
      <c r="B78" s="445"/>
      <c r="C78" s="445"/>
      <c r="D78" s="445"/>
      <c r="E78" s="445"/>
      <c r="F78" s="445"/>
      <c r="G78" s="445"/>
      <c r="H78" s="445"/>
      <c r="I78" s="445"/>
      <c r="K78" s="445"/>
      <c r="L78" s="445"/>
    </row>
    <row r="79" spans="2:12" ht="12">
      <c r="B79" s="445"/>
      <c r="C79" s="445"/>
      <c r="D79" s="445"/>
      <c r="E79" s="445"/>
      <c r="F79" s="445"/>
      <c r="G79" s="445"/>
      <c r="H79" s="445"/>
      <c r="I79" s="445"/>
      <c r="K79" s="445"/>
      <c r="L79" s="445"/>
    </row>
    <row r="80" spans="2:12" ht="12">
      <c r="B80" s="445"/>
      <c r="C80" s="445"/>
      <c r="D80" s="445"/>
      <c r="E80" s="445"/>
      <c r="F80" s="445"/>
      <c r="G80" s="445"/>
      <c r="H80" s="445"/>
      <c r="I80" s="445"/>
      <c r="K80" s="445"/>
      <c r="L80" s="445"/>
    </row>
    <row r="81" spans="2:12" ht="12">
      <c r="B81" s="445"/>
      <c r="C81" s="445"/>
      <c r="D81" s="445"/>
      <c r="E81" s="445"/>
      <c r="F81" s="445"/>
      <c r="G81" s="445"/>
      <c r="H81" s="445"/>
      <c r="I81" s="445"/>
      <c r="K81" s="445"/>
      <c r="L81" s="445"/>
    </row>
    <row r="82" spans="2:12" ht="12">
      <c r="B82" s="445"/>
      <c r="C82" s="445"/>
      <c r="D82" s="445"/>
      <c r="E82" s="445"/>
      <c r="F82" s="445"/>
      <c r="G82" s="445"/>
      <c r="H82" s="445"/>
      <c r="I82" s="445"/>
      <c r="K82" s="445"/>
      <c r="L82" s="445"/>
    </row>
    <row r="83" spans="2:12" ht="12">
      <c r="B83" s="445"/>
      <c r="C83" s="445"/>
      <c r="D83" s="445"/>
      <c r="E83" s="445"/>
      <c r="F83" s="445"/>
      <c r="G83" s="445"/>
      <c r="H83" s="445"/>
      <c r="I83" s="445"/>
      <c r="K83" s="445"/>
      <c r="L83" s="445"/>
    </row>
    <row r="84" spans="2:12" ht="12">
      <c r="B84" s="445"/>
      <c r="C84" s="445"/>
      <c r="D84" s="445"/>
      <c r="E84" s="445"/>
      <c r="F84" s="445"/>
      <c r="G84" s="445"/>
      <c r="H84" s="445"/>
      <c r="I84" s="445"/>
      <c r="K84" s="445"/>
      <c r="L84" s="445"/>
    </row>
    <row r="85" spans="2:12" ht="12">
      <c r="B85" s="445"/>
      <c r="C85" s="445"/>
      <c r="D85" s="445"/>
      <c r="E85" s="445"/>
      <c r="F85" s="445"/>
      <c r="G85" s="445"/>
      <c r="H85" s="445"/>
      <c r="I85" s="445"/>
      <c r="K85" s="445"/>
      <c r="L85" s="445"/>
    </row>
    <row r="86" spans="2:12" ht="12">
      <c r="B86" s="445"/>
      <c r="C86" s="445"/>
      <c r="D86" s="445"/>
      <c r="E86" s="445"/>
      <c r="F86" s="445"/>
      <c r="G86" s="445"/>
      <c r="H86" s="445"/>
      <c r="I86" s="445"/>
      <c r="K86" s="445"/>
      <c r="L86" s="445"/>
    </row>
    <row r="87" spans="2:12" ht="12">
      <c r="B87" s="445"/>
      <c r="C87" s="445"/>
      <c r="D87" s="445"/>
      <c r="E87" s="445"/>
      <c r="F87" s="445"/>
      <c r="G87" s="445"/>
      <c r="H87" s="445"/>
      <c r="I87" s="445"/>
      <c r="L87" s="445"/>
    </row>
    <row r="88" spans="2:12" ht="12">
      <c r="B88" s="445"/>
      <c r="C88" s="445"/>
      <c r="D88" s="445"/>
      <c r="E88" s="445"/>
      <c r="F88" s="445"/>
      <c r="G88" s="445"/>
      <c r="H88" s="445"/>
      <c r="I88" s="445"/>
      <c r="L88" s="445"/>
    </row>
    <row r="89" spans="2:12" ht="12">
      <c r="B89" s="445"/>
      <c r="C89" s="445"/>
      <c r="D89" s="445"/>
      <c r="E89" s="445"/>
      <c r="F89" s="445"/>
      <c r="G89" s="445"/>
      <c r="H89" s="445"/>
      <c r="I89" s="445"/>
      <c r="L89" s="445"/>
    </row>
    <row r="90" spans="2:12" ht="12">
      <c r="B90" s="445"/>
      <c r="C90" s="445"/>
      <c r="D90" s="445"/>
      <c r="E90" s="445"/>
      <c r="F90" s="445"/>
      <c r="G90" s="445"/>
      <c r="H90" s="445"/>
      <c r="I90" s="445"/>
      <c r="L90" s="445"/>
    </row>
    <row r="91" spans="2:12" ht="12">
      <c r="B91" s="445"/>
      <c r="C91" s="445"/>
      <c r="D91" s="445"/>
      <c r="E91" s="445"/>
      <c r="F91" s="445"/>
      <c r="G91" s="445"/>
      <c r="H91" s="445"/>
      <c r="I91" s="445"/>
      <c r="L91" s="445"/>
    </row>
    <row r="92" spans="2:12" ht="12">
      <c r="B92" s="445"/>
      <c r="C92" s="445"/>
      <c r="D92" s="445"/>
      <c r="E92" s="445"/>
      <c r="F92" s="445"/>
      <c r="G92" s="445"/>
      <c r="H92" s="445"/>
      <c r="I92" s="445"/>
      <c r="L92" s="445"/>
    </row>
    <row r="93" spans="2:12" ht="12">
      <c r="B93" s="445"/>
      <c r="C93" s="445"/>
      <c r="D93" s="445"/>
      <c r="E93" s="445"/>
      <c r="F93" s="445"/>
      <c r="G93" s="445"/>
      <c r="H93" s="445"/>
      <c r="I93" s="445"/>
      <c r="L93" s="445"/>
    </row>
    <row r="94" spans="2:12" ht="12">
      <c r="B94" s="445"/>
      <c r="C94" s="445"/>
      <c r="D94" s="445"/>
      <c r="E94" s="445"/>
      <c r="F94" s="445"/>
      <c r="G94" s="445"/>
      <c r="H94" s="445"/>
      <c r="I94" s="445"/>
      <c r="L94" s="445"/>
    </row>
    <row r="95" spans="2:12" ht="12">
      <c r="B95" s="445"/>
      <c r="C95" s="445"/>
      <c r="D95" s="445"/>
      <c r="E95" s="445"/>
      <c r="F95" s="445"/>
      <c r="G95" s="445"/>
      <c r="H95" s="445"/>
      <c r="I95" s="445"/>
      <c r="L95" s="445"/>
    </row>
    <row r="96" spans="2:12" ht="12">
      <c r="B96" s="445"/>
      <c r="C96" s="445"/>
      <c r="D96" s="445"/>
      <c r="E96" s="445"/>
      <c r="F96" s="445"/>
      <c r="G96" s="445"/>
      <c r="H96" s="445"/>
      <c r="I96" s="445"/>
      <c r="L96" s="445"/>
    </row>
    <row r="97" spans="2:12" ht="12">
      <c r="B97" s="445"/>
      <c r="C97" s="445"/>
      <c r="D97" s="445"/>
      <c r="E97" s="445"/>
      <c r="F97" s="445"/>
      <c r="G97" s="445"/>
      <c r="H97" s="445"/>
      <c r="I97" s="445"/>
      <c r="L97" s="445"/>
    </row>
    <row r="98" spans="2:12" ht="12">
      <c r="B98" s="445"/>
      <c r="C98" s="445"/>
      <c r="D98" s="445"/>
      <c r="E98" s="445"/>
      <c r="F98" s="445"/>
      <c r="G98" s="445"/>
      <c r="H98" s="445"/>
      <c r="I98" s="445"/>
      <c r="L98" s="445"/>
    </row>
    <row r="99" spans="2:12" ht="12">
      <c r="B99" s="445"/>
      <c r="C99" s="445"/>
      <c r="D99" s="445"/>
      <c r="E99" s="445"/>
      <c r="F99" s="445"/>
      <c r="G99" s="445"/>
      <c r="H99" s="445"/>
      <c r="I99" s="445"/>
      <c r="L99" s="445"/>
    </row>
    <row r="100" spans="2:12" ht="12">
      <c r="B100" s="445"/>
      <c r="C100" s="445"/>
      <c r="D100" s="445"/>
      <c r="E100" s="445"/>
      <c r="F100" s="445"/>
      <c r="G100" s="445"/>
      <c r="H100" s="445"/>
      <c r="I100" s="445"/>
      <c r="L100" s="445"/>
    </row>
    <row r="101" spans="2:12" ht="12">
      <c r="B101" s="445"/>
      <c r="C101" s="445"/>
      <c r="D101" s="445"/>
      <c r="E101" s="445"/>
      <c r="F101" s="445"/>
      <c r="G101" s="445"/>
      <c r="H101" s="445"/>
      <c r="I101" s="445"/>
      <c r="L101" s="445"/>
    </row>
    <row r="102" spans="2:12" ht="12">
      <c r="B102" s="445"/>
      <c r="C102" s="445"/>
      <c r="D102" s="445"/>
      <c r="E102" s="445"/>
      <c r="F102" s="445"/>
      <c r="G102" s="445"/>
      <c r="H102" s="445"/>
      <c r="I102" s="445"/>
      <c r="L102" s="445"/>
    </row>
    <row r="103" spans="2:12" ht="12">
      <c r="B103" s="445"/>
      <c r="C103" s="445"/>
      <c r="D103" s="445"/>
      <c r="E103" s="445"/>
      <c r="F103" s="445"/>
      <c r="G103" s="445"/>
      <c r="H103" s="445"/>
      <c r="I103" s="445"/>
      <c r="L103" s="445"/>
    </row>
    <row r="104" spans="2:12" ht="12">
      <c r="B104" s="445"/>
      <c r="C104" s="445"/>
      <c r="D104" s="445"/>
      <c r="E104" s="445"/>
      <c r="F104" s="445"/>
      <c r="G104" s="445"/>
      <c r="H104" s="445"/>
      <c r="I104" s="445"/>
      <c r="L104" s="445"/>
    </row>
    <row r="105" spans="2:12" ht="12">
      <c r="B105" s="445"/>
      <c r="C105" s="445"/>
      <c r="D105" s="445"/>
      <c r="E105" s="445"/>
      <c r="F105" s="445"/>
      <c r="G105" s="445"/>
      <c r="H105" s="445"/>
      <c r="I105" s="445"/>
      <c r="L105" s="445"/>
    </row>
    <row r="106" spans="2:12" ht="12">
      <c r="B106" s="445"/>
      <c r="C106" s="445"/>
      <c r="D106" s="445"/>
      <c r="E106" s="445"/>
      <c r="F106" s="445"/>
      <c r="G106" s="445"/>
      <c r="H106" s="445"/>
      <c r="I106" s="445"/>
      <c r="L106" s="445"/>
    </row>
    <row r="107" spans="2:12" ht="12">
      <c r="B107" s="445"/>
      <c r="C107" s="445"/>
      <c r="D107" s="445"/>
      <c r="E107" s="445"/>
      <c r="F107" s="445"/>
      <c r="G107" s="445"/>
      <c r="H107" s="445"/>
      <c r="I107" s="445"/>
      <c r="L107" s="445"/>
    </row>
    <row r="108" spans="2:12" ht="12">
      <c r="B108" s="445"/>
      <c r="C108" s="445"/>
      <c r="D108" s="445"/>
      <c r="E108" s="445"/>
      <c r="F108" s="445"/>
      <c r="G108" s="445"/>
      <c r="H108" s="445"/>
      <c r="I108" s="445"/>
      <c r="L108" s="445"/>
    </row>
    <row r="109" spans="2:12" ht="12">
      <c r="B109" s="445"/>
      <c r="C109" s="445"/>
      <c r="D109" s="445"/>
      <c r="E109" s="445"/>
      <c r="F109" s="445"/>
      <c r="G109" s="445"/>
      <c r="H109" s="445"/>
      <c r="I109" s="445"/>
      <c r="L109" s="445"/>
    </row>
    <row r="110" spans="2:12" ht="12">
      <c r="B110" s="445"/>
      <c r="C110" s="445"/>
      <c r="D110" s="445"/>
      <c r="E110" s="445"/>
      <c r="F110" s="445"/>
      <c r="G110" s="445"/>
      <c r="H110" s="445"/>
      <c r="I110" s="445"/>
      <c r="L110" s="445"/>
    </row>
    <row r="111" spans="2:12" ht="12">
      <c r="B111" s="445"/>
      <c r="C111" s="445"/>
      <c r="D111" s="445"/>
      <c r="E111" s="445"/>
      <c r="F111" s="445"/>
      <c r="G111" s="445"/>
      <c r="H111" s="445"/>
      <c r="I111" s="445"/>
      <c r="L111" s="445"/>
    </row>
    <row r="112" spans="2:12" ht="12">
      <c r="B112" s="445"/>
      <c r="C112" s="445"/>
      <c r="D112" s="445"/>
      <c r="E112" s="445"/>
      <c r="F112" s="445"/>
      <c r="G112" s="445"/>
      <c r="H112" s="445"/>
      <c r="I112" s="445"/>
      <c r="L112" s="445"/>
    </row>
    <row r="113" spans="2:12" ht="12">
      <c r="B113" s="445"/>
      <c r="C113" s="445"/>
      <c r="D113" s="445"/>
      <c r="E113" s="445"/>
      <c r="F113" s="445"/>
      <c r="G113" s="445"/>
      <c r="H113" s="445"/>
      <c r="I113" s="445"/>
      <c r="L113" s="445"/>
    </row>
    <row r="114" spans="2:12" ht="12">
      <c r="B114" s="445"/>
      <c r="C114" s="445"/>
      <c r="D114" s="445"/>
      <c r="E114" s="445"/>
      <c r="F114" s="445"/>
      <c r="G114" s="445"/>
      <c r="H114" s="445"/>
      <c r="I114" s="445"/>
      <c r="L114" s="445"/>
    </row>
    <row r="115" spans="2:12" ht="12">
      <c r="B115" s="445"/>
      <c r="C115" s="445"/>
      <c r="D115" s="445"/>
      <c r="E115" s="445"/>
      <c r="F115" s="445"/>
      <c r="G115" s="445"/>
      <c r="H115" s="445"/>
      <c r="I115" s="445"/>
      <c r="L115" s="445"/>
    </row>
    <row r="116" spans="2:12" ht="12">
      <c r="B116" s="445"/>
      <c r="C116" s="445"/>
      <c r="D116" s="445"/>
      <c r="E116" s="445"/>
      <c r="F116" s="445"/>
      <c r="G116" s="445"/>
      <c r="H116" s="445"/>
      <c r="I116" s="445"/>
      <c r="L116" s="445"/>
    </row>
    <row r="117" spans="2:12" ht="12">
      <c r="B117" s="445"/>
      <c r="C117" s="445"/>
      <c r="D117" s="445"/>
      <c r="E117" s="445"/>
      <c r="F117" s="445"/>
      <c r="G117" s="445"/>
      <c r="H117" s="445"/>
      <c r="I117" s="445"/>
      <c r="L117" s="445"/>
    </row>
    <row r="118" spans="2:12" ht="12">
      <c r="B118" s="445"/>
      <c r="C118" s="445"/>
      <c r="D118" s="445"/>
      <c r="E118" s="445"/>
      <c r="F118" s="445"/>
      <c r="G118" s="445"/>
      <c r="H118" s="445"/>
      <c r="I118" s="445"/>
      <c r="L118" s="445"/>
    </row>
    <row r="119" spans="2:12" ht="12">
      <c r="B119" s="445"/>
      <c r="C119" s="445"/>
      <c r="D119" s="445"/>
      <c r="E119" s="445"/>
      <c r="F119" s="445"/>
      <c r="G119" s="445"/>
      <c r="H119" s="445"/>
      <c r="I119" s="445"/>
      <c r="L119" s="445"/>
    </row>
    <row r="120" spans="2:12" ht="12">
      <c r="B120" s="445"/>
      <c r="C120" s="445"/>
      <c r="D120" s="445"/>
      <c r="E120" s="445"/>
      <c r="F120" s="445"/>
      <c r="G120" s="445"/>
      <c r="H120" s="445"/>
      <c r="I120" s="445"/>
      <c r="L120" s="445"/>
    </row>
    <row r="121" spans="2:12" ht="12">
      <c r="B121" s="445"/>
      <c r="C121" s="445"/>
      <c r="D121" s="445"/>
      <c r="E121" s="445"/>
      <c r="F121" s="445"/>
      <c r="G121" s="445"/>
      <c r="H121" s="445"/>
      <c r="I121" s="445"/>
      <c r="L121" s="445"/>
    </row>
    <row r="122" spans="2:12" ht="12">
      <c r="B122" s="445"/>
      <c r="C122" s="445"/>
      <c r="D122" s="445"/>
      <c r="E122" s="445"/>
      <c r="F122" s="445"/>
      <c r="G122" s="445"/>
      <c r="H122" s="445"/>
      <c r="I122" s="445"/>
      <c r="L122" s="445"/>
    </row>
    <row r="123" spans="2:12" ht="12">
      <c r="B123" s="445"/>
      <c r="C123" s="445"/>
      <c r="D123" s="445"/>
      <c r="E123" s="445"/>
      <c r="F123" s="445"/>
      <c r="G123" s="445"/>
      <c r="H123" s="445"/>
      <c r="I123" s="445"/>
      <c r="L123" s="445"/>
    </row>
    <row r="124" spans="2:12" ht="12">
      <c r="B124" s="445"/>
      <c r="C124" s="445"/>
      <c r="D124" s="445"/>
      <c r="E124" s="445"/>
      <c r="F124" s="445"/>
      <c r="G124" s="445"/>
      <c r="H124" s="445"/>
      <c r="I124" s="445"/>
      <c r="L124" s="445"/>
    </row>
    <row r="125" spans="2:12" ht="12">
      <c r="B125" s="445"/>
      <c r="C125" s="445"/>
      <c r="D125" s="445"/>
      <c r="E125" s="445"/>
      <c r="F125" s="445"/>
      <c r="G125" s="445"/>
      <c r="H125" s="445"/>
      <c r="I125" s="445"/>
      <c r="L125" s="445"/>
    </row>
  </sheetData>
  <mergeCells count="15">
    <mergeCell ref="B4:B7"/>
    <mergeCell ref="C5:C7"/>
    <mergeCell ref="D5:D7"/>
    <mergeCell ref="E5:E7"/>
    <mergeCell ref="C4:D4"/>
    <mergeCell ref="E4:F4"/>
    <mergeCell ref="F5:F7"/>
    <mergeCell ref="G5:G7"/>
    <mergeCell ref="H5:H7"/>
    <mergeCell ref="I5:I7"/>
    <mergeCell ref="G4:H4"/>
    <mergeCell ref="I4:O4"/>
    <mergeCell ref="J5:J7"/>
    <mergeCell ref="K5:O5"/>
    <mergeCell ref="M6:O6"/>
  </mergeCells>
  <printOptions/>
  <pageMargins left="0.75" right="0.75" top="1" bottom="1" header="0.512" footer="0.512"/>
  <pageSetup orientation="portrait" paperSize="8" r:id="rId1"/>
</worksheet>
</file>

<file path=xl/worksheets/sheet12.xml><?xml version="1.0" encoding="utf-8"?>
<worksheet xmlns="http://schemas.openxmlformats.org/spreadsheetml/2006/main" xmlns:r="http://schemas.openxmlformats.org/officeDocument/2006/relationships">
  <dimension ref="B2:S69"/>
  <sheetViews>
    <sheetView workbookViewId="0" topLeftCell="A1">
      <selection activeCell="A1" sqref="A1"/>
    </sheetView>
  </sheetViews>
  <sheetFormatPr defaultColWidth="9.00390625" defaultRowHeight="13.5"/>
  <cols>
    <col min="1" max="1" width="2.625" style="93" customWidth="1"/>
    <col min="2" max="2" width="12.125" style="93" customWidth="1"/>
    <col min="3" max="11" width="10.125" style="93" customWidth="1"/>
    <col min="12" max="19" width="12.125" style="93" customWidth="1"/>
    <col min="20" max="16384" width="9.00390625" style="93" customWidth="1"/>
  </cols>
  <sheetData>
    <row r="2" ht="14.25">
      <c r="B2" s="94" t="s">
        <v>1547</v>
      </c>
    </row>
    <row r="3" spans="17:19" s="103" customFormat="1" ht="12" thickBot="1">
      <c r="Q3" s="103" t="s">
        <v>781</v>
      </c>
      <c r="S3" s="120" t="s">
        <v>782</v>
      </c>
    </row>
    <row r="4" spans="2:19" ht="13.5" customHeight="1" thickTop="1">
      <c r="B4" s="446"/>
      <c r="C4" s="447" t="s">
        <v>783</v>
      </c>
      <c r="D4" s="447"/>
      <c r="E4" s="447"/>
      <c r="F4" s="447"/>
      <c r="G4" s="448"/>
      <c r="H4" s="447" t="s">
        <v>784</v>
      </c>
      <c r="I4" s="447"/>
      <c r="J4" s="447"/>
      <c r="K4" s="447"/>
      <c r="L4" s="447"/>
      <c r="M4" s="447"/>
      <c r="N4" s="447"/>
      <c r="O4" s="447"/>
      <c r="P4" s="447"/>
      <c r="Q4" s="447"/>
      <c r="R4" s="449"/>
      <c r="S4" s="450"/>
    </row>
    <row r="5" spans="2:19" ht="13.5" customHeight="1">
      <c r="B5" s="111"/>
      <c r="C5" s="451"/>
      <c r="D5" s="452"/>
      <c r="E5" s="453"/>
      <c r="F5" s="452"/>
      <c r="G5" s="454"/>
      <c r="H5" s="455"/>
      <c r="I5" s="456"/>
      <c r="J5" s="456" t="s">
        <v>785</v>
      </c>
      <c r="K5" s="456"/>
      <c r="L5" s="456"/>
      <c r="M5" s="456"/>
      <c r="N5" s="456"/>
      <c r="O5" s="456"/>
      <c r="P5" s="456"/>
      <c r="Q5" s="456"/>
      <c r="R5" s="457"/>
      <c r="S5" s="458" t="s">
        <v>786</v>
      </c>
    </row>
    <row r="6" spans="2:19" ht="13.5" customHeight="1">
      <c r="B6" s="111" t="s">
        <v>1074</v>
      </c>
      <c r="C6" s="459" t="s">
        <v>787</v>
      </c>
      <c r="D6" s="459" t="s">
        <v>788</v>
      </c>
      <c r="E6" s="460" t="s">
        <v>807</v>
      </c>
      <c r="F6" s="459" t="s">
        <v>789</v>
      </c>
      <c r="G6" s="182" t="s">
        <v>790</v>
      </c>
      <c r="H6" s="1305" t="s">
        <v>808</v>
      </c>
      <c r="I6" s="461" t="s">
        <v>791</v>
      </c>
      <c r="J6" s="461"/>
      <c r="K6" s="461"/>
      <c r="L6" s="462" t="s">
        <v>792</v>
      </c>
      <c r="M6" s="462"/>
      <c r="N6" s="462"/>
      <c r="O6" s="462" t="s">
        <v>793</v>
      </c>
      <c r="P6" s="462"/>
      <c r="Q6" s="462"/>
      <c r="R6" s="1380" t="s">
        <v>809</v>
      </c>
      <c r="S6" s="463" t="s">
        <v>794</v>
      </c>
    </row>
    <row r="7" spans="2:19" ht="13.5" customHeight="1">
      <c r="B7" s="110"/>
      <c r="C7" s="459"/>
      <c r="D7" s="459"/>
      <c r="E7" s="460" t="s">
        <v>810</v>
      </c>
      <c r="F7" s="459"/>
      <c r="G7" s="182"/>
      <c r="H7" s="1306"/>
      <c r="I7" s="1380" t="s">
        <v>1531</v>
      </c>
      <c r="J7" s="1380" t="s">
        <v>811</v>
      </c>
      <c r="K7" s="1380" t="s">
        <v>812</v>
      </c>
      <c r="L7" s="459" t="s">
        <v>795</v>
      </c>
      <c r="M7" s="459" t="s">
        <v>796</v>
      </c>
      <c r="N7" s="459" t="s">
        <v>797</v>
      </c>
      <c r="O7" s="459" t="s">
        <v>795</v>
      </c>
      <c r="P7" s="459" t="s">
        <v>796</v>
      </c>
      <c r="Q7" s="459" t="s">
        <v>797</v>
      </c>
      <c r="R7" s="1381"/>
      <c r="S7" s="182"/>
    </row>
    <row r="8" spans="2:19" ht="13.5" customHeight="1">
      <c r="B8" s="198"/>
      <c r="C8" s="464" t="s">
        <v>798</v>
      </c>
      <c r="D8" s="464" t="s">
        <v>799</v>
      </c>
      <c r="E8" s="464" t="s">
        <v>800</v>
      </c>
      <c r="F8" s="464" t="s">
        <v>801</v>
      </c>
      <c r="G8" s="465" t="s">
        <v>802</v>
      </c>
      <c r="H8" s="464" t="s">
        <v>798</v>
      </c>
      <c r="I8" s="1382"/>
      <c r="J8" s="1382"/>
      <c r="K8" s="1382"/>
      <c r="L8" s="464" t="s">
        <v>799</v>
      </c>
      <c r="M8" s="464" t="s">
        <v>800</v>
      </c>
      <c r="N8" s="464" t="s">
        <v>801</v>
      </c>
      <c r="O8" s="464" t="s">
        <v>802</v>
      </c>
      <c r="P8" s="464" t="s">
        <v>803</v>
      </c>
      <c r="Q8" s="464" t="s">
        <v>804</v>
      </c>
      <c r="R8" s="464" t="s">
        <v>805</v>
      </c>
      <c r="S8" s="465" t="s">
        <v>806</v>
      </c>
    </row>
    <row r="9" spans="2:19" s="103" customFormat="1" ht="19.5" customHeight="1">
      <c r="B9" s="104" t="s">
        <v>1075</v>
      </c>
      <c r="C9" s="466">
        <f aca="true" t="shared" si="0" ref="C9:S9">SUM(C15:C64)</f>
        <v>646565</v>
      </c>
      <c r="D9" s="466">
        <f t="shared" si="0"/>
        <v>334456</v>
      </c>
      <c r="E9" s="466">
        <f t="shared" si="0"/>
        <v>6157</v>
      </c>
      <c r="F9" s="466">
        <f t="shared" si="0"/>
        <v>46835</v>
      </c>
      <c r="G9" s="467">
        <f t="shared" si="0"/>
        <v>259117</v>
      </c>
      <c r="H9" s="466">
        <f t="shared" si="0"/>
        <v>643699</v>
      </c>
      <c r="I9" s="466">
        <f t="shared" si="0"/>
        <v>624521</v>
      </c>
      <c r="J9" s="466">
        <f t="shared" si="0"/>
        <v>198477</v>
      </c>
      <c r="K9" s="466">
        <f t="shared" si="0"/>
        <v>426044</v>
      </c>
      <c r="L9" s="466">
        <f t="shared" si="0"/>
        <v>180949</v>
      </c>
      <c r="M9" s="466">
        <f t="shared" si="0"/>
        <v>179874</v>
      </c>
      <c r="N9" s="466">
        <f t="shared" si="0"/>
        <v>1075</v>
      </c>
      <c r="O9" s="466">
        <f t="shared" si="0"/>
        <v>443572</v>
      </c>
      <c r="P9" s="466">
        <f t="shared" si="0"/>
        <v>18603</v>
      </c>
      <c r="Q9" s="466">
        <f t="shared" si="0"/>
        <v>424969</v>
      </c>
      <c r="R9" s="466">
        <f t="shared" si="0"/>
        <v>19178</v>
      </c>
      <c r="S9" s="467">
        <f t="shared" si="0"/>
        <v>2263</v>
      </c>
    </row>
    <row r="10" spans="2:19" s="103" customFormat="1" ht="13.5" customHeight="1">
      <c r="B10" s="104" t="s">
        <v>1095</v>
      </c>
      <c r="C10" s="466">
        <f aca="true" t="shared" si="1" ref="C10:S10">C15+C21+C22+C23+C26+C27+C28+C31+C32+C33+C34+C35+C36+C37</f>
        <v>166768</v>
      </c>
      <c r="D10" s="466">
        <f t="shared" si="1"/>
        <v>71740</v>
      </c>
      <c r="E10" s="466">
        <f t="shared" si="1"/>
        <v>1223</v>
      </c>
      <c r="F10" s="466">
        <f t="shared" si="1"/>
        <v>10754</v>
      </c>
      <c r="G10" s="468">
        <f t="shared" si="1"/>
        <v>83051</v>
      </c>
      <c r="H10" s="466">
        <f t="shared" si="1"/>
        <v>166612</v>
      </c>
      <c r="I10" s="466">
        <f t="shared" si="1"/>
        <v>163086</v>
      </c>
      <c r="J10" s="466">
        <f t="shared" si="1"/>
        <v>51932</v>
      </c>
      <c r="K10" s="466">
        <f t="shared" si="1"/>
        <v>111154</v>
      </c>
      <c r="L10" s="466">
        <f t="shared" si="1"/>
        <v>46743</v>
      </c>
      <c r="M10" s="466">
        <f t="shared" si="1"/>
        <v>46397</v>
      </c>
      <c r="N10" s="466">
        <f t="shared" si="1"/>
        <v>346</v>
      </c>
      <c r="O10" s="466">
        <f t="shared" si="1"/>
        <v>116343</v>
      </c>
      <c r="P10" s="466">
        <f t="shared" si="1"/>
        <v>5535</v>
      </c>
      <c r="Q10" s="466">
        <f t="shared" si="1"/>
        <v>110808</v>
      </c>
      <c r="R10" s="466">
        <f t="shared" si="1"/>
        <v>3526</v>
      </c>
      <c r="S10" s="468">
        <f t="shared" si="1"/>
        <v>143</v>
      </c>
    </row>
    <row r="11" spans="2:19" s="103" customFormat="1" ht="13.5" customHeight="1">
      <c r="B11" s="104" t="s">
        <v>1096</v>
      </c>
      <c r="C11" s="466">
        <f aca="true" t="shared" si="2" ref="C11:S11">C20+C39+C40+C41+C42+C43+C44+C45</f>
        <v>139286</v>
      </c>
      <c r="D11" s="466">
        <f t="shared" si="2"/>
        <v>103807</v>
      </c>
      <c r="E11" s="466">
        <f t="shared" si="2"/>
        <v>6</v>
      </c>
      <c r="F11" s="466">
        <f t="shared" si="2"/>
        <v>2972</v>
      </c>
      <c r="G11" s="468">
        <f t="shared" si="2"/>
        <v>32501</v>
      </c>
      <c r="H11" s="466">
        <f t="shared" si="2"/>
        <v>138639</v>
      </c>
      <c r="I11" s="466">
        <f t="shared" si="2"/>
        <v>135866</v>
      </c>
      <c r="J11" s="466">
        <f t="shared" si="2"/>
        <v>49011</v>
      </c>
      <c r="K11" s="466">
        <f t="shared" si="2"/>
        <v>86855</v>
      </c>
      <c r="L11" s="466">
        <f t="shared" si="2"/>
        <v>46634</v>
      </c>
      <c r="M11" s="466">
        <f t="shared" si="2"/>
        <v>46461</v>
      </c>
      <c r="N11" s="466">
        <f t="shared" si="2"/>
        <v>173</v>
      </c>
      <c r="O11" s="466">
        <f t="shared" si="2"/>
        <v>89232</v>
      </c>
      <c r="P11" s="466">
        <f t="shared" si="2"/>
        <v>2550</v>
      </c>
      <c r="Q11" s="466">
        <f t="shared" si="2"/>
        <v>86682</v>
      </c>
      <c r="R11" s="466">
        <f t="shared" si="2"/>
        <v>2773</v>
      </c>
      <c r="S11" s="468">
        <f t="shared" si="2"/>
        <v>697</v>
      </c>
    </row>
    <row r="12" spans="2:19" s="103" customFormat="1" ht="13.5" customHeight="1">
      <c r="B12" s="104" t="s">
        <v>1097</v>
      </c>
      <c r="C12" s="466">
        <f aca="true" t="shared" si="3" ref="C12:S12">C16+C25+C29+C47+C48+C49+C50+C51</f>
        <v>187833</v>
      </c>
      <c r="D12" s="466">
        <f t="shared" si="3"/>
        <v>74859</v>
      </c>
      <c r="E12" s="466">
        <f t="shared" si="3"/>
        <v>4394</v>
      </c>
      <c r="F12" s="466">
        <f t="shared" si="3"/>
        <v>26115</v>
      </c>
      <c r="G12" s="468">
        <f t="shared" si="3"/>
        <v>82465</v>
      </c>
      <c r="H12" s="466">
        <f t="shared" si="3"/>
        <v>186084</v>
      </c>
      <c r="I12" s="466">
        <f t="shared" si="3"/>
        <v>180310</v>
      </c>
      <c r="J12" s="466">
        <f t="shared" si="3"/>
        <v>47245</v>
      </c>
      <c r="K12" s="466">
        <f t="shared" si="3"/>
        <v>133065</v>
      </c>
      <c r="L12" s="466">
        <f t="shared" si="3"/>
        <v>38274</v>
      </c>
      <c r="M12" s="466">
        <f t="shared" si="3"/>
        <v>37951</v>
      </c>
      <c r="N12" s="466">
        <f t="shared" si="3"/>
        <v>323</v>
      </c>
      <c r="O12" s="466">
        <f t="shared" si="3"/>
        <v>142036</v>
      </c>
      <c r="P12" s="466">
        <f t="shared" si="3"/>
        <v>9294</v>
      </c>
      <c r="Q12" s="466">
        <f t="shared" si="3"/>
        <v>132742</v>
      </c>
      <c r="R12" s="466">
        <f t="shared" si="3"/>
        <v>5774</v>
      </c>
      <c r="S12" s="468">
        <f t="shared" si="3"/>
        <v>1202</v>
      </c>
    </row>
    <row r="13" spans="2:19" s="103" customFormat="1" ht="13.5" customHeight="1">
      <c r="B13" s="104" t="s">
        <v>1098</v>
      </c>
      <c r="C13" s="466">
        <f aca="true" t="shared" si="4" ref="C13:S13">C17+C18+C53+C54+C55+C56+C57+C58+C59+C60+C61+C62+C63+C64</f>
        <v>152678</v>
      </c>
      <c r="D13" s="466">
        <f t="shared" si="4"/>
        <v>84050</v>
      </c>
      <c r="E13" s="466">
        <f t="shared" si="4"/>
        <v>534</v>
      </c>
      <c r="F13" s="466">
        <f t="shared" si="4"/>
        <v>6994</v>
      </c>
      <c r="G13" s="468">
        <f t="shared" si="4"/>
        <v>61100</v>
      </c>
      <c r="H13" s="466">
        <f t="shared" si="4"/>
        <v>152364</v>
      </c>
      <c r="I13" s="466">
        <f t="shared" si="4"/>
        <v>145259</v>
      </c>
      <c r="J13" s="466">
        <f t="shared" si="4"/>
        <v>50289</v>
      </c>
      <c r="K13" s="466">
        <f t="shared" si="4"/>
        <v>94970</v>
      </c>
      <c r="L13" s="466">
        <f t="shared" si="4"/>
        <v>49298</v>
      </c>
      <c r="M13" s="466">
        <f t="shared" si="4"/>
        <v>49065</v>
      </c>
      <c r="N13" s="466">
        <f t="shared" si="4"/>
        <v>233</v>
      </c>
      <c r="O13" s="466">
        <f t="shared" si="4"/>
        <v>95961</v>
      </c>
      <c r="P13" s="466">
        <f t="shared" si="4"/>
        <v>1224</v>
      </c>
      <c r="Q13" s="466">
        <f t="shared" si="4"/>
        <v>94737</v>
      </c>
      <c r="R13" s="466">
        <f t="shared" si="4"/>
        <v>7105</v>
      </c>
      <c r="S13" s="468">
        <f t="shared" si="4"/>
        <v>221</v>
      </c>
    </row>
    <row r="14" spans="2:19" ht="6" customHeight="1">
      <c r="B14" s="111"/>
      <c r="C14" s="469"/>
      <c r="D14" s="469"/>
      <c r="E14" s="469"/>
      <c r="F14" s="469"/>
      <c r="G14" s="470"/>
      <c r="H14" s="469"/>
      <c r="I14" s="469"/>
      <c r="J14" s="469"/>
      <c r="K14" s="469"/>
      <c r="L14" s="469"/>
      <c r="M14" s="469"/>
      <c r="N14" s="469"/>
      <c r="O14" s="469"/>
      <c r="P14" s="469"/>
      <c r="Q14" s="469"/>
      <c r="R14" s="469"/>
      <c r="S14" s="471"/>
    </row>
    <row r="15" spans="2:19" ht="13.5" customHeight="1">
      <c r="B15" s="111" t="s">
        <v>1099</v>
      </c>
      <c r="C15" s="469">
        <v>20845</v>
      </c>
      <c r="D15" s="469">
        <v>8077</v>
      </c>
      <c r="E15" s="469">
        <v>147</v>
      </c>
      <c r="F15" s="469">
        <v>1622</v>
      </c>
      <c r="G15" s="470">
        <v>10999</v>
      </c>
      <c r="H15" s="469">
        <v>20843</v>
      </c>
      <c r="I15" s="469">
        <v>20563</v>
      </c>
      <c r="J15" s="469">
        <v>6529</v>
      </c>
      <c r="K15" s="469">
        <v>14034</v>
      </c>
      <c r="L15" s="469">
        <v>5507</v>
      </c>
      <c r="M15" s="469">
        <v>5463</v>
      </c>
      <c r="N15" s="469">
        <v>44</v>
      </c>
      <c r="O15" s="469">
        <v>15056</v>
      </c>
      <c r="P15" s="469">
        <v>1066</v>
      </c>
      <c r="Q15" s="469">
        <v>13990</v>
      </c>
      <c r="R15" s="469">
        <v>280</v>
      </c>
      <c r="S15" s="470">
        <v>2</v>
      </c>
    </row>
    <row r="16" spans="2:19" ht="13.5" customHeight="1">
      <c r="B16" s="111" t="s">
        <v>1100</v>
      </c>
      <c r="C16" s="469">
        <v>42128</v>
      </c>
      <c r="D16" s="469">
        <v>9869</v>
      </c>
      <c r="E16" s="469">
        <v>325</v>
      </c>
      <c r="F16" s="469">
        <v>2363</v>
      </c>
      <c r="G16" s="470">
        <v>29571</v>
      </c>
      <c r="H16" s="469">
        <v>41639</v>
      </c>
      <c r="I16" s="469">
        <v>40653</v>
      </c>
      <c r="J16" s="469">
        <v>12061</v>
      </c>
      <c r="K16" s="469">
        <v>28592</v>
      </c>
      <c r="L16" s="469">
        <v>8638</v>
      </c>
      <c r="M16" s="469">
        <v>8384</v>
      </c>
      <c r="N16" s="469">
        <v>254</v>
      </c>
      <c r="O16" s="469">
        <v>32015</v>
      </c>
      <c r="P16" s="469">
        <v>3677</v>
      </c>
      <c r="Q16" s="469">
        <v>28338</v>
      </c>
      <c r="R16" s="469">
        <v>986</v>
      </c>
      <c r="S16" s="470">
        <v>205</v>
      </c>
    </row>
    <row r="17" spans="2:19" ht="13.5" customHeight="1">
      <c r="B17" s="111" t="s">
        <v>1101</v>
      </c>
      <c r="C17" s="469">
        <v>10252</v>
      </c>
      <c r="D17" s="469">
        <v>517</v>
      </c>
      <c r="E17" s="469">
        <v>259</v>
      </c>
      <c r="F17" s="469">
        <v>973</v>
      </c>
      <c r="G17" s="470">
        <v>8503</v>
      </c>
      <c r="H17" s="469">
        <v>10248</v>
      </c>
      <c r="I17" s="469">
        <v>9582</v>
      </c>
      <c r="J17" s="469">
        <v>6011</v>
      </c>
      <c r="K17" s="469">
        <v>3571</v>
      </c>
      <c r="L17" s="469">
        <v>6008</v>
      </c>
      <c r="M17" s="469">
        <v>5966</v>
      </c>
      <c r="N17" s="469">
        <v>42</v>
      </c>
      <c r="O17" s="469">
        <v>3574</v>
      </c>
      <c r="P17" s="469">
        <v>45</v>
      </c>
      <c r="Q17" s="469">
        <v>3529</v>
      </c>
      <c r="R17" s="469">
        <v>666</v>
      </c>
      <c r="S17" s="470">
        <v>1</v>
      </c>
    </row>
    <row r="18" spans="2:19" ht="13.5" customHeight="1">
      <c r="B18" s="111" t="s">
        <v>1102</v>
      </c>
      <c r="C18" s="469">
        <v>2469</v>
      </c>
      <c r="D18" s="469">
        <v>505</v>
      </c>
      <c r="E18" s="469">
        <v>0</v>
      </c>
      <c r="F18" s="469">
        <v>265</v>
      </c>
      <c r="G18" s="470">
        <v>1699</v>
      </c>
      <c r="H18" s="469">
        <v>2453</v>
      </c>
      <c r="I18" s="469">
        <v>2194</v>
      </c>
      <c r="J18" s="469">
        <v>1967</v>
      </c>
      <c r="K18" s="469">
        <v>227</v>
      </c>
      <c r="L18" s="469">
        <v>1733</v>
      </c>
      <c r="M18" s="469">
        <v>1732</v>
      </c>
      <c r="N18" s="469">
        <v>1</v>
      </c>
      <c r="O18" s="469">
        <v>461</v>
      </c>
      <c r="P18" s="469">
        <v>235</v>
      </c>
      <c r="Q18" s="469">
        <v>226</v>
      </c>
      <c r="R18" s="469">
        <v>259</v>
      </c>
      <c r="S18" s="470">
        <v>3</v>
      </c>
    </row>
    <row r="19" spans="2:19" ht="6" customHeight="1">
      <c r="B19" s="111"/>
      <c r="C19" s="469"/>
      <c r="D19" s="469"/>
      <c r="E19" s="469"/>
      <c r="F19" s="469"/>
      <c r="G19" s="470"/>
      <c r="H19" s="469"/>
      <c r="I19" s="469"/>
      <c r="J19" s="469"/>
      <c r="K19" s="469"/>
      <c r="L19" s="469"/>
      <c r="M19" s="469"/>
      <c r="N19" s="469"/>
      <c r="O19" s="469"/>
      <c r="P19" s="469"/>
      <c r="Q19" s="469"/>
      <c r="R19" s="469"/>
      <c r="S19" s="470"/>
    </row>
    <row r="20" spans="2:19" ht="13.5" customHeight="1">
      <c r="B20" s="111" t="s">
        <v>1103</v>
      </c>
      <c r="C20" s="469">
        <v>12559</v>
      </c>
      <c r="D20" s="469">
        <v>8002</v>
      </c>
      <c r="E20" s="469">
        <v>0</v>
      </c>
      <c r="F20" s="469">
        <v>267</v>
      </c>
      <c r="G20" s="470">
        <v>4290</v>
      </c>
      <c r="H20" s="469">
        <v>12475</v>
      </c>
      <c r="I20" s="469">
        <v>12234</v>
      </c>
      <c r="J20" s="469">
        <v>3617</v>
      </c>
      <c r="K20" s="469">
        <v>8617</v>
      </c>
      <c r="L20" s="469">
        <v>3425</v>
      </c>
      <c r="M20" s="469">
        <v>3420</v>
      </c>
      <c r="N20" s="469">
        <v>5</v>
      </c>
      <c r="O20" s="469">
        <v>8809</v>
      </c>
      <c r="P20" s="469">
        <v>197</v>
      </c>
      <c r="Q20" s="469">
        <v>8612</v>
      </c>
      <c r="R20" s="469">
        <v>241</v>
      </c>
      <c r="S20" s="470">
        <v>133</v>
      </c>
    </row>
    <row r="21" spans="2:19" ht="13.5" customHeight="1">
      <c r="B21" s="111" t="s">
        <v>1104</v>
      </c>
      <c r="C21" s="469">
        <v>6948</v>
      </c>
      <c r="D21" s="469">
        <v>2238</v>
      </c>
      <c r="E21" s="469">
        <v>0</v>
      </c>
      <c r="F21" s="469">
        <v>1811</v>
      </c>
      <c r="G21" s="470">
        <v>2899</v>
      </c>
      <c r="H21" s="469">
        <v>6918</v>
      </c>
      <c r="I21" s="469">
        <v>6756</v>
      </c>
      <c r="J21" s="469">
        <v>2206</v>
      </c>
      <c r="K21" s="469">
        <v>4550</v>
      </c>
      <c r="L21" s="469">
        <v>1838</v>
      </c>
      <c r="M21" s="469">
        <v>1814</v>
      </c>
      <c r="N21" s="469">
        <v>24</v>
      </c>
      <c r="O21" s="469">
        <v>4918</v>
      </c>
      <c r="P21" s="469">
        <v>392</v>
      </c>
      <c r="Q21" s="469">
        <v>4526</v>
      </c>
      <c r="R21" s="469">
        <v>162</v>
      </c>
      <c r="S21" s="470">
        <v>30</v>
      </c>
    </row>
    <row r="22" spans="2:19" ht="13.5" customHeight="1">
      <c r="B22" s="111" t="s">
        <v>1105</v>
      </c>
      <c r="C22" s="469">
        <v>16239</v>
      </c>
      <c r="D22" s="469">
        <v>4549</v>
      </c>
      <c r="E22" s="469">
        <v>383</v>
      </c>
      <c r="F22" s="469">
        <v>713</v>
      </c>
      <c r="G22" s="470">
        <v>10594</v>
      </c>
      <c r="H22" s="469">
        <v>16233</v>
      </c>
      <c r="I22" s="469">
        <v>15937</v>
      </c>
      <c r="J22" s="469">
        <v>6428</v>
      </c>
      <c r="K22" s="469">
        <v>9509</v>
      </c>
      <c r="L22" s="469">
        <v>5586</v>
      </c>
      <c r="M22" s="469">
        <v>5567</v>
      </c>
      <c r="N22" s="469">
        <v>19</v>
      </c>
      <c r="O22" s="469">
        <v>10351</v>
      </c>
      <c r="P22" s="469">
        <v>861</v>
      </c>
      <c r="Q22" s="469">
        <v>9490</v>
      </c>
      <c r="R22" s="469">
        <v>296</v>
      </c>
      <c r="S22" s="470">
        <v>6</v>
      </c>
    </row>
    <row r="23" spans="2:19" ht="13.5" customHeight="1">
      <c r="B23" s="111" t="s">
        <v>1106</v>
      </c>
      <c r="C23" s="469">
        <v>10812</v>
      </c>
      <c r="D23" s="469">
        <v>4265</v>
      </c>
      <c r="E23" s="469">
        <v>73</v>
      </c>
      <c r="F23" s="469">
        <v>873</v>
      </c>
      <c r="G23" s="470">
        <v>5601</v>
      </c>
      <c r="H23" s="469">
        <v>10768</v>
      </c>
      <c r="I23" s="469">
        <v>10486</v>
      </c>
      <c r="J23" s="469">
        <v>3760</v>
      </c>
      <c r="K23" s="469">
        <v>6726</v>
      </c>
      <c r="L23" s="469">
        <v>3517</v>
      </c>
      <c r="M23" s="469">
        <v>3464</v>
      </c>
      <c r="N23" s="469">
        <v>53</v>
      </c>
      <c r="O23" s="469">
        <v>6969</v>
      </c>
      <c r="P23" s="469">
        <v>296</v>
      </c>
      <c r="Q23" s="469">
        <v>6673</v>
      </c>
      <c r="R23" s="469">
        <v>282</v>
      </c>
      <c r="S23" s="470">
        <v>31</v>
      </c>
    </row>
    <row r="24" spans="2:19" ht="6" customHeight="1">
      <c r="B24" s="111"/>
      <c r="C24" s="469"/>
      <c r="D24" s="469"/>
      <c r="E24" s="469"/>
      <c r="F24" s="469"/>
      <c r="G24" s="470"/>
      <c r="H24" s="469"/>
      <c r="I24" s="469"/>
      <c r="J24" s="469"/>
      <c r="K24" s="469"/>
      <c r="L24" s="469"/>
      <c r="M24" s="469"/>
      <c r="N24" s="469"/>
      <c r="O24" s="469"/>
      <c r="P24" s="469"/>
      <c r="Q24" s="469"/>
      <c r="R24" s="469"/>
      <c r="S24" s="470"/>
    </row>
    <row r="25" spans="2:19" ht="13.5" customHeight="1">
      <c r="B25" s="111" t="s">
        <v>1107</v>
      </c>
      <c r="C25" s="469">
        <v>14003</v>
      </c>
      <c r="D25" s="469">
        <v>8305</v>
      </c>
      <c r="E25" s="469">
        <v>98</v>
      </c>
      <c r="F25" s="469">
        <v>280</v>
      </c>
      <c r="G25" s="470">
        <v>5320</v>
      </c>
      <c r="H25" s="469">
        <v>13743</v>
      </c>
      <c r="I25" s="469">
        <v>13502</v>
      </c>
      <c r="J25" s="469">
        <v>2233</v>
      </c>
      <c r="K25" s="469">
        <v>11269</v>
      </c>
      <c r="L25" s="469">
        <v>1791</v>
      </c>
      <c r="M25" s="469">
        <v>1780</v>
      </c>
      <c r="N25" s="469">
        <v>11</v>
      </c>
      <c r="O25" s="469">
        <v>11711</v>
      </c>
      <c r="P25" s="469">
        <v>453</v>
      </c>
      <c r="Q25" s="469">
        <v>11258</v>
      </c>
      <c r="R25" s="469">
        <v>241</v>
      </c>
      <c r="S25" s="470">
        <v>253</v>
      </c>
    </row>
    <row r="26" spans="2:19" ht="13.5" customHeight="1">
      <c r="B26" s="111" t="s">
        <v>1108</v>
      </c>
      <c r="C26" s="469">
        <v>3771</v>
      </c>
      <c r="D26" s="469">
        <v>223</v>
      </c>
      <c r="E26" s="469">
        <v>111</v>
      </c>
      <c r="F26" s="469">
        <v>567</v>
      </c>
      <c r="G26" s="470">
        <v>2870</v>
      </c>
      <c r="H26" s="469">
        <v>3771</v>
      </c>
      <c r="I26" s="469">
        <v>3671</v>
      </c>
      <c r="J26" s="469">
        <v>1431</v>
      </c>
      <c r="K26" s="469">
        <v>2240</v>
      </c>
      <c r="L26" s="469">
        <v>1306</v>
      </c>
      <c r="M26" s="469">
        <v>1265</v>
      </c>
      <c r="N26" s="469">
        <v>41</v>
      </c>
      <c r="O26" s="469">
        <v>2365</v>
      </c>
      <c r="P26" s="469">
        <v>166</v>
      </c>
      <c r="Q26" s="469">
        <v>2199</v>
      </c>
      <c r="R26" s="469">
        <v>100</v>
      </c>
      <c r="S26" s="470">
        <v>0</v>
      </c>
    </row>
    <row r="27" spans="2:19" ht="13.5" customHeight="1">
      <c r="B27" s="111" t="s">
        <v>1109</v>
      </c>
      <c r="C27" s="469">
        <v>13261</v>
      </c>
      <c r="D27" s="469">
        <v>2988</v>
      </c>
      <c r="E27" s="469">
        <v>291</v>
      </c>
      <c r="F27" s="469">
        <v>1335</v>
      </c>
      <c r="G27" s="470">
        <v>8647</v>
      </c>
      <c r="H27" s="469">
        <v>13261</v>
      </c>
      <c r="I27" s="469">
        <v>13015</v>
      </c>
      <c r="J27" s="469">
        <v>3339</v>
      </c>
      <c r="K27" s="469">
        <v>9676</v>
      </c>
      <c r="L27" s="469">
        <v>2838</v>
      </c>
      <c r="M27" s="469">
        <v>2814</v>
      </c>
      <c r="N27" s="469">
        <v>24</v>
      </c>
      <c r="O27" s="469">
        <v>10177</v>
      </c>
      <c r="P27" s="469">
        <v>525</v>
      </c>
      <c r="Q27" s="469">
        <v>9652</v>
      </c>
      <c r="R27" s="469">
        <v>246</v>
      </c>
      <c r="S27" s="470">
        <v>0</v>
      </c>
    </row>
    <row r="28" spans="2:19" ht="13.5" customHeight="1">
      <c r="B28" s="111" t="s">
        <v>1110</v>
      </c>
      <c r="C28" s="469">
        <v>25961</v>
      </c>
      <c r="D28" s="469">
        <v>15747</v>
      </c>
      <c r="E28" s="469">
        <v>132</v>
      </c>
      <c r="F28" s="469">
        <v>1039</v>
      </c>
      <c r="G28" s="470">
        <v>9043</v>
      </c>
      <c r="H28" s="469">
        <v>25945</v>
      </c>
      <c r="I28" s="469">
        <v>25721</v>
      </c>
      <c r="J28" s="469">
        <v>8145</v>
      </c>
      <c r="K28" s="469">
        <v>17576</v>
      </c>
      <c r="L28" s="469">
        <v>7899</v>
      </c>
      <c r="M28" s="469">
        <v>7872</v>
      </c>
      <c r="N28" s="469">
        <v>27</v>
      </c>
      <c r="O28" s="469">
        <v>17822</v>
      </c>
      <c r="P28" s="469">
        <v>273</v>
      </c>
      <c r="Q28" s="469">
        <v>17549</v>
      </c>
      <c r="R28" s="469">
        <v>224</v>
      </c>
      <c r="S28" s="470">
        <v>16</v>
      </c>
    </row>
    <row r="29" spans="2:19" ht="13.5" customHeight="1">
      <c r="B29" s="111" t="s">
        <v>1111</v>
      </c>
      <c r="C29" s="469">
        <v>9477</v>
      </c>
      <c r="D29" s="469">
        <v>409</v>
      </c>
      <c r="E29" s="469">
        <v>238</v>
      </c>
      <c r="F29" s="469">
        <v>1657</v>
      </c>
      <c r="G29" s="470">
        <v>7173</v>
      </c>
      <c r="H29" s="469">
        <v>9475</v>
      </c>
      <c r="I29" s="469">
        <v>9208</v>
      </c>
      <c r="J29" s="469">
        <v>4555</v>
      </c>
      <c r="K29" s="469">
        <v>4653</v>
      </c>
      <c r="L29" s="469">
        <v>3934</v>
      </c>
      <c r="M29" s="469">
        <v>3920</v>
      </c>
      <c r="N29" s="469">
        <v>14</v>
      </c>
      <c r="O29" s="469">
        <v>5274</v>
      </c>
      <c r="P29" s="469">
        <v>635</v>
      </c>
      <c r="Q29" s="469">
        <v>4639</v>
      </c>
      <c r="R29" s="469">
        <v>267</v>
      </c>
      <c r="S29" s="470">
        <v>0</v>
      </c>
    </row>
    <row r="30" spans="2:19" ht="6" customHeight="1">
      <c r="B30" s="111"/>
      <c r="C30" s="469"/>
      <c r="D30" s="469"/>
      <c r="E30" s="469"/>
      <c r="F30" s="469"/>
      <c r="G30" s="470"/>
      <c r="H30" s="469"/>
      <c r="I30" s="469"/>
      <c r="J30" s="469"/>
      <c r="K30" s="469"/>
      <c r="L30" s="469"/>
      <c r="M30" s="469"/>
      <c r="N30" s="469"/>
      <c r="O30" s="469"/>
      <c r="P30" s="469"/>
      <c r="Q30" s="469"/>
      <c r="R30" s="469"/>
      <c r="S30" s="470"/>
    </row>
    <row r="31" spans="2:19" ht="13.5" customHeight="1">
      <c r="B31" s="111" t="s">
        <v>1112</v>
      </c>
      <c r="C31" s="469">
        <v>3379</v>
      </c>
      <c r="D31" s="469">
        <v>289</v>
      </c>
      <c r="E31" s="469">
        <v>0</v>
      </c>
      <c r="F31" s="469">
        <v>303</v>
      </c>
      <c r="G31" s="470">
        <v>2787</v>
      </c>
      <c r="H31" s="469">
        <v>3328</v>
      </c>
      <c r="I31" s="469">
        <v>3202</v>
      </c>
      <c r="J31" s="469">
        <v>1620</v>
      </c>
      <c r="K31" s="469">
        <v>1582</v>
      </c>
      <c r="L31" s="469">
        <v>1542</v>
      </c>
      <c r="M31" s="469">
        <v>1515</v>
      </c>
      <c r="N31" s="469">
        <v>27</v>
      </c>
      <c r="O31" s="469">
        <v>1660</v>
      </c>
      <c r="P31" s="469">
        <v>105</v>
      </c>
      <c r="Q31" s="469">
        <v>1555</v>
      </c>
      <c r="R31" s="469">
        <v>126</v>
      </c>
      <c r="S31" s="470">
        <v>51</v>
      </c>
    </row>
    <row r="32" spans="2:19" ht="13.5" customHeight="1">
      <c r="B32" s="111" t="s">
        <v>1113</v>
      </c>
      <c r="C32" s="469">
        <v>1002</v>
      </c>
      <c r="D32" s="469">
        <v>0</v>
      </c>
      <c r="E32" s="469">
        <v>0</v>
      </c>
      <c r="F32" s="469">
        <v>26</v>
      </c>
      <c r="G32" s="470">
        <v>976</v>
      </c>
      <c r="H32" s="469">
        <v>1002</v>
      </c>
      <c r="I32" s="469">
        <v>953</v>
      </c>
      <c r="J32" s="469">
        <v>412</v>
      </c>
      <c r="K32" s="469">
        <v>541</v>
      </c>
      <c r="L32" s="469">
        <v>307</v>
      </c>
      <c r="M32" s="469">
        <v>304</v>
      </c>
      <c r="N32" s="469">
        <v>3</v>
      </c>
      <c r="O32" s="469">
        <v>646</v>
      </c>
      <c r="P32" s="469">
        <v>108</v>
      </c>
      <c r="Q32" s="469">
        <v>538</v>
      </c>
      <c r="R32" s="469">
        <v>49</v>
      </c>
      <c r="S32" s="470">
        <v>0</v>
      </c>
    </row>
    <row r="33" spans="2:19" ht="13.5" customHeight="1">
      <c r="B33" s="111" t="s">
        <v>1114</v>
      </c>
      <c r="C33" s="469">
        <v>1405</v>
      </c>
      <c r="D33" s="469">
        <v>0</v>
      </c>
      <c r="E33" s="469">
        <v>0</v>
      </c>
      <c r="F33" s="469">
        <v>118</v>
      </c>
      <c r="G33" s="470">
        <v>1287</v>
      </c>
      <c r="H33" s="469">
        <v>1405</v>
      </c>
      <c r="I33" s="469">
        <v>1364</v>
      </c>
      <c r="J33" s="469">
        <v>787</v>
      </c>
      <c r="K33" s="469">
        <v>577</v>
      </c>
      <c r="L33" s="469">
        <v>338</v>
      </c>
      <c r="M33" s="469">
        <v>334</v>
      </c>
      <c r="N33" s="469">
        <v>4</v>
      </c>
      <c r="O33" s="469">
        <v>1026</v>
      </c>
      <c r="P33" s="469">
        <v>453</v>
      </c>
      <c r="Q33" s="469">
        <v>573</v>
      </c>
      <c r="R33" s="469">
        <v>41</v>
      </c>
      <c r="S33" s="470">
        <v>0</v>
      </c>
    </row>
    <row r="34" spans="2:19" ht="13.5" customHeight="1">
      <c r="B34" s="111" t="s">
        <v>1115</v>
      </c>
      <c r="C34" s="469">
        <v>32511</v>
      </c>
      <c r="D34" s="469">
        <v>19294</v>
      </c>
      <c r="E34" s="469">
        <v>27</v>
      </c>
      <c r="F34" s="469">
        <v>1362</v>
      </c>
      <c r="G34" s="470">
        <v>11828</v>
      </c>
      <c r="H34" s="469">
        <v>32505</v>
      </c>
      <c r="I34" s="469">
        <v>31498</v>
      </c>
      <c r="J34" s="469">
        <v>7883</v>
      </c>
      <c r="K34" s="469">
        <v>23615</v>
      </c>
      <c r="L34" s="469">
        <v>7536</v>
      </c>
      <c r="M34" s="469">
        <v>7513</v>
      </c>
      <c r="N34" s="469">
        <v>23</v>
      </c>
      <c r="O34" s="469">
        <v>23962</v>
      </c>
      <c r="P34" s="469">
        <v>370</v>
      </c>
      <c r="Q34" s="469">
        <v>23592</v>
      </c>
      <c r="R34" s="469">
        <v>1007</v>
      </c>
      <c r="S34" s="470">
        <v>6</v>
      </c>
    </row>
    <row r="35" spans="2:19" ht="13.5" customHeight="1">
      <c r="B35" s="111" t="s">
        <v>1116</v>
      </c>
      <c r="C35" s="469">
        <v>14350</v>
      </c>
      <c r="D35" s="469">
        <v>8464</v>
      </c>
      <c r="E35" s="469">
        <v>38</v>
      </c>
      <c r="F35" s="469">
        <v>453</v>
      </c>
      <c r="G35" s="470">
        <v>5395</v>
      </c>
      <c r="H35" s="469">
        <v>14350</v>
      </c>
      <c r="I35" s="469">
        <v>14161</v>
      </c>
      <c r="J35" s="469">
        <v>3667</v>
      </c>
      <c r="K35" s="469">
        <v>10494</v>
      </c>
      <c r="L35" s="469">
        <v>3072</v>
      </c>
      <c r="M35" s="469">
        <v>3043</v>
      </c>
      <c r="N35" s="469">
        <v>29</v>
      </c>
      <c r="O35" s="469">
        <v>11089</v>
      </c>
      <c r="P35" s="469">
        <v>624</v>
      </c>
      <c r="Q35" s="469">
        <v>10465</v>
      </c>
      <c r="R35" s="469">
        <v>189</v>
      </c>
      <c r="S35" s="470">
        <v>0</v>
      </c>
    </row>
    <row r="36" spans="2:19" ht="13.5" customHeight="1">
      <c r="B36" s="111" t="s">
        <v>1117</v>
      </c>
      <c r="C36" s="469">
        <v>12125</v>
      </c>
      <c r="D36" s="469">
        <v>4292</v>
      </c>
      <c r="E36" s="469">
        <v>4</v>
      </c>
      <c r="F36" s="469">
        <v>305</v>
      </c>
      <c r="G36" s="470">
        <v>7524</v>
      </c>
      <c r="H36" s="469">
        <v>12125</v>
      </c>
      <c r="I36" s="469">
        <v>11771</v>
      </c>
      <c r="J36" s="469">
        <v>4440</v>
      </c>
      <c r="K36" s="469">
        <v>7331</v>
      </c>
      <c r="L36" s="469">
        <v>4197</v>
      </c>
      <c r="M36" s="469">
        <v>4173</v>
      </c>
      <c r="N36" s="469">
        <v>24</v>
      </c>
      <c r="O36" s="469">
        <v>7574</v>
      </c>
      <c r="P36" s="469">
        <v>267</v>
      </c>
      <c r="Q36" s="469">
        <v>7307</v>
      </c>
      <c r="R36" s="469">
        <v>354</v>
      </c>
      <c r="S36" s="470">
        <v>0</v>
      </c>
    </row>
    <row r="37" spans="2:19" ht="13.5" customHeight="1">
      <c r="B37" s="111" t="s">
        <v>1118</v>
      </c>
      <c r="C37" s="469">
        <v>4159</v>
      </c>
      <c r="D37" s="469">
        <v>1314</v>
      </c>
      <c r="E37" s="469">
        <v>17</v>
      </c>
      <c r="F37" s="469">
        <v>227</v>
      </c>
      <c r="G37" s="470">
        <v>2601</v>
      </c>
      <c r="H37" s="469">
        <v>4158</v>
      </c>
      <c r="I37" s="469">
        <v>3988</v>
      </c>
      <c r="J37" s="469">
        <v>1285</v>
      </c>
      <c r="K37" s="469">
        <v>2703</v>
      </c>
      <c r="L37" s="469">
        <v>1260</v>
      </c>
      <c r="M37" s="469">
        <v>1256</v>
      </c>
      <c r="N37" s="469">
        <v>4</v>
      </c>
      <c r="O37" s="469">
        <v>2728</v>
      </c>
      <c r="P37" s="469">
        <v>29</v>
      </c>
      <c r="Q37" s="469">
        <v>2699</v>
      </c>
      <c r="R37" s="469">
        <v>170</v>
      </c>
      <c r="S37" s="470">
        <v>1</v>
      </c>
    </row>
    <row r="38" spans="2:19" ht="6" customHeight="1">
      <c r="B38" s="111"/>
      <c r="C38" s="469"/>
      <c r="D38" s="469"/>
      <c r="E38" s="469"/>
      <c r="F38" s="469"/>
      <c r="G38" s="470"/>
      <c r="H38" s="469"/>
      <c r="I38" s="469"/>
      <c r="J38" s="469"/>
      <c r="K38" s="469"/>
      <c r="L38" s="469"/>
      <c r="M38" s="469"/>
      <c r="N38" s="469"/>
      <c r="O38" s="469"/>
      <c r="P38" s="469"/>
      <c r="Q38" s="469"/>
      <c r="R38" s="469"/>
      <c r="S38" s="470"/>
    </row>
    <row r="39" spans="2:19" ht="13.5" customHeight="1">
      <c r="B39" s="111" t="s">
        <v>1119</v>
      </c>
      <c r="C39" s="469">
        <v>12581</v>
      </c>
      <c r="D39" s="469">
        <v>6827</v>
      </c>
      <c r="E39" s="469">
        <v>0</v>
      </c>
      <c r="F39" s="469">
        <v>49</v>
      </c>
      <c r="G39" s="470">
        <v>5705</v>
      </c>
      <c r="H39" s="469">
        <v>12569</v>
      </c>
      <c r="I39" s="469">
        <v>12295</v>
      </c>
      <c r="J39" s="469">
        <v>5199</v>
      </c>
      <c r="K39" s="469">
        <v>7096</v>
      </c>
      <c r="L39" s="469">
        <v>4952</v>
      </c>
      <c r="M39" s="469">
        <v>4942</v>
      </c>
      <c r="N39" s="469">
        <v>10</v>
      </c>
      <c r="O39" s="469">
        <v>7343</v>
      </c>
      <c r="P39" s="469">
        <v>257</v>
      </c>
      <c r="Q39" s="469">
        <v>7086</v>
      </c>
      <c r="R39" s="469">
        <v>274</v>
      </c>
      <c r="S39" s="470">
        <v>12</v>
      </c>
    </row>
    <row r="40" spans="2:19" ht="13.5" customHeight="1">
      <c r="B40" s="111" t="s">
        <v>1120</v>
      </c>
      <c r="C40" s="469">
        <v>26243</v>
      </c>
      <c r="D40" s="469">
        <v>20807</v>
      </c>
      <c r="E40" s="469">
        <v>0</v>
      </c>
      <c r="F40" s="469">
        <v>122</v>
      </c>
      <c r="G40" s="470">
        <v>5314</v>
      </c>
      <c r="H40" s="469">
        <v>26212</v>
      </c>
      <c r="I40" s="469">
        <v>25862</v>
      </c>
      <c r="J40" s="469">
        <v>9999</v>
      </c>
      <c r="K40" s="469">
        <v>15863</v>
      </c>
      <c r="L40" s="469">
        <v>9831</v>
      </c>
      <c r="M40" s="469">
        <v>9782</v>
      </c>
      <c r="N40" s="469">
        <v>49</v>
      </c>
      <c r="O40" s="469">
        <v>16031</v>
      </c>
      <c r="P40" s="469">
        <v>217</v>
      </c>
      <c r="Q40" s="469">
        <v>15814</v>
      </c>
      <c r="R40" s="469">
        <v>350</v>
      </c>
      <c r="S40" s="470">
        <v>32</v>
      </c>
    </row>
    <row r="41" spans="2:19" ht="13.5" customHeight="1">
      <c r="B41" s="111" t="s">
        <v>1121</v>
      </c>
      <c r="C41" s="469">
        <v>8399</v>
      </c>
      <c r="D41" s="469">
        <v>5013</v>
      </c>
      <c r="E41" s="469">
        <v>0</v>
      </c>
      <c r="F41" s="469">
        <v>386</v>
      </c>
      <c r="G41" s="470">
        <v>3000</v>
      </c>
      <c r="H41" s="469">
        <v>8374</v>
      </c>
      <c r="I41" s="469">
        <v>8102</v>
      </c>
      <c r="J41" s="469">
        <v>2989</v>
      </c>
      <c r="K41" s="469">
        <v>5113</v>
      </c>
      <c r="L41" s="469">
        <v>2829</v>
      </c>
      <c r="M41" s="469">
        <v>2806</v>
      </c>
      <c r="N41" s="469">
        <v>23</v>
      </c>
      <c r="O41" s="469">
        <v>5273</v>
      </c>
      <c r="P41" s="469">
        <v>183</v>
      </c>
      <c r="Q41" s="469">
        <v>5090</v>
      </c>
      <c r="R41" s="469">
        <v>272</v>
      </c>
      <c r="S41" s="470">
        <v>25</v>
      </c>
    </row>
    <row r="42" spans="2:19" ht="13.5" customHeight="1">
      <c r="B42" s="111" t="s">
        <v>1122</v>
      </c>
      <c r="C42" s="469">
        <v>32482</v>
      </c>
      <c r="D42" s="469">
        <v>25884</v>
      </c>
      <c r="E42" s="469">
        <v>0</v>
      </c>
      <c r="F42" s="469">
        <v>737</v>
      </c>
      <c r="G42" s="470">
        <v>5861</v>
      </c>
      <c r="H42" s="469">
        <v>32440</v>
      </c>
      <c r="I42" s="469">
        <v>31904</v>
      </c>
      <c r="J42" s="469">
        <v>13202</v>
      </c>
      <c r="K42" s="469">
        <v>18702</v>
      </c>
      <c r="L42" s="469">
        <v>12078</v>
      </c>
      <c r="M42" s="469">
        <v>12036</v>
      </c>
      <c r="N42" s="469">
        <v>42</v>
      </c>
      <c r="O42" s="469">
        <v>19826</v>
      </c>
      <c r="P42" s="469">
        <v>1166</v>
      </c>
      <c r="Q42" s="469">
        <v>18660</v>
      </c>
      <c r="R42" s="469">
        <v>536</v>
      </c>
      <c r="S42" s="470">
        <v>42</v>
      </c>
    </row>
    <row r="43" spans="2:19" ht="13.5" customHeight="1">
      <c r="B43" s="111" t="s">
        <v>1123</v>
      </c>
      <c r="C43" s="469">
        <v>17499</v>
      </c>
      <c r="D43" s="469">
        <v>14776</v>
      </c>
      <c r="E43" s="469">
        <v>0</v>
      </c>
      <c r="F43" s="469">
        <v>796</v>
      </c>
      <c r="G43" s="470">
        <v>1927</v>
      </c>
      <c r="H43" s="469">
        <v>17464</v>
      </c>
      <c r="I43" s="469">
        <v>16901</v>
      </c>
      <c r="J43" s="469">
        <v>2720</v>
      </c>
      <c r="K43" s="469">
        <v>14181</v>
      </c>
      <c r="L43" s="469">
        <v>2629</v>
      </c>
      <c r="M43" s="469">
        <v>2627</v>
      </c>
      <c r="N43" s="469">
        <v>2</v>
      </c>
      <c r="O43" s="469">
        <v>14272</v>
      </c>
      <c r="P43" s="469">
        <v>93</v>
      </c>
      <c r="Q43" s="469">
        <v>14179</v>
      </c>
      <c r="R43" s="469">
        <v>563</v>
      </c>
      <c r="S43" s="470">
        <v>35</v>
      </c>
    </row>
    <row r="44" spans="2:19" ht="13.5" customHeight="1">
      <c r="B44" s="111" t="s">
        <v>1124</v>
      </c>
      <c r="C44" s="469">
        <v>8158</v>
      </c>
      <c r="D44" s="469">
        <v>5048</v>
      </c>
      <c r="E44" s="469">
        <v>0</v>
      </c>
      <c r="F44" s="469">
        <v>132</v>
      </c>
      <c r="G44" s="470">
        <v>2978</v>
      </c>
      <c r="H44" s="469">
        <v>7983</v>
      </c>
      <c r="I44" s="469">
        <v>7846</v>
      </c>
      <c r="J44" s="469">
        <v>3988</v>
      </c>
      <c r="K44" s="469">
        <v>3858</v>
      </c>
      <c r="L44" s="469">
        <v>3920</v>
      </c>
      <c r="M44" s="469">
        <v>3912</v>
      </c>
      <c r="N44" s="469">
        <v>8</v>
      </c>
      <c r="O44" s="469">
        <v>3926</v>
      </c>
      <c r="P44" s="469">
        <v>76</v>
      </c>
      <c r="Q44" s="469">
        <v>3850</v>
      </c>
      <c r="R44" s="469">
        <v>137</v>
      </c>
      <c r="S44" s="470">
        <v>175</v>
      </c>
    </row>
    <row r="45" spans="2:19" ht="13.5" customHeight="1">
      <c r="B45" s="111" t="s">
        <v>1125</v>
      </c>
      <c r="C45" s="469">
        <v>21365</v>
      </c>
      <c r="D45" s="469">
        <v>17450</v>
      </c>
      <c r="E45" s="469">
        <v>6</v>
      </c>
      <c r="F45" s="469">
        <v>483</v>
      </c>
      <c r="G45" s="470">
        <v>3426</v>
      </c>
      <c r="H45" s="469">
        <v>21122</v>
      </c>
      <c r="I45" s="469">
        <v>20722</v>
      </c>
      <c r="J45" s="469">
        <v>7297</v>
      </c>
      <c r="K45" s="469">
        <v>13425</v>
      </c>
      <c r="L45" s="469">
        <v>6970</v>
      </c>
      <c r="M45" s="469">
        <v>6936</v>
      </c>
      <c r="N45" s="469">
        <v>34</v>
      </c>
      <c r="O45" s="469">
        <v>13752</v>
      </c>
      <c r="P45" s="469">
        <v>361</v>
      </c>
      <c r="Q45" s="469">
        <v>13391</v>
      </c>
      <c r="R45" s="469">
        <v>400</v>
      </c>
      <c r="S45" s="470">
        <v>243</v>
      </c>
    </row>
    <row r="46" spans="2:19" ht="6" customHeight="1">
      <c r="B46" s="111"/>
      <c r="C46" s="469"/>
      <c r="D46" s="469"/>
      <c r="E46" s="469"/>
      <c r="F46" s="469"/>
      <c r="G46" s="470"/>
      <c r="H46" s="469"/>
      <c r="I46" s="469"/>
      <c r="J46" s="469"/>
      <c r="K46" s="469"/>
      <c r="L46" s="469"/>
      <c r="M46" s="469"/>
      <c r="N46" s="469"/>
      <c r="O46" s="469"/>
      <c r="P46" s="469"/>
      <c r="Q46" s="469"/>
      <c r="R46" s="469"/>
      <c r="S46" s="470"/>
    </row>
    <row r="47" spans="2:19" ht="13.5" customHeight="1">
      <c r="B47" s="111" t="s">
        <v>1126</v>
      </c>
      <c r="C47" s="469">
        <v>10299</v>
      </c>
      <c r="D47" s="469">
        <v>1712</v>
      </c>
      <c r="E47" s="469">
        <v>328</v>
      </c>
      <c r="F47" s="469">
        <v>2356</v>
      </c>
      <c r="G47" s="470">
        <v>5903</v>
      </c>
      <c r="H47" s="469">
        <v>10154</v>
      </c>
      <c r="I47" s="469">
        <v>9997</v>
      </c>
      <c r="J47" s="469">
        <v>3960</v>
      </c>
      <c r="K47" s="469">
        <v>6037</v>
      </c>
      <c r="L47" s="469">
        <v>2970</v>
      </c>
      <c r="M47" s="469">
        <v>2966</v>
      </c>
      <c r="N47" s="469">
        <v>4</v>
      </c>
      <c r="O47" s="469">
        <v>7027</v>
      </c>
      <c r="P47" s="469">
        <v>994</v>
      </c>
      <c r="Q47" s="469">
        <v>6033</v>
      </c>
      <c r="R47" s="469">
        <v>157</v>
      </c>
      <c r="S47" s="470">
        <v>0</v>
      </c>
    </row>
    <row r="48" spans="2:19" ht="13.5" customHeight="1">
      <c r="B48" s="111" t="s">
        <v>1127</v>
      </c>
      <c r="C48" s="469">
        <v>7936</v>
      </c>
      <c r="D48" s="469">
        <v>267</v>
      </c>
      <c r="E48" s="469">
        <v>410</v>
      </c>
      <c r="F48" s="469">
        <v>680</v>
      </c>
      <c r="G48" s="470">
        <v>6579</v>
      </c>
      <c r="H48" s="469">
        <v>7857</v>
      </c>
      <c r="I48" s="469">
        <v>7683</v>
      </c>
      <c r="J48" s="469">
        <v>2619</v>
      </c>
      <c r="K48" s="469">
        <v>5064</v>
      </c>
      <c r="L48" s="469">
        <v>1408</v>
      </c>
      <c r="M48" s="469">
        <v>1408</v>
      </c>
      <c r="N48" s="469">
        <v>0</v>
      </c>
      <c r="O48" s="469">
        <v>6275</v>
      </c>
      <c r="P48" s="469">
        <v>1211</v>
      </c>
      <c r="Q48" s="469">
        <v>5064</v>
      </c>
      <c r="R48" s="469">
        <v>174</v>
      </c>
      <c r="S48" s="470">
        <v>52</v>
      </c>
    </row>
    <row r="49" spans="2:19" ht="13.5" customHeight="1">
      <c r="B49" s="111" t="s">
        <v>1128</v>
      </c>
      <c r="C49" s="469">
        <v>66293</v>
      </c>
      <c r="D49" s="469">
        <v>47254</v>
      </c>
      <c r="E49" s="469">
        <v>225</v>
      </c>
      <c r="F49" s="469">
        <v>7716</v>
      </c>
      <c r="G49" s="470">
        <v>11098</v>
      </c>
      <c r="H49" s="469">
        <v>65676</v>
      </c>
      <c r="I49" s="469">
        <v>63117</v>
      </c>
      <c r="J49" s="469">
        <v>11410</v>
      </c>
      <c r="K49" s="469">
        <v>51707</v>
      </c>
      <c r="L49" s="469">
        <v>9741</v>
      </c>
      <c r="M49" s="469">
        <v>9716</v>
      </c>
      <c r="N49" s="469">
        <v>25</v>
      </c>
      <c r="O49" s="469">
        <v>53376</v>
      </c>
      <c r="P49" s="469">
        <v>1694</v>
      </c>
      <c r="Q49" s="469">
        <v>51682</v>
      </c>
      <c r="R49" s="469">
        <v>2559</v>
      </c>
      <c r="S49" s="470">
        <v>512</v>
      </c>
    </row>
    <row r="50" spans="2:19" ht="13.5" customHeight="1">
      <c r="B50" s="111" t="s">
        <v>1129</v>
      </c>
      <c r="C50" s="469">
        <v>10315</v>
      </c>
      <c r="D50" s="469">
        <v>884</v>
      </c>
      <c r="E50" s="469">
        <v>944</v>
      </c>
      <c r="F50" s="469">
        <v>1717</v>
      </c>
      <c r="G50" s="470">
        <v>6770</v>
      </c>
      <c r="H50" s="469">
        <v>10247</v>
      </c>
      <c r="I50" s="469">
        <v>10002</v>
      </c>
      <c r="J50" s="469">
        <v>5445</v>
      </c>
      <c r="K50" s="469">
        <v>4557</v>
      </c>
      <c r="L50" s="469">
        <v>5264</v>
      </c>
      <c r="M50" s="469">
        <v>5258</v>
      </c>
      <c r="N50" s="469">
        <v>6</v>
      </c>
      <c r="O50" s="469">
        <v>4738</v>
      </c>
      <c r="P50" s="469">
        <v>187</v>
      </c>
      <c r="Q50" s="469">
        <v>4551</v>
      </c>
      <c r="R50" s="469">
        <v>245</v>
      </c>
      <c r="S50" s="470">
        <v>155</v>
      </c>
    </row>
    <row r="51" spans="2:19" ht="13.5" customHeight="1">
      <c r="B51" s="111" t="s">
        <v>1130</v>
      </c>
      <c r="C51" s="469">
        <v>27382</v>
      </c>
      <c r="D51" s="469">
        <v>6159</v>
      </c>
      <c r="E51" s="469">
        <v>1826</v>
      </c>
      <c r="F51" s="469">
        <v>9346</v>
      </c>
      <c r="G51" s="470">
        <v>10051</v>
      </c>
      <c r="H51" s="469">
        <v>27293</v>
      </c>
      <c r="I51" s="469">
        <v>26148</v>
      </c>
      <c r="J51" s="469">
        <v>4962</v>
      </c>
      <c r="K51" s="469">
        <v>21186</v>
      </c>
      <c r="L51" s="469">
        <v>4528</v>
      </c>
      <c r="M51" s="469">
        <v>4519</v>
      </c>
      <c r="N51" s="469">
        <v>9</v>
      </c>
      <c r="O51" s="469">
        <v>21620</v>
      </c>
      <c r="P51" s="469">
        <v>443</v>
      </c>
      <c r="Q51" s="469">
        <v>21177</v>
      </c>
      <c r="R51" s="469">
        <v>1145</v>
      </c>
      <c r="S51" s="470">
        <v>25</v>
      </c>
    </row>
    <row r="52" spans="2:19" ht="6" customHeight="1">
      <c r="B52" s="111"/>
      <c r="C52" s="469"/>
      <c r="D52" s="469"/>
      <c r="E52" s="469"/>
      <c r="F52" s="469"/>
      <c r="G52" s="470"/>
      <c r="H52" s="469"/>
      <c r="I52" s="469"/>
      <c r="J52" s="469"/>
      <c r="K52" s="469"/>
      <c r="L52" s="469"/>
      <c r="M52" s="469"/>
      <c r="N52" s="469"/>
      <c r="O52" s="469"/>
      <c r="P52" s="469"/>
      <c r="Q52" s="469"/>
      <c r="R52" s="469"/>
      <c r="S52" s="470"/>
    </row>
    <row r="53" spans="2:19" ht="13.5" customHeight="1">
      <c r="B53" s="111" t="s">
        <v>1979</v>
      </c>
      <c r="C53" s="469">
        <v>14227</v>
      </c>
      <c r="D53" s="469">
        <v>9837</v>
      </c>
      <c r="E53" s="469">
        <v>0</v>
      </c>
      <c r="F53" s="469">
        <v>431</v>
      </c>
      <c r="G53" s="470">
        <v>3959</v>
      </c>
      <c r="H53" s="469">
        <v>14228</v>
      </c>
      <c r="I53" s="469">
        <v>13576</v>
      </c>
      <c r="J53" s="469">
        <v>3789</v>
      </c>
      <c r="K53" s="469">
        <v>9787</v>
      </c>
      <c r="L53" s="469">
        <v>3724</v>
      </c>
      <c r="M53" s="469">
        <v>3721</v>
      </c>
      <c r="N53" s="469">
        <v>3</v>
      </c>
      <c r="O53" s="469">
        <v>9852</v>
      </c>
      <c r="P53" s="469">
        <v>68</v>
      </c>
      <c r="Q53" s="469">
        <v>9784</v>
      </c>
      <c r="R53" s="469">
        <v>652</v>
      </c>
      <c r="S53" s="470">
        <v>0</v>
      </c>
    </row>
    <row r="54" spans="2:19" ht="13.5" customHeight="1">
      <c r="B54" s="111" t="s">
        <v>1131</v>
      </c>
      <c r="C54" s="469">
        <v>0</v>
      </c>
      <c r="D54" s="469">
        <v>0</v>
      </c>
      <c r="E54" s="469">
        <v>0</v>
      </c>
      <c r="F54" s="469">
        <v>0</v>
      </c>
      <c r="G54" s="470">
        <v>0</v>
      </c>
      <c r="H54" s="469">
        <v>0</v>
      </c>
      <c r="I54" s="472">
        <v>0</v>
      </c>
      <c r="J54" s="472">
        <v>0</v>
      </c>
      <c r="K54" s="472">
        <v>0</v>
      </c>
      <c r="L54" s="469">
        <v>0</v>
      </c>
      <c r="M54" s="469">
        <v>0</v>
      </c>
      <c r="N54" s="469">
        <v>0</v>
      </c>
      <c r="O54" s="469">
        <v>0</v>
      </c>
      <c r="P54" s="469">
        <v>0</v>
      </c>
      <c r="Q54" s="469">
        <v>0</v>
      </c>
      <c r="R54" s="469">
        <v>0</v>
      </c>
      <c r="S54" s="470">
        <v>0</v>
      </c>
    </row>
    <row r="55" spans="2:19" ht="13.5" customHeight="1">
      <c r="B55" s="111" t="s">
        <v>1132</v>
      </c>
      <c r="C55" s="469">
        <v>1076</v>
      </c>
      <c r="D55" s="469">
        <v>379</v>
      </c>
      <c r="E55" s="469">
        <v>0</v>
      </c>
      <c r="F55" s="469">
        <v>138</v>
      </c>
      <c r="G55" s="470">
        <v>559</v>
      </c>
      <c r="H55" s="469">
        <v>1076</v>
      </c>
      <c r="I55" s="469">
        <v>1053</v>
      </c>
      <c r="J55" s="469">
        <v>674</v>
      </c>
      <c r="K55" s="469">
        <v>379</v>
      </c>
      <c r="L55" s="469">
        <v>667</v>
      </c>
      <c r="M55" s="469">
        <v>666</v>
      </c>
      <c r="N55" s="469">
        <v>1</v>
      </c>
      <c r="O55" s="469">
        <v>386</v>
      </c>
      <c r="P55" s="469">
        <v>8</v>
      </c>
      <c r="Q55" s="469">
        <v>378</v>
      </c>
      <c r="R55" s="469">
        <v>23</v>
      </c>
      <c r="S55" s="470">
        <v>0</v>
      </c>
    </row>
    <row r="56" spans="2:19" ht="13.5" customHeight="1">
      <c r="B56" s="111" t="s">
        <v>1133</v>
      </c>
      <c r="C56" s="469">
        <v>4301</v>
      </c>
      <c r="D56" s="469">
        <v>1834</v>
      </c>
      <c r="E56" s="469">
        <v>0</v>
      </c>
      <c r="F56" s="469">
        <v>241</v>
      </c>
      <c r="G56" s="470">
        <v>2226</v>
      </c>
      <c r="H56" s="469">
        <v>4300</v>
      </c>
      <c r="I56" s="469">
        <v>3652</v>
      </c>
      <c r="J56" s="469">
        <v>1803</v>
      </c>
      <c r="K56" s="469">
        <v>1849</v>
      </c>
      <c r="L56" s="469">
        <v>1784</v>
      </c>
      <c r="M56" s="469">
        <v>1776</v>
      </c>
      <c r="N56" s="469">
        <v>8</v>
      </c>
      <c r="O56" s="469">
        <v>1868</v>
      </c>
      <c r="P56" s="469">
        <v>27</v>
      </c>
      <c r="Q56" s="469">
        <v>1841</v>
      </c>
      <c r="R56" s="469">
        <v>648</v>
      </c>
      <c r="S56" s="470">
        <v>1</v>
      </c>
    </row>
    <row r="57" spans="2:19" ht="13.5" customHeight="1">
      <c r="B57" s="111" t="s">
        <v>1134</v>
      </c>
      <c r="C57" s="469">
        <v>3840</v>
      </c>
      <c r="D57" s="469">
        <v>1627</v>
      </c>
      <c r="E57" s="469">
        <v>0</v>
      </c>
      <c r="F57" s="469">
        <v>252</v>
      </c>
      <c r="G57" s="470">
        <v>1961</v>
      </c>
      <c r="H57" s="469">
        <v>3810</v>
      </c>
      <c r="I57" s="469">
        <v>3725</v>
      </c>
      <c r="J57" s="469">
        <v>1782</v>
      </c>
      <c r="K57" s="469">
        <v>1943</v>
      </c>
      <c r="L57" s="469">
        <v>1769</v>
      </c>
      <c r="M57" s="469">
        <v>1765</v>
      </c>
      <c r="N57" s="469">
        <v>4</v>
      </c>
      <c r="O57" s="469">
        <v>1956</v>
      </c>
      <c r="P57" s="469">
        <v>17</v>
      </c>
      <c r="Q57" s="469">
        <v>1939</v>
      </c>
      <c r="R57" s="469">
        <v>85</v>
      </c>
      <c r="S57" s="470">
        <v>0</v>
      </c>
    </row>
    <row r="58" spans="2:19" ht="13.5" customHeight="1">
      <c r="B58" s="111" t="s">
        <v>1135</v>
      </c>
      <c r="C58" s="469">
        <v>0</v>
      </c>
      <c r="D58" s="469">
        <v>0</v>
      </c>
      <c r="E58" s="469">
        <v>0</v>
      </c>
      <c r="F58" s="469">
        <v>0</v>
      </c>
      <c r="G58" s="470">
        <v>0</v>
      </c>
      <c r="H58" s="469">
        <v>0</v>
      </c>
      <c r="I58" s="472">
        <v>0</v>
      </c>
      <c r="J58" s="472">
        <v>0</v>
      </c>
      <c r="K58" s="472">
        <v>0</v>
      </c>
      <c r="L58" s="469">
        <v>0</v>
      </c>
      <c r="M58" s="469">
        <v>0</v>
      </c>
      <c r="N58" s="469">
        <v>0</v>
      </c>
      <c r="O58" s="469">
        <v>0</v>
      </c>
      <c r="P58" s="469">
        <v>0</v>
      </c>
      <c r="Q58" s="469">
        <v>0</v>
      </c>
      <c r="R58" s="469">
        <v>0</v>
      </c>
      <c r="S58" s="470">
        <v>0</v>
      </c>
    </row>
    <row r="59" spans="2:19" ht="13.5" customHeight="1">
      <c r="B59" s="111" t="s">
        <v>1136</v>
      </c>
      <c r="C59" s="469">
        <v>49085</v>
      </c>
      <c r="D59" s="469">
        <v>35164</v>
      </c>
      <c r="E59" s="469">
        <v>128</v>
      </c>
      <c r="F59" s="469">
        <v>2799</v>
      </c>
      <c r="G59" s="470">
        <v>10994</v>
      </c>
      <c r="H59" s="469">
        <v>49072</v>
      </c>
      <c r="I59" s="469">
        <v>47432</v>
      </c>
      <c r="J59" s="469">
        <v>6080</v>
      </c>
      <c r="K59" s="469">
        <v>41352</v>
      </c>
      <c r="L59" s="469">
        <v>5551</v>
      </c>
      <c r="M59" s="469">
        <v>5485</v>
      </c>
      <c r="N59" s="469">
        <v>66</v>
      </c>
      <c r="O59" s="469">
        <v>41881</v>
      </c>
      <c r="P59" s="469">
        <v>595</v>
      </c>
      <c r="Q59" s="469">
        <v>41286</v>
      </c>
      <c r="R59" s="469">
        <v>1640</v>
      </c>
      <c r="S59" s="470">
        <v>27</v>
      </c>
    </row>
    <row r="60" spans="2:19" ht="13.5" customHeight="1">
      <c r="B60" s="111" t="s">
        <v>1137</v>
      </c>
      <c r="C60" s="469">
        <v>22726</v>
      </c>
      <c r="D60" s="469">
        <v>6640</v>
      </c>
      <c r="E60" s="469">
        <v>147</v>
      </c>
      <c r="F60" s="469">
        <v>697</v>
      </c>
      <c r="G60" s="470">
        <v>15242</v>
      </c>
      <c r="H60" s="469">
        <v>22705</v>
      </c>
      <c r="I60" s="469">
        <v>21848</v>
      </c>
      <c r="J60" s="469">
        <v>9377</v>
      </c>
      <c r="K60" s="469">
        <v>12471</v>
      </c>
      <c r="L60" s="469">
        <v>9386</v>
      </c>
      <c r="M60" s="469">
        <v>9320</v>
      </c>
      <c r="N60" s="469">
        <v>66</v>
      </c>
      <c r="O60" s="469">
        <v>12462</v>
      </c>
      <c r="P60" s="469">
        <v>57</v>
      </c>
      <c r="Q60" s="469">
        <v>12405</v>
      </c>
      <c r="R60" s="469">
        <v>857</v>
      </c>
      <c r="S60" s="470">
        <v>0</v>
      </c>
    </row>
    <row r="61" spans="2:19" ht="13.5" customHeight="1">
      <c r="B61" s="111" t="s">
        <v>1138</v>
      </c>
      <c r="C61" s="469">
        <v>10975</v>
      </c>
      <c r="D61" s="469">
        <v>5605</v>
      </c>
      <c r="E61" s="469">
        <v>0</v>
      </c>
      <c r="F61" s="469">
        <v>432</v>
      </c>
      <c r="G61" s="470">
        <v>4938</v>
      </c>
      <c r="H61" s="469">
        <v>10911</v>
      </c>
      <c r="I61" s="469">
        <v>9818</v>
      </c>
      <c r="J61" s="469">
        <v>5112</v>
      </c>
      <c r="K61" s="469">
        <v>4706</v>
      </c>
      <c r="L61" s="469">
        <v>5099</v>
      </c>
      <c r="M61" s="469">
        <v>5079</v>
      </c>
      <c r="N61" s="469">
        <v>20</v>
      </c>
      <c r="O61" s="469">
        <v>4719</v>
      </c>
      <c r="P61" s="469">
        <v>33</v>
      </c>
      <c r="Q61" s="469">
        <v>4686</v>
      </c>
      <c r="R61" s="469">
        <v>1093</v>
      </c>
      <c r="S61" s="470">
        <v>54</v>
      </c>
    </row>
    <row r="62" spans="2:19" ht="13.5" customHeight="1">
      <c r="B62" s="111" t="s">
        <v>1139</v>
      </c>
      <c r="C62" s="469">
        <v>17022</v>
      </c>
      <c r="D62" s="469">
        <v>11916</v>
      </c>
      <c r="E62" s="469">
        <v>0</v>
      </c>
      <c r="F62" s="469">
        <v>334</v>
      </c>
      <c r="G62" s="470">
        <v>4772</v>
      </c>
      <c r="H62" s="469">
        <v>16864</v>
      </c>
      <c r="I62" s="469">
        <v>16253</v>
      </c>
      <c r="J62" s="469">
        <v>6642</v>
      </c>
      <c r="K62" s="469">
        <v>9611</v>
      </c>
      <c r="L62" s="469">
        <v>6629</v>
      </c>
      <c r="M62" s="469">
        <v>6610</v>
      </c>
      <c r="N62" s="469">
        <v>19</v>
      </c>
      <c r="O62" s="469">
        <v>9624</v>
      </c>
      <c r="P62" s="469">
        <v>32</v>
      </c>
      <c r="Q62" s="469">
        <v>9592</v>
      </c>
      <c r="R62" s="469">
        <v>611</v>
      </c>
      <c r="S62" s="470">
        <v>128</v>
      </c>
    </row>
    <row r="63" spans="2:19" ht="13.5" customHeight="1">
      <c r="B63" s="111" t="s">
        <v>1140</v>
      </c>
      <c r="C63" s="469">
        <v>2154</v>
      </c>
      <c r="D63" s="469">
        <v>230</v>
      </c>
      <c r="E63" s="469">
        <v>0</v>
      </c>
      <c r="F63" s="469">
        <v>233</v>
      </c>
      <c r="G63" s="470">
        <v>1691</v>
      </c>
      <c r="H63" s="469">
        <v>2153</v>
      </c>
      <c r="I63" s="469">
        <v>2012</v>
      </c>
      <c r="J63" s="469">
        <v>1567</v>
      </c>
      <c r="K63" s="469">
        <v>445</v>
      </c>
      <c r="L63" s="469">
        <v>1523</v>
      </c>
      <c r="M63" s="469">
        <v>1523</v>
      </c>
      <c r="N63" s="472">
        <v>0</v>
      </c>
      <c r="O63" s="469">
        <v>489</v>
      </c>
      <c r="P63" s="469">
        <v>44</v>
      </c>
      <c r="Q63" s="469">
        <v>445</v>
      </c>
      <c r="R63" s="469">
        <v>141</v>
      </c>
      <c r="S63" s="470">
        <v>0</v>
      </c>
    </row>
    <row r="64" spans="2:19" ht="13.5" customHeight="1" thickBot="1">
      <c r="B64" s="114" t="s">
        <v>1141</v>
      </c>
      <c r="C64" s="473">
        <v>14551</v>
      </c>
      <c r="D64" s="473">
        <v>9796</v>
      </c>
      <c r="E64" s="473">
        <v>0</v>
      </c>
      <c r="F64" s="473">
        <v>199</v>
      </c>
      <c r="G64" s="474">
        <v>4556</v>
      </c>
      <c r="H64" s="473">
        <v>14544</v>
      </c>
      <c r="I64" s="473">
        <v>14114</v>
      </c>
      <c r="J64" s="473">
        <v>5485</v>
      </c>
      <c r="K64" s="473">
        <v>8629</v>
      </c>
      <c r="L64" s="473">
        <v>5425</v>
      </c>
      <c r="M64" s="473">
        <v>5422</v>
      </c>
      <c r="N64" s="473">
        <v>3</v>
      </c>
      <c r="O64" s="473">
        <v>8689</v>
      </c>
      <c r="P64" s="473">
        <v>63</v>
      </c>
      <c r="Q64" s="473">
        <v>8626</v>
      </c>
      <c r="R64" s="473">
        <v>430</v>
      </c>
      <c r="S64" s="474">
        <v>7</v>
      </c>
    </row>
    <row r="65" ht="12">
      <c r="B65" s="100" t="s">
        <v>813</v>
      </c>
    </row>
    <row r="66" ht="12">
      <c r="B66" s="103" t="s">
        <v>814</v>
      </c>
    </row>
    <row r="67" ht="12">
      <c r="B67" s="100" t="s">
        <v>815</v>
      </c>
    </row>
    <row r="68" ht="12">
      <c r="B68" s="103" t="s">
        <v>816</v>
      </c>
    </row>
    <row r="69" ht="12">
      <c r="B69" s="103" t="s">
        <v>1546</v>
      </c>
    </row>
  </sheetData>
  <mergeCells count="5">
    <mergeCell ref="H6:H7"/>
    <mergeCell ref="R6:R7"/>
    <mergeCell ref="I7:I8"/>
    <mergeCell ref="J7:J8"/>
    <mergeCell ref="K7:K8"/>
  </mergeCells>
  <printOptions/>
  <pageMargins left="0.75" right="0.75" top="1" bottom="1" header="0.512" footer="0.512"/>
  <pageSetup orientation="portrait" paperSize="8" r:id="rId1"/>
</worksheet>
</file>

<file path=xl/worksheets/sheet13.xml><?xml version="1.0" encoding="utf-8"?>
<worksheet xmlns="http://schemas.openxmlformats.org/spreadsheetml/2006/main" xmlns:r="http://schemas.openxmlformats.org/officeDocument/2006/relationships">
  <dimension ref="A2:N43"/>
  <sheetViews>
    <sheetView workbookViewId="0" topLeftCell="A1">
      <selection activeCell="A1" sqref="A1"/>
    </sheetView>
  </sheetViews>
  <sheetFormatPr defaultColWidth="9.00390625" defaultRowHeight="13.5"/>
  <cols>
    <col min="1" max="1" width="2.625" style="475" customWidth="1"/>
    <col min="2" max="2" width="14.25390625" style="475" customWidth="1"/>
    <col min="3" max="14" width="8.125" style="475" customWidth="1"/>
    <col min="15" max="16384" width="9.00390625" style="475" customWidth="1"/>
  </cols>
  <sheetData>
    <row r="2" ht="18" customHeight="1">
      <c r="B2" s="476" t="s">
        <v>1610</v>
      </c>
    </row>
    <row r="3" ht="18" customHeight="1">
      <c r="B3" s="476" t="s">
        <v>1582</v>
      </c>
    </row>
    <row r="4" ht="12.75" thickBot="1"/>
    <row r="5" spans="2:14" ht="18" customHeight="1" thickTop="1">
      <c r="B5" s="477"/>
      <c r="C5" s="478"/>
      <c r="D5" s="479" t="s">
        <v>1548</v>
      </c>
      <c r="E5" s="479"/>
      <c r="F5" s="479"/>
      <c r="G5" s="479"/>
      <c r="H5" s="479"/>
      <c r="I5" s="480"/>
      <c r="J5" s="481" t="s">
        <v>1549</v>
      </c>
      <c r="K5" s="481"/>
      <c r="L5" s="481"/>
      <c r="M5" s="481"/>
      <c r="N5" s="480"/>
    </row>
    <row r="6" spans="2:14" ht="18" customHeight="1">
      <c r="B6" s="482" t="s">
        <v>1460</v>
      </c>
      <c r="C6" s="483" t="s">
        <v>1550</v>
      </c>
      <c r="D6" s="484" t="s">
        <v>1551</v>
      </c>
      <c r="E6" s="484" t="s">
        <v>1552</v>
      </c>
      <c r="F6" s="484" t="s">
        <v>1553</v>
      </c>
      <c r="G6" s="484" t="s">
        <v>1553</v>
      </c>
      <c r="H6" s="484" t="s">
        <v>1554</v>
      </c>
      <c r="I6" s="484" t="s">
        <v>1555</v>
      </c>
      <c r="J6" s="485" t="s">
        <v>1583</v>
      </c>
      <c r="K6" s="485" t="s">
        <v>1584</v>
      </c>
      <c r="L6" s="485" t="s">
        <v>1585</v>
      </c>
      <c r="M6" s="485" t="s">
        <v>1586</v>
      </c>
      <c r="N6" s="485" t="s">
        <v>1587</v>
      </c>
    </row>
    <row r="7" spans="2:14" ht="18" customHeight="1">
      <c r="B7" s="482" t="s">
        <v>1556</v>
      </c>
      <c r="C7" s="483" t="s">
        <v>1075</v>
      </c>
      <c r="D7" s="483"/>
      <c r="E7" s="483"/>
      <c r="F7" s="483" t="s">
        <v>1557</v>
      </c>
      <c r="G7" s="483" t="s">
        <v>1558</v>
      </c>
      <c r="H7" s="483"/>
      <c r="I7" s="483" t="s">
        <v>1559</v>
      </c>
      <c r="J7" s="483"/>
      <c r="K7" s="486" t="s">
        <v>1560</v>
      </c>
      <c r="L7" s="486" t="s">
        <v>1560</v>
      </c>
      <c r="M7" s="486" t="s">
        <v>1560</v>
      </c>
      <c r="N7" s="483"/>
    </row>
    <row r="8" spans="2:14" ht="18" customHeight="1">
      <c r="B8" s="487" t="s">
        <v>1561</v>
      </c>
      <c r="C8" s="488"/>
      <c r="D8" s="489" t="s">
        <v>1562</v>
      </c>
      <c r="E8" s="489" t="s">
        <v>1563</v>
      </c>
      <c r="F8" s="489" t="s">
        <v>1564</v>
      </c>
      <c r="G8" s="489" t="s">
        <v>1564</v>
      </c>
      <c r="H8" s="489" t="s">
        <v>1562</v>
      </c>
      <c r="I8" s="489" t="s">
        <v>1565</v>
      </c>
      <c r="J8" s="489" t="s">
        <v>1566</v>
      </c>
      <c r="K8" s="490" t="s">
        <v>1588</v>
      </c>
      <c r="L8" s="490" t="s">
        <v>1589</v>
      </c>
      <c r="M8" s="490" t="s">
        <v>1590</v>
      </c>
      <c r="N8" s="489" t="s">
        <v>1567</v>
      </c>
    </row>
    <row r="9" spans="2:14" ht="15" customHeight="1">
      <c r="B9" s="491" t="s">
        <v>1591</v>
      </c>
      <c r="C9" s="492">
        <f>SUM(D9:I9)</f>
        <v>628</v>
      </c>
      <c r="D9" s="493">
        <v>610</v>
      </c>
      <c r="E9" s="493">
        <v>5</v>
      </c>
      <c r="F9" s="493">
        <v>0</v>
      </c>
      <c r="G9" s="493">
        <v>2</v>
      </c>
      <c r="H9" s="493">
        <v>9</v>
      </c>
      <c r="I9" s="493">
        <v>2</v>
      </c>
      <c r="J9" s="493">
        <v>152</v>
      </c>
      <c r="K9" s="493">
        <v>214</v>
      </c>
      <c r="L9" s="493">
        <v>129</v>
      </c>
      <c r="M9" s="493">
        <v>66</v>
      </c>
      <c r="N9" s="493">
        <v>67</v>
      </c>
    </row>
    <row r="10" spans="2:14" ht="15" customHeight="1">
      <c r="B10" s="491" t="s">
        <v>1592</v>
      </c>
      <c r="C10" s="492">
        <f>SUM(D10:I10)</f>
        <v>607</v>
      </c>
      <c r="D10" s="492">
        <v>587</v>
      </c>
      <c r="E10" s="492">
        <v>6</v>
      </c>
      <c r="F10" s="492">
        <v>0</v>
      </c>
      <c r="G10" s="492">
        <v>2</v>
      </c>
      <c r="H10" s="492">
        <v>10</v>
      </c>
      <c r="I10" s="492">
        <v>2</v>
      </c>
      <c r="J10" s="492">
        <v>190</v>
      </c>
      <c r="K10" s="492">
        <v>220</v>
      </c>
      <c r="L10" s="492">
        <v>129</v>
      </c>
      <c r="M10" s="492">
        <v>40</v>
      </c>
      <c r="N10" s="492">
        <v>28</v>
      </c>
    </row>
    <row r="11" spans="2:14" ht="15" customHeight="1">
      <c r="B11" s="491" t="s">
        <v>1593</v>
      </c>
      <c r="C11" s="492">
        <f>SUM(D11:I11)</f>
        <v>594</v>
      </c>
      <c r="D11" s="492">
        <v>569</v>
      </c>
      <c r="E11" s="492">
        <v>5</v>
      </c>
      <c r="F11" s="492">
        <v>0</v>
      </c>
      <c r="G11" s="492">
        <v>9</v>
      </c>
      <c r="H11" s="492">
        <v>8</v>
      </c>
      <c r="I11" s="492">
        <v>3</v>
      </c>
      <c r="J11" s="492">
        <v>335</v>
      </c>
      <c r="K11" s="492">
        <v>166</v>
      </c>
      <c r="L11" s="492">
        <v>31</v>
      </c>
      <c r="M11" s="492">
        <v>8</v>
      </c>
      <c r="N11" s="492">
        <v>4</v>
      </c>
    </row>
    <row r="12" spans="2:14" ht="15" customHeight="1">
      <c r="B12" s="491" t="s">
        <v>1594</v>
      </c>
      <c r="C12" s="492">
        <f>SUM(D12:I12)</f>
        <v>576</v>
      </c>
      <c r="D12" s="492">
        <v>548</v>
      </c>
      <c r="E12" s="492">
        <v>4</v>
      </c>
      <c r="F12" s="492">
        <v>0</v>
      </c>
      <c r="G12" s="492">
        <v>1</v>
      </c>
      <c r="H12" s="492">
        <v>20</v>
      </c>
      <c r="I12" s="492">
        <v>3</v>
      </c>
      <c r="J12" s="492">
        <v>314</v>
      </c>
      <c r="K12" s="492">
        <v>164</v>
      </c>
      <c r="L12" s="492">
        <v>42</v>
      </c>
      <c r="M12" s="492">
        <v>9</v>
      </c>
      <c r="N12" s="492">
        <v>4</v>
      </c>
    </row>
    <row r="13" spans="1:14" s="497" customFormat="1" ht="15" customHeight="1">
      <c r="A13" s="494"/>
      <c r="B13" s="495" t="s">
        <v>1595</v>
      </c>
      <c r="C13" s="496">
        <f>SUM(D13:I13)</f>
        <v>558</v>
      </c>
      <c r="D13" s="496">
        <f aca="true" t="shared" si="0" ref="D13:N13">SUM(D16:D29)</f>
        <v>524</v>
      </c>
      <c r="E13" s="496">
        <f t="shared" si="0"/>
        <v>4</v>
      </c>
      <c r="F13" s="496">
        <f t="shared" si="0"/>
        <v>0</v>
      </c>
      <c r="G13" s="496">
        <f t="shared" si="0"/>
        <v>1</v>
      </c>
      <c r="H13" s="496">
        <f t="shared" si="0"/>
        <v>26</v>
      </c>
      <c r="I13" s="496">
        <f t="shared" si="0"/>
        <v>3</v>
      </c>
      <c r="J13" s="496">
        <f t="shared" si="0"/>
        <v>299</v>
      </c>
      <c r="K13" s="496">
        <f t="shared" si="0"/>
        <v>164</v>
      </c>
      <c r="L13" s="496">
        <f t="shared" si="0"/>
        <v>44</v>
      </c>
      <c r="M13" s="496">
        <f t="shared" si="0"/>
        <v>7</v>
      </c>
      <c r="N13" s="496">
        <f t="shared" si="0"/>
        <v>4</v>
      </c>
    </row>
    <row r="14" spans="1:14" ht="9.75" customHeight="1">
      <c r="A14" s="498"/>
      <c r="B14" s="499"/>
      <c r="C14" s="500"/>
      <c r="D14" s="500"/>
      <c r="E14" s="500"/>
      <c r="F14" s="500"/>
      <c r="G14" s="500"/>
      <c r="H14" s="500"/>
      <c r="I14" s="500"/>
      <c r="J14" s="500"/>
      <c r="K14" s="500"/>
      <c r="L14" s="500"/>
      <c r="M14" s="500"/>
      <c r="N14" s="500"/>
    </row>
    <row r="15" spans="2:14" s="501" customFormat="1" ht="24" customHeight="1">
      <c r="B15" s="502" t="s">
        <v>1568</v>
      </c>
      <c r="C15" s="503"/>
      <c r="D15" s="503"/>
      <c r="E15" s="503"/>
      <c r="F15" s="503"/>
      <c r="G15" s="503"/>
      <c r="H15" s="503"/>
      <c r="I15" s="503"/>
      <c r="J15" s="503"/>
      <c r="K15" s="503"/>
      <c r="L15" s="503"/>
      <c r="M15" s="503"/>
      <c r="N15" s="503"/>
    </row>
    <row r="16" spans="2:14" ht="13.5" customHeight="1">
      <c r="B16" s="483" t="s">
        <v>1569</v>
      </c>
      <c r="C16" s="492">
        <f aca="true" t="shared" si="1" ref="C16:C29">SUM(D16:I16)</f>
        <v>26</v>
      </c>
      <c r="D16" s="492">
        <v>26</v>
      </c>
      <c r="E16" s="492">
        <v>0</v>
      </c>
      <c r="F16" s="492">
        <v>0</v>
      </c>
      <c r="G16" s="492">
        <v>0</v>
      </c>
      <c r="H16" s="492">
        <v>0</v>
      </c>
      <c r="I16" s="492">
        <v>0</v>
      </c>
      <c r="J16" s="492">
        <v>0</v>
      </c>
      <c r="K16" s="492">
        <v>0</v>
      </c>
      <c r="L16" s="492">
        <v>0</v>
      </c>
      <c r="M16" s="492">
        <v>0</v>
      </c>
      <c r="N16" s="492">
        <v>0</v>
      </c>
    </row>
    <row r="17" spans="2:14" ht="13.5" customHeight="1">
      <c r="B17" s="483" t="s">
        <v>1570</v>
      </c>
      <c r="C17" s="492">
        <f t="shared" si="1"/>
        <v>5</v>
      </c>
      <c r="D17" s="492">
        <v>5</v>
      </c>
      <c r="E17" s="492">
        <v>0</v>
      </c>
      <c r="F17" s="492">
        <v>0</v>
      </c>
      <c r="G17" s="492">
        <v>0</v>
      </c>
      <c r="H17" s="492">
        <v>0</v>
      </c>
      <c r="I17" s="492">
        <v>0</v>
      </c>
      <c r="J17" s="492">
        <v>5</v>
      </c>
      <c r="K17" s="492">
        <v>0</v>
      </c>
      <c r="L17" s="492">
        <v>0</v>
      </c>
      <c r="M17" s="492">
        <v>0</v>
      </c>
      <c r="N17" s="492">
        <v>0</v>
      </c>
    </row>
    <row r="18" spans="2:14" ht="13.5" customHeight="1">
      <c r="B18" s="483" t="s">
        <v>1596</v>
      </c>
      <c r="C18" s="492">
        <f t="shared" si="1"/>
        <v>161</v>
      </c>
      <c r="D18" s="492">
        <v>144</v>
      </c>
      <c r="E18" s="492">
        <v>0</v>
      </c>
      <c r="F18" s="492">
        <v>0</v>
      </c>
      <c r="G18" s="492">
        <v>0</v>
      </c>
      <c r="H18" s="492">
        <v>17</v>
      </c>
      <c r="I18" s="492">
        <v>0</v>
      </c>
      <c r="J18" s="492">
        <v>133</v>
      </c>
      <c r="K18" s="492">
        <v>22</v>
      </c>
      <c r="L18" s="492">
        <v>6</v>
      </c>
      <c r="M18" s="492">
        <v>0</v>
      </c>
      <c r="N18" s="492">
        <v>0</v>
      </c>
    </row>
    <row r="19" spans="2:14" ht="13.5" customHeight="1">
      <c r="B19" s="491" t="s">
        <v>1597</v>
      </c>
      <c r="C19" s="492">
        <f t="shared" si="1"/>
        <v>198</v>
      </c>
      <c r="D19" s="492">
        <v>198</v>
      </c>
      <c r="E19" s="492">
        <v>0</v>
      </c>
      <c r="F19" s="492">
        <v>0</v>
      </c>
      <c r="G19" s="492">
        <v>0</v>
      </c>
      <c r="H19" s="492">
        <v>0</v>
      </c>
      <c r="I19" s="492">
        <v>0</v>
      </c>
      <c r="J19" s="492">
        <v>116</v>
      </c>
      <c r="K19" s="492">
        <v>71</v>
      </c>
      <c r="L19" s="492">
        <v>9</v>
      </c>
      <c r="M19" s="492">
        <v>2</v>
      </c>
      <c r="N19" s="492">
        <v>0</v>
      </c>
    </row>
    <row r="20" spans="2:14" ht="13.5" customHeight="1">
      <c r="B20" s="491" t="s">
        <v>1598</v>
      </c>
      <c r="C20" s="492">
        <f t="shared" si="1"/>
        <v>83</v>
      </c>
      <c r="D20" s="492">
        <v>83</v>
      </c>
      <c r="E20" s="492">
        <v>0</v>
      </c>
      <c r="F20" s="492">
        <v>0</v>
      </c>
      <c r="G20" s="492">
        <v>0</v>
      </c>
      <c r="H20" s="492">
        <v>0</v>
      </c>
      <c r="I20" s="492">
        <v>0</v>
      </c>
      <c r="J20" s="492">
        <v>38</v>
      </c>
      <c r="K20" s="492">
        <v>35</v>
      </c>
      <c r="L20" s="492">
        <v>9</v>
      </c>
      <c r="M20" s="492">
        <v>1</v>
      </c>
      <c r="N20" s="492">
        <v>0</v>
      </c>
    </row>
    <row r="21" spans="2:14" ht="13.5" customHeight="1">
      <c r="B21" s="491" t="s">
        <v>1599</v>
      </c>
      <c r="C21" s="492">
        <f t="shared" si="1"/>
        <v>38</v>
      </c>
      <c r="D21" s="492">
        <v>37</v>
      </c>
      <c r="E21" s="492">
        <v>0</v>
      </c>
      <c r="F21" s="492">
        <v>0</v>
      </c>
      <c r="G21" s="492">
        <v>0</v>
      </c>
      <c r="H21" s="492">
        <v>1</v>
      </c>
      <c r="I21" s="492">
        <v>0</v>
      </c>
      <c r="J21" s="492">
        <v>5</v>
      </c>
      <c r="K21" s="492">
        <v>20</v>
      </c>
      <c r="L21" s="492">
        <v>11</v>
      </c>
      <c r="M21" s="492">
        <v>1</v>
      </c>
      <c r="N21" s="492">
        <v>1</v>
      </c>
    </row>
    <row r="22" spans="2:14" ht="13.5" customHeight="1">
      <c r="B22" s="491" t="s">
        <v>1600</v>
      </c>
      <c r="C22" s="492">
        <f t="shared" si="1"/>
        <v>25</v>
      </c>
      <c r="D22" s="492">
        <v>24</v>
      </c>
      <c r="E22" s="492">
        <v>1</v>
      </c>
      <c r="F22" s="492">
        <v>0</v>
      </c>
      <c r="G22" s="492">
        <v>0</v>
      </c>
      <c r="H22" s="492">
        <v>0</v>
      </c>
      <c r="I22" s="492">
        <v>0</v>
      </c>
      <c r="J22" s="492">
        <v>0</v>
      </c>
      <c r="K22" s="492">
        <v>15</v>
      </c>
      <c r="L22" s="492">
        <v>8</v>
      </c>
      <c r="M22" s="492">
        <v>2</v>
      </c>
      <c r="N22" s="492">
        <v>0</v>
      </c>
    </row>
    <row r="23" spans="2:14" ht="13.5" customHeight="1">
      <c r="B23" s="491" t="s">
        <v>1601</v>
      </c>
      <c r="C23" s="492">
        <f t="shared" si="1"/>
        <v>1</v>
      </c>
      <c r="D23" s="492">
        <v>1</v>
      </c>
      <c r="E23" s="492">
        <v>0</v>
      </c>
      <c r="F23" s="492">
        <v>0</v>
      </c>
      <c r="G23" s="492">
        <v>0</v>
      </c>
      <c r="H23" s="492">
        <v>0</v>
      </c>
      <c r="I23" s="492">
        <v>0</v>
      </c>
      <c r="J23" s="492">
        <v>0</v>
      </c>
      <c r="K23" s="492">
        <v>1</v>
      </c>
      <c r="L23" s="492">
        <v>0</v>
      </c>
      <c r="M23" s="492">
        <v>0</v>
      </c>
      <c r="N23" s="492">
        <v>0</v>
      </c>
    </row>
    <row r="24" spans="2:14" ht="13.5" customHeight="1">
      <c r="B24" s="491" t="s">
        <v>1602</v>
      </c>
      <c r="C24" s="492">
        <f t="shared" si="1"/>
        <v>1</v>
      </c>
      <c r="D24" s="492">
        <v>1</v>
      </c>
      <c r="E24" s="492">
        <v>0</v>
      </c>
      <c r="F24" s="492">
        <v>0</v>
      </c>
      <c r="G24" s="492">
        <v>0</v>
      </c>
      <c r="H24" s="492">
        <v>0</v>
      </c>
      <c r="I24" s="492">
        <v>0</v>
      </c>
      <c r="J24" s="492">
        <v>0</v>
      </c>
      <c r="K24" s="492">
        <v>0</v>
      </c>
      <c r="L24" s="492">
        <v>0</v>
      </c>
      <c r="M24" s="492">
        <v>0</v>
      </c>
      <c r="N24" s="492">
        <v>1</v>
      </c>
    </row>
    <row r="25" spans="2:14" ht="13.5" customHeight="1">
      <c r="B25" s="491" t="s">
        <v>1603</v>
      </c>
      <c r="C25" s="492">
        <f t="shared" si="1"/>
        <v>1</v>
      </c>
      <c r="D25" s="492">
        <v>0</v>
      </c>
      <c r="E25" s="492">
        <v>0</v>
      </c>
      <c r="F25" s="492">
        <v>0</v>
      </c>
      <c r="G25" s="492">
        <v>0</v>
      </c>
      <c r="H25" s="492">
        <v>0</v>
      </c>
      <c r="I25" s="492">
        <v>1</v>
      </c>
      <c r="J25" s="492">
        <v>1</v>
      </c>
      <c r="K25" s="492">
        <v>0</v>
      </c>
      <c r="L25" s="492">
        <v>0</v>
      </c>
      <c r="M25" s="492">
        <v>0</v>
      </c>
      <c r="N25" s="492">
        <v>0</v>
      </c>
    </row>
    <row r="26" spans="2:14" ht="13.5" customHeight="1">
      <c r="B26" s="491" t="s">
        <v>1604</v>
      </c>
      <c r="C26" s="492">
        <f t="shared" si="1"/>
        <v>3</v>
      </c>
      <c r="D26" s="492">
        <v>1</v>
      </c>
      <c r="E26" s="492">
        <v>2</v>
      </c>
      <c r="F26" s="492">
        <v>0</v>
      </c>
      <c r="G26" s="492">
        <v>0</v>
      </c>
      <c r="H26" s="492">
        <v>0</v>
      </c>
      <c r="I26" s="492">
        <v>0</v>
      </c>
      <c r="J26" s="492">
        <v>1</v>
      </c>
      <c r="K26" s="492">
        <v>0</v>
      </c>
      <c r="L26" s="492">
        <v>0</v>
      </c>
      <c r="M26" s="492">
        <v>1</v>
      </c>
      <c r="N26" s="492">
        <v>1</v>
      </c>
    </row>
    <row r="27" spans="2:14" ht="13.5" customHeight="1">
      <c r="B27" s="491" t="s">
        <v>1605</v>
      </c>
      <c r="C27" s="492">
        <f t="shared" si="1"/>
        <v>2</v>
      </c>
      <c r="D27" s="492">
        <v>0</v>
      </c>
      <c r="E27" s="492">
        <v>1</v>
      </c>
      <c r="F27" s="492">
        <v>0</v>
      </c>
      <c r="G27" s="492">
        <v>0</v>
      </c>
      <c r="H27" s="492">
        <v>0</v>
      </c>
      <c r="I27" s="492">
        <v>1</v>
      </c>
      <c r="J27" s="492">
        <v>0</v>
      </c>
      <c r="K27" s="492">
        <v>0</v>
      </c>
      <c r="L27" s="492">
        <v>1</v>
      </c>
      <c r="M27" s="492">
        <v>0</v>
      </c>
      <c r="N27" s="492">
        <v>1</v>
      </c>
    </row>
    <row r="28" spans="2:14" ht="13.5" customHeight="1">
      <c r="B28" s="483" t="s">
        <v>1571</v>
      </c>
      <c r="C28" s="492">
        <f t="shared" si="1"/>
        <v>11</v>
      </c>
      <c r="D28" s="492">
        <v>4</v>
      </c>
      <c r="E28" s="492">
        <v>0</v>
      </c>
      <c r="F28" s="492">
        <v>0</v>
      </c>
      <c r="G28" s="492">
        <v>0</v>
      </c>
      <c r="H28" s="492">
        <v>7</v>
      </c>
      <c r="I28" s="492">
        <v>0</v>
      </c>
      <c r="J28" s="492">
        <v>0</v>
      </c>
      <c r="K28" s="492">
        <v>0</v>
      </c>
      <c r="L28" s="492">
        <v>0</v>
      </c>
      <c r="M28" s="492">
        <v>0</v>
      </c>
      <c r="N28" s="492">
        <v>0</v>
      </c>
    </row>
    <row r="29" spans="2:14" ht="13.5" customHeight="1">
      <c r="B29" s="483" t="s">
        <v>1572</v>
      </c>
      <c r="C29" s="492">
        <f t="shared" si="1"/>
        <v>3</v>
      </c>
      <c r="D29" s="492">
        <v>0</v>
      </c>
      <c r="E29" s="492">
        <v>0</v>
      </c>
      <c r="F29" s="492">
        <v>0</v>
      </c>
      <c r="G29" s="492">
        <v>1</v>
      </c>
      <c r="H29" s="492">
        <v>1</v>
      </c>
      <c r="I29" s="492">
        <v>1</v>
      </c>
      <c r="J29" s="492">
        <v>0</v>
      </c>
      <c r="K29" s="492">
        <v>0</v>
      </c>
      <c r="L29" s="492">
        <v>0</v>
      </c>
      <c r="M29" s="492">
        <v>0</v>
      </c>
      <c r="N29" s="492">
        <v>0</v>
      </c>
    </row>
    <row r="30" spans="2:14" ht="9.75" customHeight="1">
      <c r="B30" s="483"/>
      <c r="C30" s="492"/>
      <c r="D30" s="492"/>
      <c r="E30" s="492"/>
      <c r="F30" s="492"/>
      <c r="G30" s="492"/>
      <c r="H30" s="492"/>
      <c r="I30" s="492"/>
      <c r="J30" s="492"/>
      <c r="K30" s="492"/>
      <c r="L30" s="492"/>
      <c r="M30" s="492"/>
      <c r="N30" s="492"/>
    </row>
    <row r="31" spans="2:14" s="501" customFormat="1" ht="19.5" customHeight="1">
      <c r="B31" s="502" t="s">
        <v>1573</v>
      </c>
      <c r="C31" s="503"/>
      <c r="D31" s="503"/>
      <c r="E31" s="503"/>
      <c r="F31" s="503"/>
      <c r="G31" s="503"/>
      <c r="H31" s="503"/>
      <c r="I31" s="503"/>
      <c r="J31" s="503"/>
      <c r="K31" s="503"/>
      <c r="L31" s="503"/>
      <c r="M31" s="503"/>
      <c r="N31" s="503"/>
    </row>
    <row r="32" spans="2:14" ht="13.5" customHeight="1">
      <c r="B32" s="483" t="s">
        <v>1574</v>
      </c>
      <c r="C32" s="492">
        <f aca="true" t="shared" si="2" ref="C32:C39">SUM(D32:I32)</f>
        <v>59</v>
      </c>
      <c r="D32" s="492">
        <v>58</v>
      </c>
      <c r="E32" s="492">
        <v>0</v>
      </c>
      <c r="F32" s="492">
        <v>0</v>
      </c>
      <c r="G32" s="492">
        <v>0</v>
      </c>
      <c r="H32" s="492">
        <v>1</v>
      </c>
      <c r="I32" s="492">
        <v>0</v>
      </c>
      <c r="J32" s="492">
        <v>11</v>
      </c>
      <c r="K32" s="492">
        <v>19</v>
      </c>
      <c r="L32" s="492">
        <v>1</v>
      </c>
      <c r="M32" s="492">
        <v>1</v>
      </c>
      <c r="N32" s="492">
        <v>0</v>
      </c>
    </row>
    <row r="33" spans="2:14" ht="13.5" customHeight="1">
      <c r="B33" s="483" t="s">
        <v>1575</v>
      </c>
      <c r="C33" s="492">
        <f t="shared" si="2"/>
        <v>93</v>
      </c>
      <c r="D33" s="492">
        <v>92</v>
      </c>
      <c r="E33" s="492">
        <v>1</v>
      </c>
      <c r="F33" s="492">
        <v>0</v>
      </c>
      <c r="G33" s="492">
        <v>0</v>
      </c>
      <c r="H33" s="492">
        <v>0</v>
      </c>
      <c r="I33" s="492">
        <v>0</v>
      </c>
      <c r="J33" s="492">
        <v>51</v>
      </c>
      <c r="K33" s="492">
        <v>29</v>
      </c>
      <c r="L33" s="492">
        <v>10</v>
      </c>
      <c r="M33" s="492">
        <v>1</v>
      </c>
      <c r="N33" s="492">
        <v>2</v>
      </c>
    </row>
    <row r="34" spans="2:14" ht="13.5" customHeight="1">
      <c r="B34" s="483" t="s">
        <v>1576</v>
      </c>
      <c r="C34" s="492">
        <f t="shared" si="2"/>
        <v>104</v>
      </c>
      <c r="D34" s="492">
        <v>100</v>
      </c>
      <c r="E34" s="492">
        <v>0</v>
      </c>
      <c r="F34" s="492">
        <v>0</v>
      </c>
      <c r="G34" s="492">
        <v>1</v>
      </c>
      <c r="H34" s="492">
        <v>3</v>
      </c>
      <c r="I34" s="492">
        <v>0</v>
      </c>
      <c r="J34" s="492">
        <v>67</v>
      </c>
      <c r="K34" s="492">
        <v>20</v>
      </c>
      <c r="L34" s="492">
        <v>12</v>
      </c>
      <c r="M34" s="492">
        <v>0</v>
      </c>
      <c r="N34" s="492">
        <v>1</v>
      </c>
    </row>
    <row r="35" spans="2:14" ht="13.5" customHeight="1">
      <c r="B35" s="483" t="s">
        <v>1577</v>
      </c>
      <c r="C35" s="492">
        <f t="shared" si="2"/>
        <v>58</v>
      </c>
      <c r="D35" s="492">
        <v>53</v>
      </c>
      <c r="E35" s="492">
        <v>1</v>
      </c>
      <c r="F35" s="492">
        <v>0</v>
      </c>
      <c r="G35" s="492">
        <v>0</v>
      </c>
      <c r="H35" s="492">
        <v>2</v>
      </c>
      <c r="I35" s="492">
        <v>2</v>
      </c>
      <c r="J35" s="492">
        <v>38</v>
      </c>
      <c r="K35" s="492">
        <v>16</v>
      </c>
      <c r="L35" s="492">
        <v>3</v>
      </c>
      <c r="M35" s="492">
        <v>1</v>
      </c>
      <c r="N35" s="492">
        <v>0</v>
      </c>
    </row>
    <row r="36" spans="2:14" ht="13.5" customHeight="1">
      <c r="B36" s="483" t="s">
        <v>1578</v>
      </c>
      <c r="C36" s="492">
        <f t="shared" si="2"/>
        <v>43</v>
      </c>
      <c r="D36" s="492">
        <v>40</v>
      </c>
      <c r="E36" s="492">
        <v>0</v>
      </c>
      <c r="F36" s="492">
        <v>0</v>
      </c>
      <c r="G36" s="492">
        <v>0</v>
      </c>
      <c r="H36" s="492">
        <v>3</v>
      </c>
      <c r="I36" s="492">
        <v>0</v>
      </c>
      <c r="J36" s="492">
        <v>23</v>
      </c>
      <c r="K36" s="492">
        <v>15</v>
      </c>
      <c r="L36" s="492">
        <v>4</v>
      </c>
      <c r="M36" s="492">
        <v>0</v>
      </c>
      <c r="N36" s="492">
        <v>0</v>
      </c>
    </row>
    <row r="37" spans="2:14" ht="13.5" customHeight="1">
      <c r="B37" s="483" t="s">
        <v>1579</v>
      </c>
      <c r="C37" s="492">
        <f t="shared" si="2"/>
        <v>62</v>
      </c>
      <c r="D37" s="492">
        <v>55</v>
      </c>
      <c r="E37" s="492">
        <v>1</v>
      </c>
      <c r="F37" s="492">
        <v>0</v>
      </c>
      <c r="G37" s="492">
        <v>0</v>
      </c>
      <c r="H37" s="492">
        <v>5</v>
      </c>
      <c r="I37" s="492">
        <v>1</v>
      </c>
      <c r="J37" s="492">
        <v>30</v>
      </c>
      <c r="K37" s="492">
        <v>19</v>
      </c>
      <c r="L37" s="492">
        <v>6</v>
      </c>
      <c r="M37" s="492">
        <v>1</v>
      </c>
      <c r="N37" s="492">
        <v>1</v>
      </c>
    </row>
    <row r="38" spans="2:14" ht="13.5" customHeight="1">
      <c r="B38" s="483" t="s">
        <v>1580</v>
      </c>
      <c r="C38" s="492">
        <f t="shared" si="2"/>
        <v>47</v>
      </c>
      <c r="D38" s="492">
        <v>40</v>
      </c>
      <c r="E38" s="492">
        <v>0</v>
      </c>
      <c r="F38" s="492">
        <v>0</v>
      </c>
      <c r="G38" s="492">
        <v>0</v>
      </c>
      <c r="H38" s="492">
        <v>7</v>
      </c>
      <c r="I38" s="492">
        <v>0</v>
      </c>
      <c r="J38" s="492">
        <v>35</v>
      </c>
      <c r="K38" s="492">
        <v>12</v>
      </c>
      <c r="L38" s="492">
        <v>0</v>
      </c>
      <c r="M38" s="492">
        <v>0</v>
      </c>
      <c r="N38" s="492">
        <v>0</v>
      </c>
    </row>
    <row r="39" spans="2:14" ht="13.5" customHeight="1" thickBot="1">
      <c r="B39" s="504" t="s">
        <v>1581</v>
      </c>
      <c r="C39" s="505">
        <f t="shared" si="2"/>
        <v>92</v>
      </c>
      <c r="D39" s="505">
        <v>86</v>
      </c>
      <c r="E39" s="505">
        <v>1</v>
      </c>
      <c r="F39" s="505">
        <v>0</v>
      </c>
      <c r="G39" s="505">
        <v>0</v>
      </c>
      <c r="H39" s="505">
        <v>5</v>
      </c>
      <c r="I39" s="505">
        <v>0</v>
      </c>
      <c r="J39" s="505">
        <v>44</v>
      </c>
      <c r="K39" s="505">
        <v>34</v>
      </c>
      <c r="L39" s="505">
        <v>8</v>
      </c>
      <c r="M39" s="505">
        <v>3</v>
      </c>
      <c r="N39" s="505">
        <v>0</v>
      </c>
    </row>
    <row r="40" spans="2:14" ht="13.5" customHeight="1">
      <c r="B40" s="506" t="s">
        <v>1606</v>
      </c>
      <c r="C40" s="507"/>
      <c r="D40" s="507"/>
      <c r="E40" s="507"/>
      <c r="F40" s="507"/>
      <c r="G40" s="507"/>
      <c r="H40" s="507"/>
      <c r="I40" s="507"/>
      <c r="J40" s="508"/>
      <c r="K40" s="508"/>
      <c r="L40" s="508"/>
      <c r="M40" s="508"/>
      <c r="N40" s="508"/>
    </row>
    <row r="41" spans="2:14" ht="13.5" customHeight="1">
      <c r="B41" s="506" t="s">
        <v>1607</v>
      </c>
      <c r="C41" s="507"/>
      <c r="D41" s="507"/>
      <c r="E41" s="507"/>
      <c r="F41" s="507"/>
      <c r="G41" s="507"/>
      <c r="H41" s="507"/>
      <c r="I41" s="507"/>
      <c r="J41" s="508"/>
      <c r="K41" s="508"/>
      <c r="L41" s="508"/>
      <c r="M41" s="508"/>
      <c r="N41" s="508"/>
    </row>
    <row r="42" spans="2:14" ht="13.5" customHeight="1">
      <c r="B42" s="501" t="s">
        <v>1608</v>
      </c>
      <c r="C42" s="507"/>
      <c r="D42" s="507"/>
      <c r="E42" s="507"/>
      <c r="F42" s="507"/>
      <c r="G42" s="507"/>
      <c r="H42" s="507"/>
      <c r="I42" s="507"/>
      <c r="J42" s="508"/>
      <c r="K42" s="508"/>
      <c r="L42" s="508"/>
      <c r="M42" s="508"/>
      <c r="N42" s="508"/>
    </row>
    <row r="43" ht="12">
      <c r="B43" s="501" t="s">
        <v>1609</v>
      </c>
    </row>
  </sheetData>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4.xml><?xml version="1.0" encoding="utf-8"?>
<worksheet xmlns="http://schemas.openxmlformats.org/spreadsheetml/2006/main" xmlns:r="http://schemas.openxmlformats.org/officeDocument/2006/relationships">
  <dimension ref="A2:I31"/>
  <sheetViews>
    <sheetView workbookViewId="0" topLeftCell="A1">
      <selection activeCell="A1" sqref="A1"/>
    </sheetView>
  </sheetViews>
  <sheetFormatPr defaultColWidth="9.00390625" defaultRowHeight="15" customHeight="1"/>
  <cols>
    <col min="1" max="2" width="3.125" style="509" customWidth="1"/>
    <col min="3" max="3" width="14.625" style="509" customWidth="1"/>
    <col min="4" max="9" width="10.125" style="509" customWidth="1"/>
    <col min="10" max="16384" width="9.00390625" style="509" customWidth="1"/>
  </cols>
  <sheetData>
    <row r="2" ht="21.75" customHeight="1">
      <c r="B2" s="510" t="s">
        <v>1641</v>
      </c>
    </row>
    <row r="3" spans="1:9" ht="15" customHeight="1" thickBot="1">
      <c r="A3" s="510"/>
      <c r="I3" s="511" t="s">
        <v>1611</v>
      </c>
    </row>
    <row r="4" spans="1:9" ht="21" customHeight="1" thickTop="1">
      <c r="A4" s="510"/>
      <c r="B4" s="1386" t="s">
        <v>1612</v>
      </c>
      <c r="C4" s="1386"/>
      <c r="D4" s="512" t="s">
        <v>1613</v>
      </c>
      <c r="E4" s="513" t="s">
        <v>1614</v>
      </c>
      <c r="F4" s="513" t="s">
        <v>1615</v>
      </c>
      <c r="G4" s="513" t="s">
        <v>1616</v>
      </c>
      <c r="H4" s="513" t="s">
        <v>1617</v>
      </c>
      <c r="I4" s="513" t="s">
        <v>1618</v>
      </c>
    </row>
    <row r="5" spans="2:9" s="514" customFormat="1" ht="15" customHeight="1">
      <c r="B5" s="1385" t="s">
        <v>1435</v>
      </c>
      <c r="C5" s="1385"/>
      <c r="D5" s="515">
        <f>D6+D17+D22+D26</f>
        <v>9955</v>
      </c>
      <c r="E5" s="515">
        <f>E6+E17+E22+E26</f>
        <v>10494.6</v>
      </c>
      <c r="F5" s="515">
        <f>F6+F17+F22+F26</f>
        <v>9097.999999999998</v>
      </c>
      <c r="G5" s="515">
        <f>G6+G17+G22+G26</f>
        <v>8905.9</v>
      </c>
      <c r="H5" s="515">
        <v>10119.6</v>
      </c>
      <c r="I5" s="515">
        <v>9845.7</v>
      </c>
    </row>
    <row r="6" spans="2:9" ht="15" customHeight="1">
      <c r="B6" s="1387" t="s">
        <v>1619</v>
      </c>
      <c r="C6" s="1387"/>
      <c r="D6" s="516">
        <f aca="true" t="shared" si="0" ref="D6:I6">SUM(D7:D16)</f>
        <v>3556.9999999999995</v>
      </c>
      <c r="E6" s="516">
        <f t="shared" si="0"/>
        <v>3281.4</v>
      </c>
      <c r="F6" s="516">
        <f t="shared" si="0"/>
        <v>2829.7999999999997</v>
      </c>
      <c r="G6" s="516">
        <f t="shared" si="0"/>
        <v>2933.4999999999995</v>
      </c>
      <c r="H6" s="516">
        <f t="shared" si="0"/>
        <v>3078.3</v>
      </c>
      <c r="I6" s="516">
        <f t="shared" si="0"/>
        <v>2850.7000000000003</v>
      </c>
    </row>
    <row r="7" spans="2:9" ht="15" customHeight="1">
      <c r="B7" s="517"/>
      <c r="C7" s="518" t="s">
        <v>1620</v>
      </c>
      <c r="D7" s="516">
        <v>371.9</v>
      </c>
      <c r="E7" s="516">
        <v>391.3</v>
      </c>
      <c r="F7" s="516">
        <v>383.9</v>
      </c>
      <c r="G7" s="516">
        <v>380.3</v>
      </c>
      <c r="H7" s="516">
        <v>318.2</v>
      </c>
      <c r="I7" s="516">
        <v>197.3</v>
      </c>
    </row>
    <row r="8" spans="2:9" ht="15" customHeight="1">
      <c r="B8" s="519"/>
      <c r="C8" s="520" t="s">
        <v>1621</v>
      </c>
      <c r="D8" s="516">
        <v>195.8</v>
      </c>
      <c r="E8" s="516">
        <v>254.9</v>
      </c>
      <c r="F8" s="516">
        <v>229.7</v>
      </c>
      <c r="G8" s="516">
        <v>225.7</v>
      </c>
      <c r="H8" s="516">
        <v>290.8</v>
      </c>
      <c r="I8" s="516">
        <v>301.9</v>
      </c>
    </row>
    <row r="9" spans="2:9" ht="15" customHeight="1">
      <c r="B9" s="519"/>
      <c r="C9" s="520" t="s">
        <v>1622</v>
      </c>
      <c r="D9" s="516">
        <v>289.4</v>
      </c>
      <c r="E9" s="516">
        <v>346.5</v>
      </c>
      <c r="F9" s="516">
        <v>338.1</v>
      </c>
      <c r="G9" s="516">
        <v>327.6</v>
      </c>
      <c r="H9" s="516">
        <v>322.3</v>
      </c>
      <c r="I9" s="516">
        <v>306.2</v>
      </c>
    </row>
    <row r="10" spans="2:9" ht="15" customHeight="1">
      <c r="B10" s="519"/>
      <c r="C10" s="520" t="s">
        <v>1623</v>
      </c>
      <c r="D10" s="516">
        <v>123.8</v>
      </c>
      <c r="E10" s="516">
        <v>85.2</v>
      </c>
      <c r="F10" s="516">
        <v>98.4</v>
      </c>
      <c r="G10" s="516">
        <v>146.5</v>
      </c>
      <c r="H10" s="516">
        <v>273.7</v>
      </c>
      <c r="I10" s="516">
        <v>354.5</v>
      </c>
    </row>
    <row r="11" spans="2:9" ht="15" customHeight="1">
      <c r="B11" s="519"/>
      <c r="C11" s="520" t="s">
        <v>1624</v>
      </c>
      <c r="D11" s="516">
        <v>1028.3</v>
      </c>
      <c r="E11" s="516">
        <v>788.4</v>
      </c>
      <c r="F11" s="516">
        <v>730</v>
      </c>
      <c r="G11" s="516">
        <v>719.6</v>
      </c>
      <c r="H11" s="516">
        <v>731.9</v>
      </c>
      <c r="I11" s="516">
        <v>452.2</v>
      </c>
    </row>
    <row r="12" spans="2:9" ht="15" customHeight="1">
      <c r="B12" s="519"/>
      <c r="C12" s="520" t="s">
        <v>1625</v>
      </c>
      <c r="D12" s="516">
        <v>104.4</v>
      </c>
      <c r="E12" s="516">
        <v>112.3</v>
      </c>
      <c r="F12" s="516">
        <v>85.8</v>
      </c>
      <c r="G12" s="516">
        <v>78.9</v>
      </c>
      <c r="H12" s="516">
        <v>59.5</v>
      </c>
      <c r="I12" s="516">
        <v>36.7</v>
      </c>
    </row>
    <row r="13" spans="2:9" ht="15" customHeight="1">
      <c r="B13" s="519"/>
      <c r="C13" s="520" t="s">
        <v>1626</v>
      </c>
      <c r="D13" s="516">
        <v>31.1</v>
      </c>
      <c r="E13" s="516">
        <v>41.5</v>
      </c>
      <c r="F13" s="516">
        <v>43.6</v>
      </c>
      <c r="G13" s="516">
        <v>57</v>
      </c>
      <c r="H13" s="516">
        <v>53.7</v>
      </c>
      <c r="I13" s="516">
        <v>115.4</v>
      </c>
    </row>
    <row r="14" spans="2:9" ht="15" customHeight="1">
      <c r="B14" s="519"/>
      <c r="C14" s="520" t="s">
        <v>1627</v>
      </c>
      <c r="D14" s="516">
        <v>161.5</v>
      </c>
      <c r="E14" s="516">
        <v>76.3</v>
      </c>
      <c r="F14" s="516">
        <v>95.8</v>
      </c>
      <c r="G14" s="516">
        <v>141.7</v>
      </c>
      <c r="H14" s="516">
        <v>116.4</v>
      </c>
      <c r="I14" s="516">
        <v>205.7</v>
      </c>
    </row>
    <row r="15" spans="2:9" ht="15" customHeight="1">
      <c r="B15" s="519"/>
      <c r="C15" s="520" t="s">
        <v>1628</v>
      </c>
      <c r="D15" s="516">
        <v>138.7</v>
      </c>
      <c r="E15" s="516">
        <v>102.9</v>
      </c>
      <c r="F15" s="516">
        <v>88.4</v>
      </c>
      <c r="G15" s="516">
        <v>79.7</v>
      </c>
      <c r="H15" s="516">
        <v>129.5</v>
      </c>
      <c r="I15" s="516">
        <v>73.5</v>
      </c>
    </row>
    <row r="16" spans="2:9" ht="15" customHeight="1">
      <c r="B16" s="519"/>
      <c r="C16" s="520" t="s">
        <v>1146</v>
      </c>
      <c r="D16" s="516">
        <v>1112.1</v>
      </c>
      <c r="E16" s="516">
        <v>1082.1</v>
      </c>
      <c r="F16" s="516">
        <v>736.1</v>
      </c>
      <c r="G16" s="516">
        <v>776.5</v>
      </c>
      <c r="H16" s="516">
        <v>782.3</v>
      </c>
      <c r="I16" s="516">
        <v>807.3</v>
      </c>
    </row>
    <row r="17" spans="2:9" ht="15" customHeight="1">
      <c r="B17" s="1383" t="s">
        <v>1629</v>
      </c>
      <c r="C17" s="1384"/>
      <c r="D17" s="516">
        <f aca="true" t="shared" si="1" ref="D17:I17">SUM(D18:D21)</f>
        <v>307</v>
      </c>
      <c r="E17" s="516">
        <f t="shared" si="1"/>
        <v>319.1</v>
      </c>
      <c r="F17" s="516">
        <f t="shared" si="1"/>
        <v>374.40000000000003</v>
      </c>
      <c r="G17" s="516">
        <f t="shared" si="1"/>
        <v>316.3</v>
      </c>
      <c r="H17" s="516">
        <f t="shared" si="1"/>
        <v>273.5</v>
      </c>
      <c r="I17" s="516">
        <f t="shared" si="1"/>
        <v>295.70000000000005</v>
      </c>
    </row>
    <row r="18" spans="2:9" ht="15" customHeight="1">
      <c r="B18" s="519"/>
      <c r="C18" s="520" t="s">
        <v>1630</v>
      </c>
      <c r="D18" s="516">
        <v>11.8</v>
      </c>
      <c r="E18" s="516">
        <v>9.2</v>
      </c>
      <c r="F18" s="516">
        <v>4.7</v>
      </c>
      <c r="G18" s="516">
        <v>4.4</v>
      </c>
      <c r="H18" s="516">
        <v>8.2</v>
      </c>
      <c r="I18" s="516">
        <v>10.8</v>
      </c>
    </row>
    <row r="19" spans="2:9" ht="15" customHeight="1">
      <c r="B19" s="519"/>
      <c r="C19" s="520" t="s">
        <v>1631</v>
      </c>
      <c r="D19" s="516">
        <v>124.2</v>
      </c>
      <c r="E19" s="516">
        <v>95.7</v>
      </c>
      <c r="F19" s="516">
        <v>60.7</v>
      </c>
      <c r="G19" s="516">
        <v>65.1</v>
      </c>
      <c r="H19" s="516">
        <v>51.2</v>
      </c>
      <c r="I19" s="516">
        <v>69.9</v>
      </c>
    </row>
    <row r="20" spans="2:9" ht="15" customHeight="1">
      <c r="B20" s="519"/>
      <c r="C20" s="520" t="s">
        <v>1632</v>
      </c>
      <c r="D20" s="516">
        <v>65</v>
      </c>
      <c r="E20" s="516">
        <v>120.3</v>
      </c>
      <c r="F20" s="516">
        <v>208.2</v>
      </c>
      <c r="G20" s="516">
        <v>170.3</v>
      </c>
      <c r="H20" s="516">
        <v>128.6</v>
      </c>
      <c r="I20" s="516">
        <v>133.1</v>
      </c>
    </row>
    <row r="21" spans="2:9" ht="15" customHeight="1">
      <c r="B21" s="519"/>
      <c r="C21" s="520" t="s">
        <v>1146</v>
      </c>
      <c r="D21" s="516">
        <v>106</v>
      </c>
      <c r="E21" s="516">
        <v>93.9</v>
      </c>
      <c r="F21" s="516">
        <v>100.8</v>
      </c>
      <c r="G21" s="516">
        <v>76.5</v>
      </c>
      <c r="H21" s="516">
        <v>85.5</v>
      </c>
      <c r="I21" s="516">
        <v>81.9</v>
      </c>
    </row>
    <row r="22" spans="2:9" ht="15" customHeight="1">
      <c r="B22" s="1383" t="s">
        <v>1633</v>
      </c>
      <c r="C22" s="1384"/>
      <c r="D22" s="516">
        <f aca="true" t="shared" si="2" ref="D22:I22">SUM(D23:D25)</f>
        <v>6076.299999999999</v>
      </c>
      <c r="E22" s="516">
        <f t="shared" si="2"/>
        <v>6877.1</v>
      </c>
      <c r="F22" s="516">
        <f t="shared" si="2"/>
        <v>5848.9</v>
      </c>
      <c r="G22" s="516">
        <f t="shared" si="2"/>
        <v>5641.999999999999</v>
      </c>
      <c r="H22" s="516">
        <f t="shared" si="2"/>
        <v>6745.500000000001</v>
      </c>
      <c r="I22" s="516">
        <f t="shared" si="2"/>
        <v>6687.5</v>
      </c>
    </row>
    <row r="23" spans="2:9" ht="15" customHeight="1">
      <c r="B23" s="519"/>
      <c r="C23" s="520" t="s">
        <v>1634</v>
      </c>
      <c r="D23" s="516">
        <v>5013.9</v>
      </c>
      <c r="E23" s="516">
        <v>5960.8</v>
      </c>
      <c r="F23" s="516">
        <v>4911.4</v>
      </c>
      <c r="G23" s="516">
        <v>4646.9</v>
      </c>
      <c r="H23" s="516">
        <v>5654.3</v>
      </c>
      <c r="I23" s="516">
        <v>5471.4</v>
      </c>
    </row>
    <row r="24" spans="2:9" ht="15" customHeight="1">
      <c r="B24" s="519"/>
      <c r="C24" s="520" t="s">
        <v>1635</v>
      </c>
      <c r="D24" s="516">
        <v>865.9</v>
      </c>
      <c r="E24" s="516">
        <v>631.3</v>
      </c>
      <c r="F24" s="516">
        <v>726.4</v>
      </c>
      <c r="G24" s="516">
        <v>803.9</v>
      </c>
      <c r="H24" s="516">
        <v>867.1</v>
      </c>
      <c r="I24" s="516">
        <v>911.6</v>
      </c>
    </row>
    <row r="25" spans="2:9" ht="15" customHeight="1">
      <c r="B25" s="519"/>
      <c r="C25" s="520" t="s">
        <v>1146</v>
      </c>
      <c r="D25" s="516">
        <v>196.5</v>
      </c>
      <c r="E25" s="516">
        <v>285</v>
      </c>
      <c r="F25" s="516">
        <v>211.1</v>
      </c>
      <c r="G25" s="516">
        <v>191.2</v>
      </c>
      <c r="H25" s="516">
        <v>224.1</v>
      </c>
      <c r="I25" s="516">
        <v>304.5</v>
      </c>
    </row>
    <row r="26" spans="2:9" ht="15" customHeight="1">
      <c r="B26" s="1383" t="s">
        <v>1636</v>
      </c>
      <c r="C26" s="1384"/>
      <c r="D26" s="516">
        <f aca="true" t="shared" si="3" ref="D26:I26">SUM(D27:D29)</f>
        <v>14.7</v>
      </c>
      <c r="E26" s="516">
        <f t="shared" si="3"/>
        <v>17</v>
      </c>
      <c r="F26" s="516">
        <f t="shared" si="3"/>
        <v>44.9</v>
      </c>
      <c r="G26" s="516">
        <f t="shared" si="3"/>
        <v>14.1</v>
      </c>
      <c r="H26" s="516">
        <f t="shared" si="3"/>
        <v>22.2</v>
      </c>
      <c r="I26" s="516">
        <f t="shared" si="3"/>
        <v>11.9</v>
      </c>
    </row>
    <row r="27" spans="2:9" ht="15" customHeight="1">
      <c r="B27" s="517"/>
      <c r="C27" s="518" t="s">
        <v>1637</v>
      </c>
      <c r="D27" s="516">
        <v>1.7</v>
      </c>
      <c r="E27" s="516">
        <v>0.3</v>
      </c>
      <c r="F27" s="516">
        <v>1.2</v>
      </c>
      <c r="G27" s="516">
        <v>0.7</v>
      </c>
      <c r="H27" s="516">
        <v>1.3</v>
      </c>
      <c r="I27" s="516">
        <v>1.3</v>
      </c>
    </row>
    <row r="28" spans="2:9" ht="15" customHeight="1">
      <c r="B28" s="517"/>
      <c r="C28" s="518" t="s">
        <v>1638</v>
      </c>
      <c r="D28" s="516">
        <v>0.5</v>
      </c>
      <c r="E28" s="516">
        <v>0.7</v>
      </c>
      <c r="F28" s="516">
        <v>0.3</v>
      </c>
      <c r="G28" s="516">
        <v>4.8</v>
      </c>
      <c r="H28" s="516">
        <v>0.2</v>
      </c>
      <c r="I28" s="516">
        <v>0</v>
      </c>
    </row>
    <row r="29" spans="2:9" ht="15" customHeight="1" thickBot="1">
      <c r="B29" s="521"/>
      <c r="C29" s="522" t="s">
        <v>1146</v>
      </c>
      <c r="D29" s="523">
        <v>12.5</v>
      </c>
      <c r="E29" s="523">
        <v>16</v>
      </c>
      <c r="F29" s="523">
        <v>43.4</v>
      </c>
      <c r="G29" s="523">
        <v>8.6</v>
      </c>
      <c r="H29" s="523">
        <v>20.7</v>
      </c>
      <c r="I29" s="523">
        <v>10.6</v>
      </c>
    </row>
    <row r="30" spans="2:3" ht="15" customHeight="1">
      <c r="B30" s="524" t="s">
        <v>1639</v>
      </c>
      <c r="C30" s="525"/>
    </row>
    <row r="31" spans="2:3" ht="15" customHeight="1">
      <c r="B31" s="524" t="s">
        <v>1640</v>
      </c>
      <c r="C31" s="524"/>
    </row>
  </sheetData>
  <mergeCells count="6">
    <mergeCell ref="B22:C22"/>
    <mergeCell ref="B26:C26"/>
    <mergeCell ref="B5:C5"/>
    <mergeCell ref="B4:C4"/>
    <mergeCell ref="B6:C6"/>
    <mergeCell ref="B17:C1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2:I56"/>
  <sheetViews>
    <sheetView workbookViewId="0" topLeftCell="A1">
      <selection activeCell="A1" sqref="A1"/>
    </sheetView>
  </sheetViews>
  <sheetFormatPr defaultColWidth="9.00390625" defaultRowHeight="13.5"/>
  <cols>
    <col min="1" max="2" width="3.625" style="526" customWidth="1"/>
    <col min="3" max="3" width="25.125" style="526" customWidth="1"/>
    <col min="4" max="5" width="10.625" style="526" customWidth="1"/>
    <col min="6" max="9" width="11.625" style="526" customWidth="1"/>
    <col min="10" max="16384" width="9.00390625" style="526" customWidth="1"/>
  </cols>
  <sheetData>
    <row r="2" spans="2:3" ht="14.25">
      <c r="B2" s="527" t="s">
        <v>1698</v>
      </c>
      <c r="C2" s="527"/>
    </row>
    <row r="3" spans="2:3" ht="14.25">
      <c r="B3" s="527" t="s">
        <v>1676</v>
      </c>
      <c r="C3" s="527"/>
    </row>
    <row r="4" spans="2:3" ht="14.25">
      <c r="B4" s="527"/>
      <c r="C4" s="527"/>
    </row>
    <row r="5" ht="12.75" thickBot="1">
      <c r="I5" s="528" t="s">
        <v>1677</v>
      </c>
    </row>
    <row r="6" spans="1:9" ht="54" customHeight="1" thickTop="1">
      <c r="A6" s="529"/>
      <c r="B6" s="1388" t="s">
        <v>1678</v>
      </c>
      <c r="C6" s="1389"/>
      <c r="D6" s="531" t="s">
        <v>1642</v>
      </c>
      <c r="E6" s="531" t="s">
        <v>1643</v>
      </c>
      <c r="F6" s="530" t="s">
        <v>1679</v>
      </c>
      <c r="G6" s="530" t="s">
        <v>1680</v>
      </c>
      <c r="H6" s="532" t="s">
        <v>1681</v>
      </c>
      <c r="I6" s="530" t="s">
        <v>1682</v>
      </c>
    </row>
    <row r="7" spans="1:9" ht="6" customHeight="1">
      <c r="A7" s="529"/>
      <c r="B7" s="533"/>
      <c r="C7" s="534"/>
      <c r="D7" s="535"/>
      <c r="E7" s="535"/>
      <c r="F7" s="535"/>
      <c r="G7" s="535"/>
      <c r="H7" s="535"/>
      <c r="I7" s="535"/>
    </row>
    <row r="8" spans="1:9" ht="12">
      <c r="A8" s="529"/>
      <c r="B8" s="536"/>
      <c r="C8" s="537" t="s">
        <v>1683</v>
      </c>
      <c r="D8" s="538">
        <v>4719</v>
      </c>
      <c r="E8" s="538">
        <v>143236</v>
      </c>
      <c r="F8" s="538">
        <v>1538592</v>
      </c>
      <c r="G8" s="538">
        <v>2621416</v>
      </c>
      <c r="H8" s="538">
        <v>2216365</v>
      </c>
      <c r="I8" s="538">
        <v>762076</v>
      </c>
    </row>
    <row r="9" spans="1:9" ht="12">
      <c r="A9" s="529"/>
      <c r="B9" s="536"/>
      <c r="C9" s="537" t="s">
        <v>1684</v>
      </c>
      <c r="D9" s="538">
        <v>4550</v>
      </c>
      <c r="E9" s="538">
        <v>139281</v>
      </c>
      <c r="F9" s="538">
        <v>1597113</v>
      </c>
      <c r="G9" s="538">
        <v>2708247</v>
      </c>
      <c r="H9" s="538">
        <v>2277649</v>
      </c>
      <c r="I9" s="538">
        <v>786974</v>
      </c>
    </row>
    <row r="10" spans="1:9" s="542" customFormat="1" ht="12" customHeight="1">
      <c r="A10" s="539"/>
      <c r="B10" s="540"/>
      <c r="C10" s="541" t="s">
        <v>1685</v>
      </c>
      <c r="D10" s="177">
        <f>SUM(D39,D44)</f>
        <v>4430</v>
      </c>
      <c r="E10" s="177">
        <f>SUM(E39,E44)</f>
        <v>137861</v>
      </c>
      <c r="F10" s="177">
        <f>SUM(F39,F44)</f>
        <v>1709622</v>
      </c>
      <c r="G10" s="177">
        <v>2863494</v>
      </c>
      <c r="H10" s="177">
        <v>2447009</v>
      </c>
      <c r="I10" s="177">
        <f>SUM(I39,I44)</f>
        <v>814609</v>
      </c>
    </row>
    <row r="11" spans="1:9" ht="9" customHeight="1">
      <c r="A11" s="529"/>
      <c r="B11" s="536"/>
      <c r="C11" s="543"/>
      <c r="D11" s="544"/>
      <c r="E11" s="544"/>
      <c r="F11" s="544"/>
      <c r="G11" s="544"/>
      <c r="H11" s="544"/>
      <c r="I11" s="544"/>
    </row>
    <row r="12" spans="1:9" ht="12">
      <c r="A12" s="529"/>
      <c r="B12" s="536"/>
      <c r="C12" s="545" t="s">
        <v>1644</v>
      </c>
      <c r="D12" s="318">
        <v>611</v>
      </c>
      <c r="E12" s="318">
        <v>14595</v>
      </c>
      <c r="F12" s="318">
        <v>151251</v>
      </c>
      <c r="G12" s="318">
        <v>256417</v>
      </c>
      <c r="H12" s="318">
        <v>196584</v>
      </c>
      <c r="I12" s="318">
        <v>70217</v>
      </c>
    </row>
    <row r="13" spans="1:9" ht="12">
      <c r="A13" s="529"/>
      <c r="B13" s="536"/>
      <c r="C13" s="545" t="s">
        <v>1645</v>
      </c>
      <c r="D13" s="318">
        <v>85</v>
      </c>
      <c r="E13" s="318">
        <v>2304</v>
      </c>
      <c r="F13" s="318">
        <v>34319</v>
      </c>
      <c r="G13" s="318">
        <v>57547</v>
      </c>
      <c r="H13" s="318">
        <v>42426</v>
      </c>
      <c r="I13" s="318">
        <v>11283</v>
      </c>
    </row>
    <row r="14" spans="1:9" ht="12">
      <c r="A14" s="529"/>
      <c r="B14" s="536"/>
      <c r="C14" s="545" t="s">
        <v>1646</v>
      </c>
      <c r="D14" s="318">
        <v>207</v>
      </c>
      <c r="E14" s="318">
        <v>2956</v>
      </c>
      <c r="F14" s="318">
        <v>18505</v>
      </c>
      <c r="G14" s="318">
        <v>37912</v>
      </c>
      <c r="H14" s="318">
        <v>23654</v>
      </c>
      <c r="I14" s="318">
        <v>9414</v>
      </c>
    </row>
    <row r="15" spans="1:9" ht="12">
      <c r="A15" s="529"/>
      <c r="B15" s="536"/>
      <c r="C15" s="545" t="s">
        <v>1647</v>
      </c>
      <c r="D15" s="318">
        <v>527</v>
      </c>
      <c r="E15" s="318">
        <v>15697</v>
      </c>
      <c r="F15" s="318">
        <v>40506</v>
      </c>
      <c r="G15" s="318">
        <v>96756</v>
      </c>
      <c r="H15" s="318">
        <v>71788</v>
      </c>
      <c r="I15" s="318">
        <v>37873</v>
      </c>
    </row>
    <row r="16" spans="1:9" ht="12">
      <c r="A16" s="529"/>
      <c r="B16" s="536" t="s">
        <v>1648</v>
      </c>
      <c r="C16" s="545" t="s">
        <v>1649</v>
      </c>
      <c r="D16" s="318">
        <v>232</v>
      </c>
      <c r="E16" s="318">
        <v>2558</v>
      </c>
      <c r="F16" s="318">
        <v>26947</v>
      </c>
      <c r="G16" s="318">
        <v>43977</v>
      </c>
      <c r="H16" s="318">
        <v>13477</v>
      </c>
      <c r="I16" s="318">
        <v>4492</v>
      </c>
    </row>
    <row r="17" spans="1:9" ht="12">
      <c r="A17" s="529"/>
      <c r="B17" s="536"/>
      <c r="C17" s="545" t="s">
        <v>1650</v>
      </c>
      <c r="D17" s="318">
        <v>186</v>
      </c>
      <c r="E17" s="318">
        <v>3600</v>
      </c>
      <c r="F17" s="318">
        <v>25481</v>
      </c>
      <c r="G17" s="318">
        <v>54066</v>
      </c>
      <c r="H17" s="318">
        <v>40256</v>
      </c>
      <c r="I17" s="318">
        <v>19710</v>
      </c>
    </row>
    <row r="18" spans="1:9" ht="12">
      <c r="A18" s="529"/>
      <c r="B18" s="536" t="s">
        <v>1648</v>
      </c>
      <c r="C18" s="545" t="s">
        <v>1651</v>
      </c>
      <c r="D18" s="318">
        <v>67</v>
      </c>
      <c r="E18" s="318">
        <v>1775</v>
      </c>
      <c r="F18" s="318">
        <v>18752</v>
      </c>
      <c r="G18" s="318">
        <v>31845</v>
      </c>
      <c r="H18" s="318">
        <v>23987</v>
      </c>
      <c r="I18" s="318">
        <v>8731</v>
      </c>
    </row>
    <row r="19" spans="1:9" ht="12">
      <c r="A19" s="529"/>
      <c r="B19" s="536"/>
      <c r="C19" s="545" t="s">
        <v>1652</v>
      </c>
      <c r="D19" s="318">
        <v>202</v>
      </c>
      <c r="E19" s="318">
        <v>4006</v>
      </c>
      <c r="F19" s="318">
        <v>20673</v>
      </c>
      <c r="G19" s="318">
        <v>54106</v>
      </c>
      <c r="H19" s="318">
        <v>35684</v>
      </c>
      <c r="I19" s="318">
        <v>19680</v>
      </c>
    </row>
    <row r="20" spans="1:9" ht="12">
      <c r="A20" s="529"/>
      <c r="B20" s="536" t="s">
        <v>1648</v>
      </c>
      <c r="C20" s="545" t="s">
        <v>1653</v>
      </c>
      <c r="D20" s="318">
        <v>35</v>
      </c>
      <c r="E20" s="318">
        <v>2693</v>
      </c>
      <c r="F20" s="318">
        <v>38044</v>
      </c>
      <c r="G20" s="318">
        <v>109600</v>
      </c>
      <c r="H20" s="318">
        <v>104366</v>
      </c>
      <c r="I20" s="318">
        <v>60812</v>
      </c>
    </row>
    <row r="21" spans="1:9" ht="12">
      <c r="A21" s="529"/>
      <c r="B21" s="536" t="s">
        <v>1648</v>
      </c>
      <c r="C21" s="545" t="s">
        <v>1654</v>
      </c>
      <c r="D21" s="318">
        <v>16</v>
      </c>
      <c r="E21" s="318">
        <v>119</v>
      </c>
      <c r="F21" s="318">
        <v>4360</v>
      </c>
      <c r="G21" s="318">
        <v>6878</v>
      </c>
      <c r="H21" s="318">
        <v>0</v>
      </c>
      <c r="I21" s="318">
        <v>0</v>
      </c>
    </row>
    <row r="22" spans="1:9" ht="12">
      <c r="A22" s="529"/>
      <c r="B22" s="536" t="s">
        <v>1648</v>
      </c>
      <c r="C22" s="545" t="s">
        <v>1655</v>
      </c>
      <c r="D22" s="318">
        <v>100</v>
      </c>
      <c r="E22" s="318">
        <v>3336</v>
      </c>
      <c r="F22" s="318">
        <v>32566</v>
      </c>
      <c r="G22" s="318">
        <v>62714</v>
      </c>
      <c r="H22" s="318">
        <v>52216</v>
      </c>
      <c r="I22" s="318">
        <v>23288</v>
      </c>
    </row>
    <row r="23" spans="1:9" ht="12">
      <c r="A23" s="529"/>
      <c r="B23" s="536" t="s">
        <v>1648</v>
      </c>
      <c r="C23" s="545" t="s">
        <v>1656</v>
      </c>
      <c r="D23" s="318">
        <v>18</v>
      </c>
      <c r="E23" s="318">
        <v>450</v>
      </c>
      <c r="F23" s="318">
        <v>1815</v>
      </c>
      <c r="G23" s="318">
        <v>4304</v>
      </c>
      <c r="H23" s="318">
        <v>3083</v>
      </c>
      <c r="I23" s="318">
        <v>1609</v>
      </c>
    </row>
    <row r="24" spans="1:9" ht="12">
      <c r="A24" s="529"/>
      <c r="B24" s="536"/>
      <c r="C24" s="546" t="s">
        <v>1657</v>
      </c>
      <c r="D24" s="318">
        <v>76</v>
      </c>
      <c r="E24" s="318">
        <v>1550</v>
      </c>
      <c r="F24" s="318">
        <v>15081</v>
      </c>
      <c r="G24" s="318">
        <v>22888</v>
      </c>
      <c r="H24" s="318">
        <v>19671</v>
      </c>
      <c r="I24" s="318">
        <v>5415</v>
      </c>
    </row>
    <row r="25" spans="1:9" ht="12">
      <c r="A25" s="529"/>
      <c r="B25" s="536" t="s">
        <v>1648</v>
      </c>
      <c r="C25" s="545" t="s">
        <v>1658</v>
      </c>
      <c r="D25" s="318">
        <v>196</v>
      </c>
      <c r="E25" s="318">
        <v>5956</v>
      </c>
      <c r="F25" s="318">
        <v>66068</v>
      </c>
      <c r="G25" s="318">
        <v>131382</v>
      </c>
      <c r="H25" s="318">
        <v>95343</v>
      </c>
      <c r="I25" s="318">
        <v>39666</v>
      </c>
    </row>
    <row r="26" spans="1:9" ht="12">
      <c r="A26" s="529"/>
      <c r="B26" s="536" t="s">
        <v>1648</v>
      </c>
      <c r="C26" s="545" t="s">
        <v>1659</v>
      </c>
      <c r="D26" s="318">
        <v>60</v>
      </c>
      <c r="E26" s="318">
        <v>1396</v>
      </c>
      <c r="F26" s="318">
        <v>14768</v>
      </c>
      <c r="G26" s="318">
        <v>28144</v>
      </c>
      <c r="H26" s="318">
        <v>16936</v>
      </c>
      <c r="I26" s="318">
        <v>7372</v>
      </c>
    </row>
    <row r="27" spans="1:9" ht="12">
      <c r="A27" s="529"/>
      <c r="B27" s="536" t="s">
        <v>1648</v>
      </c>
      <c r="C27" s="545" t="s">
        <v>1660</v>
      </c>
      <c r="D27" s="318">
        <v>49</v>
      </c>
      <c r="E27" s="318">
        <v>1349</v>
      </c>
      <c r="F27" s="318">
        <v>18985</v>
      </c>
      <c r="G27" s="318">
        <v>33435</v>
      </c>
      <c r="H27" s="318">
        <v>25710</v>
      </c>
      <c r="I27" s="318">
        <v>8371</v>
      </c>
    </row>
    <row r="28" spans="1:9" ht="12">
      <c r="A28" s="529"/>
      <c r="B28" s="536" t="s">
        <v>1648</v>
      </c>
      <c r="C28" s="545" t="s">
        <v>1661</v>
      </c>
      <c r="D28" s="318">
        <v>341</v>
      </c>
      <c r="E28" s="318">
        <v>5883</v>
      </c>
      <c r="F28" s="318">
        <v>49681</v>
      </c>
      <c r="G28" s="318">
        <v>100563</v>
      </c>
      <c r="H28" s="318">
        <v>58191</v>
      </c>
      <c r="I28" s="318">
        <v>22739</v>
      </c>
    </row>
    <row r="29" spans="1:9" ht="12">
      <c r="A29" s="529"/>
      <c r="B29" s="536" t="s">
        <v>1662</v>
      </c>
      <c r="C29" s="545" t="s">
        <v>1663</v>
      </c>
      <c r="D29" s="318">
        <v>437</v>
      </c>
      <c r="E29" s="318">
        <v>13148</v>
      </c>
      <c r="F29" s="318">
        <v>136074</v>
      </c>
      <c r="G29" s="318">
        <v>254621</v>
      </c>
      <c r="H29" s="318">
        <v>209129</v>
      </c>
      <c r="I29" s="318">
        <v>81228</v>
      </c>
    </row>
    <row r="30" spans="1:9" ht="12">
      <c r="A30" s="529"/>
      <c r="B30" s="536" t="s">
        <v>1662</v>
      </c>
      <c r="C30" s="545" t="s">
        <v>1664</v>
      </c>
      <c r="D30" s="318">
        <v>686</v>
      </c>
      <c r="E30" s="318">
        <v>41919</v>
      </c>
      <c r="F30" s="318">
        <v>829650</v>
      </c>
      <c r="G30" s="318">
        <v>1196524</v>
      </c>
      <c r="H30" s="318">
        <v>1152396</v>
      </c>
      <c r="I30" s="318">
        <v>292239</v>
      </c>
    </row>
    <row r="31" spans="1:9" ht="12">
      <c r="A31" s="529"/>
      <c r="B31" s="536" t="s">
        <v>1662</v>
      </c>
      <c r="C31" s="545" t="s">
        <v>1665</v>
      </c>
      <c r="D31" s="318">
        <v>109</v>
      </c>
      <c r="E31" s="318">
        <v>5583</v>
      </c>
      <c r="F31" s="318">
        <v>53559</v>
      </c>
      <c r="G31" s="318">
        <v>110434</v>
      </c>
      <c r="H31" s="318">
        <v>101816</v>
      </c>
      <c r="I31" s="318">
        <v>44277</v>
      </c>
    </row>
    <row r="32" spans="1:9" ht="12">
      <c r="A32" s="529"/>
      <c r="B32" s="536" t="s">
        <v>1662</v>
      </c>
      <c r="C32" s="545" t="s">
        <v>1666</v>
      </c>
      <c r="D32" s="318">
        <v>73</v>
      </c>
      <c r="E32" s="318">
        <v>3662</v>
      </c>
      <c r="F32" s="318">
        <v>70158</v>
      </c>
      <c r="G32" s="318">
        <v>89471</v>
      </c>
      <c r="H32" s="318">
        <v>85498</v>
      </c>
      <c r="I32" s="318">
        <v>15655</v>
      </c>
    </row>
    <row r="33" spans="1:9" ht="12">
      <c r="A33" s="529"/>
      <c r="B33" s="536"/>
      <c r="C33" s="545" t="s">
        <v>1667</v>
      </c>
      <c r="D33" s="318">
        <v>117</v>
      </c>
      <c r="E33" s="318">
        <v>3366</v>
      </c>
      <c r="F33" s="318">
        <v>42378</v>
      </c>
      <c r="G33" s="318">
        <v>79911</v>
      </c>
      <c r="H33" s="318">
        <v>74798</v>
      </c>
      <c r="I33" s="318">
        <v>31536</v>
      </c>
    </row>
    <row r="34" spans="1:9" ht="9" customHeight="1">
      <c r="A34" s="529"/>
      <c r="B34" s="536"/>
      <c r="C34" s="547"/>
      <c r="D34" s="544"/>
      <c r="E34" s="544"/>
      <c r="F34" s="544"/>
      <c r="G34" s="544"/>
      <c r="H34" s="544"/>
      <c r="I34" s="544"/>
    </row>
    <row r="35" spans="1:9" ht="12" customHeight="1">
      <c r="A35" s="529"/>
      <c r="B35" s="536"/>
      <c r="C35" s="545" t="s">
        <v>1668</v>
      </c>
      <c r="D35" s="318">
        <v>1114</v>
      </c>
      <c r="E35" s="318">
        <v>25515</v>
      </c>
      <c r="F35" s="318">
        <v>271987</v>
      </c>
      <c r="G35" s="318">
        <v>552841</v>
      </c>
      <c r="H35" s="318">
        <v>393309</v>
      </c>
      <c r="I35" s="318">
        <v>177081</v>
      </c>
    </row>
    <row r="36" spans="1:9" ht="12" customHeight="1">
      <c r="A36" s="529"/>
      <c r="B36" s="536"/>
      <c r="C36" s="545" t="s">
        <v>1669</v>
      </c>
      <c r="D36" s="318">
        <v>1305</v>
      </c>
      <c r="E36" s="318">
        <v>64272</v>
      </c>
      <c r="F36" s="318">
        <v>1089442</v>
      </c>
      <c r="G36" s="318">
        <v>1651050</v>
      </c>
      <c r="H36" s="318">
        <v>1548840</v>
      </c>
      <c r="I36" s="318">
        <v>432400</v>
      </c>
    </row>
    <row r="37" spans="1:9" ht="12" customHeight="1">
      <c r="A37" s="529"/>
      <c r="B37" s="536"/>
      <c r="C37" s="545" t="s">
        <v>1670</v>
      </c>
      <c r="D37" s="318">
        <v>2011</v>
      </c>
      <c r="E37" s="318">
        <v>48074</v>
      </c>
      <c r="F37" s="318">
        <v>348194</v>
      </c>
      <c r="G37" s="318">
        <v>659603</v>
      </c>
      <c r="H37" s="318">
        <v>504860</v>
      </c>
      <c r="I37" s="318">
        <v>205128</v>
      </c>
    </row>
    <row r="38" spans="1:9" ht="6" customHeight="1">
      <c r="A38" s="529"/>
      <c r="B38" s="536"/>
      <c r="C38" s="547"/>
      <c r="D38" s="538"/>
      <c r="E38" s="538"/>
      <c r="F38" s="538"/>
      <c r="G38" s="538"/>
      <c r="H38" s="538"/>
      <c r="I38" s="538"/>
    </row>
    <row r="39" spans="1:9" ht="12">
      <c r="A39" s="529"/>
      <c r="B39" s="536"/>
      <c r="C39" s="545" t="s">
        <v>1686</v>
      </c>
      <c r="D39" s="318">
        <f aca="true" t="shared" si="0" ref="D39:I39">SUM(D40:D42)</f>
        <v>3477</v>
      </c>
      <c r="E39" s="318">
        <f t="shared" si="0"/>
        <v>38353</v>
      </c>
      <c r="F39" s="318">
        <f t="shared" si="0"/>
        <v>197763</v>
      </c>
      <c r="G39" s="318">
        <f t="shared" si="0"/>
        <v>427866</v>
      </c>
      <c r="H39" s="318">
        <f t="shared" si="0"/>
        <v>0</v>
      </c>
      <c r="I39" s="318">
        <f t="shared" si="0"/>
        <v>0</v>
      </c>
    </row>
    <row r="40" spans="1:9" ht="12">
      <c r="A40" s="529"/>
      <c r="B40" s="536"/>
      <c r="C40" s="546" t="s">
        <v>1687</v>
      </c>
      <c r="D40" s="318">
        <v>2009</v>
      </c>
      <c r="E40" s="318">
        <v>12084</v>
      </c>
      <c r="F40" s="318">
        <v>47424</v>
      </c>
      <c r="G40" s="318">
        <v>108075</v>
      </c>
      <c r="H40" s="318">
        <v>0</v>
      </c>
      <c r="I40" s="318">
        <v>0</v>
      </c>
    </row>
    <row r="41" spans="1:9" ht="12">
      <c r="A41" s="529"/>
      <c r="B41" s="536"/>
      <c r="C41" s="546" t="s">
        <v>1688</v>
      </c>
      <c r="D41" s="318">
        <v>925</v>
      </c>
      <c r="E41" s="318">
        <v>13019</v>
      </c>
      <c r="F41" s="318">
        <v>72592</v>
      </c>
      <c r="G41" s="318">
        <v>154129</v>
      </c>
      <c r="H41" s="318">
        <v>0</v>
      </c>
      <c r="I41" s="318">
        <v>0</v>
      </c>
    </row>
    <row r="42" spans="1:9" ht="12">
      <c r="A42" s="529"/>
      <c r="B42" s="536"/>
      <c r="C42" s="546" t="s">
        <v>1689</v>
      </c>
      <c r="D42" s="318">
        <v>543</v>
      </c>
      <c r="E42" s="318">
        <v>13250</v>
      </c>
      <c r="F42" s="318">
        <v>77747</v>
      </c>
      <c r="G42" s="318">
        <v>165662</v>
      </c>
      <c r="H42" s="318">
        <v>0</v>
      </c>
      <c r="I42" s="318">
        <v>0</v>
      </c>
    </row>
    <row r="43" spans="1:9" ht="9" customHeight="1">
      <c r="A43" s="529"/>
      <c r="B43" s="536"/>
      <c r="C43" s="546"/>
      <c r="D43" s="318"/>
      <c r="E43" s="318"/>
      <c r="F43" s="318"/>
      <c r="G43" s="318"/>
      <c r="H43" s="318"/>
      <c r="I43" s="318"/>
    </row>
    <row r="44" spans="1:9" ht="12">
      <c r="A44" s="529"/>
      <c r="B44" s="536"/>
      <c r="C44" s="545" t="s">
        <v>1671</v>
      </c>
      <c r="D44" s="318">
        <f>SUM(D45:D51)</f>
        <v>953</v>
      </c>
      <c r="E44" s="318">
        <f>SUM(E45:E51)</f>
        <v>99508</v>
      </c>
      <c r="F44" s="318">
        <f>SUM(F45:F51)</f>
        <v>1511859</v>
      </c>
      <c r="G44" s="318">
        <v>2435627</v>
      </c>
      <c r="H44" s="318">
        <v>2447009</v>
      </c>
      <c r="I44" s="318">
        <f>SUM(I45:I51)</f>
        <v>814609</v>
      </c>
    </row>
    <row r="45" spans="1:9" ht="12">
      <c r="A45" s="529"/>
      <c r="B45" s="536"/>
      <c r="C45" s="546" t="s">
        <v>1690</v>
      </c>
      <c r="D45" s="318">
        <v>361</v>
      </c>
      <c r="E45" s="318">
        <v>14119</v>
      </c>
      <c r="F45" s="318">
        <v>100238</v>
      </c>
      <c r="G45" s="318">
        <v>194068</v>
      </c>
      <c r="H45" s="318">
        <v>194321</v>
      </c>
      <c r="I45" s="318">
        <v>84133</v>
      </c>
    </row>
    <row r="46" spans="1:9" ht="12">
      <c r="A46" s="529"/>
      <c r="B46" s="536"/>
      <c r="C46" s="546" t="s">
        <v>1691</v>
      </c>
      <c r="D46" s="318">
        <v>328</v>
      </c>
      <c r="E46" s="318">
        <v>23061</v>
      </c>
      <c r="F46" s="318">
        <v>202705</v>
      </c>
      <c r="G46" s="318">
        <v>374586</v>
      </c>
      <c r="H46" s="318">
        <v>375559</v>
      </c>
      <c r="I46" s="318">
        <v>153990</v>
      </c>
    </row>
    <row r="47" spans="1:9" ht="12">
      <c r="A47" s="529"/>
      <c r="B47" s="536"/>
      <c r="C47" s="546" t="s">
        <v>1692</v>
      </c>
      <c r="D47" s="318">
        <v>167</v>
      </c>
      <c r="E47" s="318">
        <v>23158</v>
      </c>
      <c r="F47" s="318">
        <v>306683</v>
      </c>
      <c r="G47" s="318">
        <v>517748</v>
      </c>
      <c r="H47" s="318">
        <v>524241</v>
      </c>
      <c r="I47" s="318">
        <v>194201</v>
      </c>
    </row>
    <row r="48" spans="1:9" ht="12">
      <c r="A48" s="529"/>
      <c r="B48" s="536"/>
      <c r="C48" s="546" t="s">
        <v>1693</v>
      </c>
      <c r="D48" s="318">
        <v>47</v>
      </c>
      <c r="E48" s="318">
        <v>11456</v>
      </c>
      <c r="F48" s="318">
        <v>190940</v>
      </c>
      <c r="G48" s="318">
        <v>347432</v>
      </c>
      <c r="H48" s="318">
        <v>347613</v>
      </c>
      <c r="I48" s="318">
        <v>139602</v>
      </c>
    </row>
    <row r="49" spans="1:9" ht="12">
      <c r="A49" s="529"/>
      <c r="B49" s="536"/>
      <c r="C49" s="546" t="s">
        <v>1694</v>
      </c>
      <c r="D49" s="318">
        <v>30</v>
      </c>
      <c r="E49" s="318">
        <v>11439</v>
      </c>
      <c r="F49" s="318">
        <v>176296</v>
      </c>
      <c r="G49" s="318">
        <v>288015</v>
      </c>
      <c r="H49" s="318">
        <v>288744</v>
      </c>
      <c r="I49" s="318">
        <v>91681</v>
      </c>
    </row>
    <row r="50" spans="1:9" ht="12">
      <c r="A50" s="529"/>
      <c r="B50" s="536"/>
      <c r="C50" s="546" t="s">
        <v>1695</v>
      </c>
      <c r="D50" s="318">
        <v>14</v>
      </c>
      <c r="E50" s="318">
        <v>9758</v>
      </c>
      <c r="F50" s="318">
        <v>230295</v>
      </c>
      <c r="G50" s="318">
        <v>348968</v>
      </c>
      <c r="H50" s="318">
        <v>351436</v>
      </c>
      <c r="I50" s="318">
        <v>101701</v>
      </c>
    </row>
    <row r="51" spans="1:9" ht="12.75" thickBot="1">
      <c r="A51" s="547"/>
      <c r="B51" s="548"/>
      <c r="C51" s="549" t="s">
        <v>1696</v>
      </c>
      <c r="D51" s="550">
        <v>6</v>
      </c>
      <c r="E51" s="550">
        <v>6517</v>
      </c>
      <c r="F51" s="550">
        <v>304702</v>
      </c>
      <c r="G51" s="550">
        <v>364812</v>
      </c>
      <c r="H51" s="550">
        <v>365094</v>
      </c>
      <c r="I51" s="550">
        <v>49301</v>
      </c>
    </row>
    <row r="52" ht="12">
      <c r="B52" s="526" t="s">
        <v>1672</v>
      </c>
    </row>
    <row r="53" ht="12">
      <c r="B53" s="526" t="s">
        <v>1673</v>
      </c>
    </row>
    <row r="54" ht="12">
      <c r="B54" s="526" t="s">
        <v>1674</v>
      </c>
    </row>
    <row r="55" ht="12">
      <c r="C55" s="526" t="s">
        <v>1675</v>
      </c>
    </row>
    <row r="56" ht="12">
      <c r="B56" s="526" t="s">
        <v>1697</v>
      </c>
    </row>
  </sheetData>
  <mergeCells count="1">
    <mergeCell ref="B6:C6"/>
  </mergeCells>
  <printOptions/>
  <pageMargins left="0.2755905511811024" right="0.31496062992125984" top="0.5905511811023623" bottom="0.3937007874015748" header="0.2755905511811024" footer="0.196850393700787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AC131"/>
  <sheetViews>
    <sheetView workbookViewId="0" topLeftCell="A1">
      <selection activeCell="A1" sqref="A1"/>
    </sheetView>
  </sheetViews>
  <sheetFormatPr defaultColWidth="9.00390625" defaultRowHeight="13.5"/>
  <cols>
    <col min="1" max="1" width="3.625" style="551" customWidth="1"/>
    <col min="2" max="2" width="3.25390625" style="551" customWidth="1"/>
    <col min="3" max="3" width="7.625" style="551" customWidth="1"/>
    <col min="4" max="4" width="3.125" style="553" customWidth="1"/>
    <col min="5" max="8" width="8.125" style="553" customWidth="1"/>
    <col min="9" max="9" width="7.75390625" style="553" customWidth="1"/>
    <col min="10" max="18" width="7.125" style="553" customWidth="1"/>
    <col min="19" max="19" width="9.625" style="553" customWidth="1"/>
    <col min="20" max="23" width="8.625" style="553" customWidth="1"/>
    <col min="24" max="24" width="12.625" style="553" customWidth="1"/>
    <col min="25" max="27" width="13.625" style="553" customWidth="1"/>
    <col min="28" max="28" width="12.625" style="553" customWidth="1"/>
    <col min="29" max="29" width="9.625" style="553" customWidth="1"/>
    <col min="30" max="16384" width="9.00390625" style="553" customWidth="1"/>
  </cols>
  <sheetData>
    <row r="2" ht="18" customHeight="1">
      <c r="B2" s="552" t="s">
        <v>205</v>
      </c>
    </row>
    <row r="3" spans="28:29" ht="18" customHeight="1" thickBot="1">
      <c r="AB3" s="554"/>
      <c r="AC3" s="554" t="s">
        <v>1716</v>
      </c>
    </row>
    <row r="4" spans="2:29" ht="13.5" customHeight="1" thickTop="1">
      <c r="B4" s="555"/>
      <c r="C4" s="556"/>
      <c r="D4" s="557"/>
      <c r="E4" s="1405" t="s">
        <v>1699</v>
      </c>
      <c r="F4" s="1406"/>
      <c r="G4" s="1406"/>
      <c r="H4" s="1406"/>
      <c r="I4" s="1406"/>
      <c r="J4" s="1406"/>
      <c r="K4" s="1406"/>
      <c r="L4" s="1406"/>
      <c r="M4" s="1406"/>
      <c r="N4" s="1406"/>
      <c r="O4" s="1406"/>
      <c r="P4" s="1406"/>
      <c r="Q4" s="1406"/>
      <c r="R4" s="1407"/>
      <c r="S4" s="1393" t="s">
        <v>1700</v>
      </c>
      <c r="T4" s="1393"/>
      <c r="U4" s="1393"/>
      <c r="V4" s="1393"/>
      <c r="W4" s="1393"/>
      <c r="X4" s="558"/>
      <c r="Y4" s="558"/>
      <c r="Z4" s="1393" t="s">
        <v>1701</v>
      </c>
      <c r="AA4" s="1399"/>
      <c r="AB4" s="1399"/>
      <c r="AC4" s="1399"/>
    </row>
    <row r="5" spans="2:29" ht="13.5" customHeight="1">
      <c r="B5" s="1396" t="s">
        <v>1702</v>
      </c>
      <c r="C5" s="1397"/>
      <c r="D5" s="1398"/>
      <c r="E5" s="559"/>
      <c r="F5" s="1401" t="s">
        <v>1703</v>
      </c>
      <c r="G5" s="1401"/>
      <c r="H5" s="1401"/>
      <c r="I5" s="1401" t="s">
        <v>1704</v>
      </c>
      <c r="J5" s="1401"/>
      <c r="K5" s="1401"/>
      <c r="L5" s="1401"/>
      <c r="M5" s="1401"/>
      <c r="N5" s="1401"/>
      <c r="O5" s="1401"/>
      <c r="P5" s="1401"/>
      <c r="Q5" s="1401"/>
      <c r="R5" s="1401"/>
      <c r="S5" s="1400" t="s">
        <v>1435</v>
      </c>
      <c r="T5" s="1400" t="s">
        <v>1717</v>
      </c>
      <c r="U5" s="1400" t="s">
        <v>1718</v>
      </c>
      <c r="V5" s="1394" t="s">
        <v>1705</v>
      </c>
      <c r="W5" s="1395"/>
      <c r="X5" s="561" t="s">
        <v>1706</v>
      </c>
      <c r="Y5" s="562" t="s">
        <v>1707</v>
      </c>
      <c r="Z5" s="559"/>
      <c r="AA5" s="563" t="s">
        <v>1708</v>
      </c>
      <c r="AB5" s="563" t="s">
        <v>1709</v>
      </c>
      <c r="AC5" s="563" t="s">
        <v>1710</v>
      </c>
    </row>
    <row r="6" spans="2:29" ht="36" customHeight="1">
      <c r="B6" s="1390" t="s">
        <v>1074</v>
      </c>
      <c r="C6" s="1391"/>
      <c r="D6" s="1392"/>
      <c r="E6" s="564" t="s">
        <v>1435</v>
      </c>
      <c r="F6" s="565" t="s">
        <v>1552</v>
      </c>
      <c r="G6" s="566" t="s">
        <v>1719</v>
      </c>
      <c r="H6" s="565" t="s">
        <v>1551</v>
      </c>
      <c r="I6" s="566" t="s">
        <v>1720</v>
      </c>
      <c r="J6" s="566" t="s">
        <v>1721</v>
      </c>
      <c r="K6" s="566" t="s">
        <v>1722</v>
      </c>
      <c r="L6" s="566" t="s">
        <v>1723</v>
      </c>
      <c r="M6" s="566" t="s">
        <v>1724</v>
      </c>
      <c r="N6" s="566" t="s">
        <v>1725</v>
      </c>
      <c r="O6" s="566" t="s">
        <v>1726</v>
      </c>
      <c r="P6" s="566" t="s">
        <v>148</v>
      </c>
      <c r="Q6" s="566" t="s">
        <v>149</v>
      </c>
      <c r="R6" s="567" t="s">
        <v>1711</v>
      </c>
      <c r="S6" s="1401"/>
      <c r="T6" s="1401"/>
      <c r="U6" s="1401"/>
      <c r="V6" s="560" t="s">
        <v>150</v>
      </c>
      <c r="W6" s="560" t="s">
        <v>151</v>
      </c>
      <c r="X6" s="568" t="s">
        <v>1712</v>
      </c>
      <c r="Y6" s="564" t="s">
        <v>1713</v>
      </c>
      <c r="Z6" s="564" t="s">
        <v>1435</v>
      </c>
      <c r="AA6" s="565" t="s">
        <v>1714</v>
      </c>
      <c r="AB6" s="565" t="s">
        <v>1715</v>
      </c>
      <c r="AC6" s="565" t="s">
        <v>1715</v>
      </c>
    </row>
    <row r="7" spans="1:29" s="571" customFormat="1" ht="15" customHeight="1">
      <c r="A7" s="569"/>
      <c r="B7" s="1410" t="s">
        <v>1075</v>
      </c>
      <c r="C7" s="1411"/>
      <c r="D7" s="1412"/>
      <c r="E7" s="570">
        <f aca="true" t="shared" si="0" ref="E7:AC7">SUM(E8:E9)</f>
        <v>4430</v>
      </c>
      <c r="F7" s="570">
        <f t="shared" si="0"/>
        <v>3535</v>
      </c>
      <c r="G7" s="570">
        <f t="shared" si="0"/>
        <v>69</v>
      </c>
      <c r="H7" s="570">
        <f t="shared" si="0"/>
        <v>826</v>
      </c>
      <c r="I7" s="570">
        <f t="shared" si="0"/>
        <v>2009</v>
      </c>
      <c r="J7" s="570">
        <f t="shared" si="0"/>
        <v>925</v>
      </c>
      <c r="K7" s="570">
        <f t="shared" si="0"/>
        <v>543</v>
      </c>
      <c r="L7" s="570">
        <f t="shared" si="0"/>
        <v>361</v>
      </c>
      <c r="M7" s="570">
        <f t="shared" si="0"/>
        <v>328</v>
      </c>
      <c r="N7" s="570">
        <f t="shared" si="0"/>
        <v>167</v>
      </c>
      <c r="O7" s="570">
        <f t="shared" si="0"/>
        <v>47</v>
      </c>
      <c r="P7" s="570">
        <f t="shared" si="0"/>
        <v>30</v>
      </c>
      <c r="Q7" s="570">
        <f t="shared" si="0"/>
        <v>14</v>
      </c>
      <c r="R7" s="570">
        <f t="shared" si="0"/>
        <v>6</v>
      </c>
      <c r="S7" s="570">
        <f t="shared" si="0"/>
        <v>137861</v>
      </c>
      <c r="T7" s="570">
        <f t="shared" si="0"/>
        <v>73521</v>
      </c>
      <c r="U7" s="570">
        <f t="shared" si="0"/>
        <v>64340</v>
      </c>
      <c r="V7" s="570">
        <f t="shared" si="0"/>
        <v>72666</v>
      </c>
      <c r="W7" s="570">
        <f t="shared" si="0"/>
        <v>63907</v>
      </c>
      <c r="X7" s="570">
        <f t="shared" si="0"/>
        <v>47312081</v>
      </c>
      <c r="Y7" s="570">
        <f t="shared" si="0"/>
        <v>170962191</v>
      </c>
      <c r="Z7" s="570">
        <f t="shared" si="0"/>
        <v>286349389</v>
      </c>
      <c r="AA7" s="570">
        <f t="shared" si="0"/>
        <v>265577515</v>
      </c>
      <c r="AB7" s="570">
        <f t="shared" si="0"/>
        <v>20107937</v>
      </c>
      <c r="AC7" s="570">
        <f t="shared" si="0"/>
        <v>663937</v>
      </c>
    </row>
    <row r="8" spans="1:29" s="571" customFormat="1" ht="15" customHeight="1">
      <c r="A8" s="569"/>
      <c r="B8" s="1402" t="s">
        <v>1093</v>
      </c>
      <c r="C8" s="1408"/>
      <c r="D8" s="1409"/>
      <c r="E8" s="309">
        <f aca="true" t="shared" si="1" ref="E8:AC8">SUM(E12:E14,E18,E24,E25,E26,E29,E38,E39,E43,E48,E58)</f>
        <v>3167</v>
      </c>
      <c r="F8" s="309">
        <f t="shared" si="1"/>
        <v>2576</v>
      </c>
      <c r="G8" s="309">
        <f t="shared" si="1"/>
        <v>34</v>
      </c>
      <c r="H8" s="309">
        <f t="shared" si="1"/>
        <v>557</v>
      </c>
      <c r="I8" s="309">
        <f t="shared" si="1"/>
        <v>1446</v>
      </c>
      <c r="J8" s="309">
        <f t="shared" si="1"/>
        <v>654</v>
      </c>
      <c r="K8" s="309">
        <f t="shared" si="1"/>
        <v>382</v>
      </c>
      <c r="L8" s="309">
        <f t="shared" si="1"/>
        <v>242</v>
      </c>
      <c r="M8" s="309">
        <f t="shared" si="1"/>
        <v>247</v>
      </c>
      <c r="N8" s="309">
        <f t="shared" si="1"/>
        <v>116</v>
      </c>
      <c r="O8" s="309">
        <f t="shared" si="1"/>
        <v>39</v>
      </c>
      <c r="P8" s="309">
        <f t="shared" si="1"/>
        <v>25</v>
      </c>
      <c r="Q8" s="309">
        <f t="shared" si="1"/>
        <v>11</v>
      </c>
      <c r="R8" s="309">
        <f t="shared" si="1"/>
        <v>5</v>
      </c>
      <c r="S8" s="309">
        <f t="shared" si="1"/>
        <v>102410</v>
      </c>
      <c r="T8" s="309">
        <f t="shared" si="1"/>
        <v>57550</v>
      </c>
      <c r="U8" s="309">
        <f t="shared" si="1"/>
        <v>44860</v>
      </c>
      <c r="V8" s="309">
        <f t="shared" si="1"/>
        <v>56966</v>
      </c>
      <c r="W8" s="309">
        <f t="shared" si="1"/>
        <v>44566</v>
      </c>
      <c r="X8" s="309">
        <f t="shared" si="1"/>
        <v>36401909</v>
      </c>
      <c r="Y8" s="309">
        <f t="shared" si="1"/>
        <v>142131232</v>
      </c>
      <c r="Z8" s="309">
        <f t="shared" si="1"/>
        <v>233750054</v>
      </c>
      <c r="AA8" s="309">
        <f t="shared" si="1"/>
        <v>218955038</v>
      </c>
      <c r="AB8" s="309">
        <f t="shared" si="1"/>
        <v>14150541</v>
      </c>
      <c r="AC8" s="309">
        <f t="shared" si="1"/>
        <v>644475</v>
      </c>
    </row>
    <row r="9" spans="1:29" s="571" customFormat="1" ht="15" customHeight="1">
      <c r="A9" s="569"/>
      <c r="B9" s="1402" t="s">
        <v>1094</v>
      </c>
      <c r="C9" s="1408"/>
      <c r="D9" s="1409"/>
      <c r="E9" s="309">
        <f aca="true" t="shared" si="2" ref="E9:AC9">SUM(E15:E16,E19:E22,E27,E30:E36,E40:E41,E44:E46,E49:E56,E59:E62)</f>
        <v>1263</v>
      </c>
      <c r="F9" s="309">
        <f t="shared" si="2"/>
        <v>959</v>
      </c>
      <c r="G9" s="309">
        <f t="shared" si="2"/>
        <v>35</v>
      </c>
      <c r="H9" s="309">
        <f t="shared" si="2"/>
        <v>269</v>
      </c>
      <c r="I9" s="309">
        <f t="shared" si="2"/>
        <v>563</v>
      </c>
      <c r="J9" s="309">
        <f t="shared" si="2"/>
        <v>271</v>
      </c>
      <c r="K9" s="309">
        <f t="shared" si="2"/>
        <v>161</v>
      </c>
      <c r="L9" s="309">
        <f t="shared" si="2"/>
        <v>119</v>
      </c>
      <c r="M9" s="309">
        <f t="shared" si="2"/>
        <v>81</v>
      </c>
      <c r="N9" s="309">
        <f t="shared" si="2"/>
        <v>51</v>
      </c>
      <c r="O9" s="309">
        <f t="shared" si="2"/>
        <v>8</v>
      </c>
      <c r="P9" s="309">
        <f t="shared" si="2"/>
        <v>5</v>
      </c>
      <c r="Q9" s="309">
        <f t="shared" si="2"/>
        <v>3</v>
      </c>
      <c r="R9" s="309">
        <f t="shared" si="2"/>
        <v>1</v>
      </c>
      <c r="S9" s="309">
        <f t="shared" si="2"/>
        <v>35451</v>
      </c>
      <c r="T9" s="309">
        <f t="shared" si="2"/>
        <v>15971</v>
      </c>
      <c r="U9" s="309">
        <f t="shared" si="2"/>
        <v>19480</v>
      </c>
      <c r="V9" s="309">
        <f t="shared" si="2"/>
        <v>15700</v>
      </c>
      <c r="W9" s="309">
        <f t="shared" si="2"/>
        <v>19341</v>
      </c>
      <c r="X9" s="309">
        <f t="shared" si="2"/>
        <v>10910172</v>
      </c>
      <c r="Y9" s="309">
        <f t="shared" si="2"/>
        <v>28830959</v>
      </c>
      <c r="Z9" s="309">
        <f t="shared" si="2"/>
        <v>52599335</v>
      </c>
      <c r="AA9" s="309">
        <f t="shared" si="2"/>
        <v>46622477</v>
      </c>
      <c r="AB9" s="309">
        <f t="shared" si="2"/>
        <v>5957396</v>
      </c>
      <c r="AC9" s="309">
        <f t="shared" si="2"/>
        <v>19462</v>
      </c>
    </row>
    <row r="10" spans="2:29" ht="6" customHeight="1">
      <c r="B10" s="572"/>
      <c r="C10" s="573"/>
      <c r="D10" s="574"/>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row>
    <row r="11" spans="1:29" s="578" customFormat="1" ht="12" customHeight="1">
      <c r="A11" s="576"/>
      <c r="B11" s="1402" t="s">
        <v>152</v>
      </c>
      <c r="C11" s="1403"/>
      <c r="D11" s="1404"/>
      <c r="E11" s="577">
        <f aca="true" t="shared" si="3" ref="E11:AC11">SUM(E12:E16)</f>
        <v>1118</v>
      </c>
      <c r="F11" s="577">
        <f t="shared" si="3"/>
        <v>913</v>
      </c>
      <c r="G11" s="577">
        <f t="shared" si="3"/>
        <v>12</v>
      </c>
      <c r="H11" s="577">
        <f t="shared" si="3"/>
        <v>193</v>
      </c>
      <c r="I11" s="577">
        <f t="shared" si="3"/>
        <v>576</v>
      </c>
      <c r="J11" s="577">
        <f t="shared" si="3"/>
        <v>213</v>
      </c>
      <c r="K11" s="577">
        <f t="shared" si="3"/>
        <v>101</v>
      </c>
      <c r="L11" s="577">
        <f t="shared" si="3"/>
        <v>82</v>
      </c>
      <c r="M11" s="577">
        <f t="shared" si="3"/>
        <v>87</v>
      </c>
      <c r="N11" s="577">
        <f t="shared" si="3"/>
        <v>36</v>
      </c>
      <c r="O11" s="577">
        <f t="shared" si="3"/>
        <v>13</v>
      </c>
      <c r="P11" s="577">
        <f t="shared" si="3"/>
        <v>7</v>
      </c>
      <c r="Q11" s="577">
        <f t="shared" si="3"/>
        <v>3</v>
      </c>
      <c r="R11" s="577">
        <f t="shared" si="3"/>
        <v>0</v>
      </c>
      <c r="S11" s="577">
        <f t="shared" si="3"/>
        <v>31270</v>
      </c>
      <c r="T11" s="577">
        <f t="shared" si="3"/>
        <v>18469</v>
      </c>
      <c r="U11" s="577">
        <f t="shared" si="3"/>
        <v>12801</v>
      </c>
      <c r="V11" s="577">
        <f t="shared" si="3"/>
        <v>18265</v>
      </c>
      <c r="W11" s="577">
        <f t="shared" si="3"/>
        <v>12700</v>
      </c>
      <c r="X11" s="577">
        <f t="shared" si="3"/>
        <v>11650258</v>
      </c>
      <c r="Y11" s="577">
        <f t="shared" si="3"/>
        <v>38461501</v>
      </c>
      <c r="Z11" s="577">
        <f t="shared" si="3"/>
        <v>66160203</v>
      </c>
      <c r="AA11" s="577">
        <f t="shared" si="3"/>
        <v>63134353</v>
      </c>
      <c r="AB11" s="577">
        <f t="shared" si="3"/>
        <v>2964249</v>
      </c>
      <c r="AC11" s="577">
        <f t="shared" si="3"/>
        <v>61601</v>
      </c>
    </row>
    <row r="12" spans="2:29" ht="12" customHeight="1">
      <c r="B12" s="579"/>
      <c r="C12" s="580" t="s">
        <v>8</v>
      </c>
      <c r="D12" s="574"/>
      <c r="E12" s="184">
        <f>SUM(F12:H12)</f>
        <v>643</v>
      </c>
      <c r="F12" s="184">
        <v>530</v>
      </c>
      <c r="G12" s="184">
        <v>7</v>
      </c>
      <c r="H12" s="184">
        <v>106</v>
      </c>
      <c r="I12" s="184">
        <v>341</v>
      </c>
      <c r="J12" s="184">
        <v>126</v>
      </c>
      <c r="K12" s="184">
        <v>54</v>
      </c>
      <c r="L12" s="184">
        <v>44</v>
      </c>
      <c r="M12" s="184">
        <v>42</v>
      </c>
      <c r="N12" s="184">
        <v>21</v>
      </c>
      <c r="O12" s="184">
        <v>9</v>
      </c>
      <c r="P12" s="184">
        <v>5</v>
      </c>
      <c r="Q12" s="184">
        <v>1</v>
      </c>
      <c r="R12" s="184">
        <v>0</v>
      </c>
      <c r="S12" s="184">
        <f>SUM(T12:U12)</f>
        <v>17261</v>
      </c>
      <c r="T12" s="184">
        <v>10798</v>
      </c>
      <c r="U12" s="184">
        <v>6463</v>
      </c>
      <c r="V12" s="184">
        <v>10693</v>
      </c>
      <c r="W12" s="184">
        <v>6424</v>
      </c>
      <c r="X12" s="184">
        <v>6508023</v>
      </c>
      <c r="Y12" s="184">
        <v>19454074</v>
      </c>
      <c r="Z12" s="184">
        <f>SUM(AA12:AC12)</f>
        <v>35126780</v>
      </c>
      <c r="AA12" s="184">
        <v>33438263</v>
      </c>
      <c r="AB12" s="184">
        <v>1629425</v>
      </c>
      <c r="AC12" s="184">
        <v>59092</v>
      </c>
    </row>
    <row r="13" spans="2:29" ht="12" customHeight="1">
      <c r="B13" s="579"/>
      <c r="C13" s="580" t="s">
        <v>153</v>
      </c>
      <c r="D13" s="574"/>
      <c r="E13" s="184">
        <f>SUM(F13:H13)</f>
        <v>154</v>
      </c>
      <c r="F13" s="184">
        <v>123</v>
      </c>
      <c r="G13" s="184">
        <v>4</v>
      </c>
      <c r="H13" s="184">
        <v>27</v>
      </c>
      <c r="I13" s="184">
        <v>77</v>
      </c>
      <c r="J13" s="184">
        <v>29</v>
      </c>
      <c r="K13" s="184">
        <v>16</v>
      </c>
      <c r="L13" s="184">
        <v>10</v>
      </c>
      <c r="M13" s="184">
        <v>17</v>
      </c>
      <c r="N13" s="184">
        <v>4</v>
      </c>
      <c r="O13" s="184">
        <v>1</v>
      </c>
      <c r="P13" s="184">
        <v>0</v>
      </c>
      <c r="Q13" s="184">
        <v>0</v>
      </c>
      <c r="R13" s="184">
        <v>0</v>
      </c>
      <c r="S13" s="184">
        <f>SUM(T13:U13)</f>
        <v>3597</v>
      </c>
      <c r="T13" s="184">
        <v>1823</v>
      </c>
      <c r="U13" s="184">
        <v>1774</v>
      </c>
      <c r="V13" s="184">
        <v>1796</v>
      </c>
      <c r="W13" s="184">
        <v>1756</v>
      </c>
      <c r="X13" s="184">
        <v>1182295</v>
      </c>
      <c r="Y13" s="184">
        <v>3190200</v>
      </c>
      <c r="Z13" s="184">
        <f>SUM(AA13:AC13)</f>
        <v>6264359</v>
      </c>
      <c r="AA13" s="184">
        <v>5849602</v>
      </c>
      <c r="AB13" s="184">
        <v>414366</v>
      </c>
      <c r="AC13" s="184">
        <v>391</v>
      </c>
    </row>
    <row r="14" spans="2:29" ht="12" customHeight="1">
      <c r="B14" s="579"/>
      <c r="C14" s="580" t="s">
        <v>154</v>
      </c>
      <c r="D14" s="574"/>
      <c r="E14" s="184">
        <f>SUM(F14:H14)</f>
        <v>212</v>
      </c>
      <c r="F14" s="184">
        <v>182</v>
      </c>
      <c r="G14" s="184">
        <v>1</v>
      </c>
      <c r="H14" s="184">
        <v>29</v>
      </c>
      <c r="I14" s="184">
        <v>100</v>
      </c>
      <c r="J14" s="184">
        <v>37</v>
      </c>
      <c r="K14" s="184">
        <v>20</v>
      </c>
      <c r="L14" s="184">
        <v>17</v>
      </c>
      <c r="M14" s="184">
        <v>24</v>
      </c>
      <c r="N14" s="184">
        <v>7</v>
      </c>
      <c r="O14" s="184">
        <v>3</v>
      </c>
      <c r="P14" s="184">
        <v>2</v>
      </c>
      <c r="Q14" s="184">
        <v>2</v>
      </c>
      <c r="R14" s="184">
        <v>0</v>
      </c>
      <c r="S14" s="184">
        <f>SUM(T14:U14)</f>
        <v>8210</v>
      </c>
      <c r="T14" s="184">
        <v>4928</v>
      </c>
      <c r="U14" s="184">
        <v>3282</v>
      </c>
      <c r="V14" s="184">
        <v>4890</v>
      </c>
      <c r="W14" s="184">
        <v>3256</v>
      </c>
      <c r="X14" s="184">
        <v>3324453</v>
      </c>
      <c r="Y14" s="184">
        <v>14460979</v>
      </c>
      <c r="Z14" s="184">
        <f>SUM(AA14:AC14)</f>
        <v>22235936</v>
      </c>
      <c r="AA14" s="184">
        <v>21627750</v>
      </c>
      <c r="AB14" s="184">
        <v>606530</v>
      </c>
      <c r="AC14" s="184">
        <v>1656</v>
      </c>
    </row>
    <row r="15" spans="2:29" ht="12" customHeight="1">
      <c r="B15" s="579"/>
      <c r="C15" s="580" t="s">
        <v>155</v>
      </c>
      <c r="D15" s="574"/>
      <c r="E15" s="184">
        <f>SUM(F15:H15)</f>
        <v>76</v>
      </c>
      <c r="F15" s="184">
        <v>57</v>
      </c>
      <c r="G15" s="184">
        <v>0</v>
      </c>
      <c r="H15" s="184">
        <v>19</v>
      </c>
      <c r="I15" s="184">
        <v>37</v>
      </c>
      <c r="J15" s="184">
        <v>16</v>
      </c>
      <c r="K15" s="184">
        <v>10</v>
      </c>
      <c r="L15" s="184">
        <v>7</v>
      </c>
      <c r="M15" s="184">
        <v>3</v>
      </c>
      <c r="N15" s="184">
        <v>3</v>
      </c>
      <c r="O15" s="184">
        <v>0</v>
      </c>
      <c r="P15" s="184">
        <v>0</v>
      </c>
      <c r="Q15" s="184">
        <v>0</v>
      </c>
      <c r="R15" s="184">
        <v>0</v>
      </c>
      <c r="S15" s="184">
        <f>SUM(T15:U15)</f>
        <v>1596</v>
      </c>
      <c r="T15" s="184">
        <v>665</v>
      </c>
      <c r="U15" s="184">
        <v>931</v>
      </c>
      <c r="V15" s="184">
        <v>645</v>
      </c>
      <c r="W15" s="184">
        <v>919</v>
      </c>
      <c r="X15" s="184">
        <v>469801</v>
      </c>
      <c r="Y15" s="184">
        <v>948997</v>
      </c>
      <c r="Z15" s="184">
        <f>SUM(AA15:AC15)</f>
        <v>1802703</v>
      </c>
      <c r="AA15" s="184">
        <v>1568067</v>
      </c>
      <c r="AB15" s="184">
        <v>234574</v>
      </c>
      <c r="AC15" s="184">
        <v>62</v>
      </c>
    </row>
    <row r="16" spans="2:29" ht="12" customHeight="1">
      <c r="B16" s="579"/>
      <c r="C16" s="580" t="s">
        <v>156</v>
      </c>
      <c r="D16" s="574"/>
      <c r="E16" s="184">
        <f>SUM(F16:H16)</f>
        <v>33</v>
      </c>
      <c r="F16" s="184">
        <v>21</v>
      </c>
      <c r="G16" s="184">
        <v>0</v>
      </c>
      <c r="H16" s="184">
        <v>12</v>
      </c>
      <c r="I16" s="184">
        <v>21</v>
      </c>
      <c r="J16" s="184">
        <v>5</v>
      </c>
      <c r="K16" s="184">
        <v>1</v>
      </c>
      <c r="L16" s="184">
        <v>4</v>
      </c>
      <c r="M16" s="184">
        <v>1</v>
      </c>
      <c r="N16" s="184">
        <v>1</v>
      </c>
      <c r="O16" s="184">
        <v>0</v>
      </c>
      <c r="P16" s="184">
        <v>0</v>
      </c>
      <c r="Q16" s="184">
        <v>0</v>
      </c>
      <c r="R16" s="184">
        <v>0</v>
      </c>
      <c r="S16" s="184">
        <f>SUM(T16:U16)</f>
        <v>606</v>
      </c>
      <c r="T16" s="184">
        <v>255</v>
      </c>
      <c r="U16" s="184">
        <v>351</v>
      </c>
      <c r="V16" s="184">
        <v>241</v>
      </c>
      <c r="W16" s="184">
        <v>345</v>
      </c>
      <c r="X16" s="184">
        <v>165686</v>
      </c>
      <c r="Y16" s="184">
        <v>407251</v>
      </c>
      <c r="Z16" s="184">
        <f>SUM(AA16:AC16)</f>
        <v>730425</v>
      </c>
      <c r="AA16" s="184">
        <v>650671</v>
      </c>
      <c r="AB16" s="184">
        <v>79354</v>
      </c>
      <c r="AC16" s="184">
        <v>400</v>
      </c>
    </row>
    <row r="17" spans="1:29" s="578" customFormat="1" ht="12" customHeight="1">
      <c r="A17" s="576"/>
      <c r="B17" s="1402" t="s">
        <v>157</v>
      </c>
      <c r="C17" s="1403"/>
      <c r="D17" s="1404"/>
      <c r="E17" s="309">
        <f aca="true" t="shared" si="4" ref="E17:AC17">SUM(E18:E22)</f>
        <v>388</v>
      </c>
      <c r="F17" s="309">
        <f t="shared" si="4"/>
        <v>299</v>
      </c>
      <c r="G17" s="309">
        <f t="shared" si="4"/>
        <v>4</v>
      </c>
      <c r="H17" s="309">
        <f t="shared" si="4"/>
        <v>85</v>
      </c>
      <c r="I17" s="309">
        <f t="shared" si="4"/>
        <v>180</v>
      </c>
      <c r="J17" s="309">
        <f t="shared" si="4"/>
        <v>81</v>
      </c>
      <c r="K17" s="309">
        <f t="shared" si="4"/>
        <v>37</v>
      </c>
      <c r="L17" s="309">
        <f t="shared" si="4"/>
        <v>34</v>
      </c>
      <c r="M17" s="309">
        <f t="shared" si="4"/>
        <v>30</v>
      </c>
      <c r="N17" s="309">
        <f t="shared" si="4"/>
        <v>17</v>
      </c>
      <c r="O17" s="309">
        <f t="shared" si="4"/>
        <v>6</v>
      </c>
      <c r="P17" s="309">
        <f t="shared" si="4"/>
        <v>3</v>
      </c>
      <c r="Q17" s="309">
        <f t="shared" si="4"/>
        <v>0</v>
      </c>
      <c r="R17" s="309">
        <f t="shared" si="4"/>
        <v>0</v>
      </c>
      <c r="S17" s="309">
        <f t="shared" si="4"/>
        <v>11481</v>
      </c>
      <c r="T17" s="309">
        <f t="shared" si="4"/>
        <v>5484</v>
      </c>
      <c r="U17" s="309">
        <f t="shared" si="4"/>
        <v>5997</v>
      </c>
      <c r="V17" s="309">
        <f t="shared" si="4"/>
        <v>5390</v>
      </c>
      <c r="W17" s="309">
        <f t="shared" si="4"/>
        <v>5948</v>
      </c>
      <c r="X17" s="309">
        <f t="shared" si="4"/>
        <v>3492549</v>
      </c>
      <c r="Y17" s="309">
        <f t="shared" si="4"/>
        <v>11144284</v>
      </c>
      <c r="Z17" s="309">
        <f t="shared" si="4"/>
        <v>20071319</v>
      </c>
      <c r="AA17" s="309">
        <f t="shared" si="4"/>
        <v>18249737</v>
      </c>
      <c r="AB17" s="309">
        <f t="shared" si="4"/>
        <v>1812295</v>
      </c>
      <c r="AC17" s="309">
        <f t="shared" si="4"/>
        <v>9287</v>
      </c>
    </row>
    <row r="18" spans="2:29" ht="12" customHeight="1">
      <c r="B18" s="579"/>
      <c r="C18" s="580" t="s">
        <v>158</v>
      </c>
      <c r="D18" s="574"/>
      <c r="E18" s="184">
        <f>SUM(F18:H18)</f>
        <v>186</v>
      </c>
      <c r="F18" s="184">
        <v>143</v>
      </c>
      <c r="G18" s="184">
        <v>2</v>
      </c>
      <c r="H18" s="184">
        <v>41</v>
      </c>
      <c r="I18" s="184">
        <v>87</v>
      </c>
      <c r="J18" s="184">
        <v>35</v>
      </c>
      <c r="K18" s="184">
        <v>19</v>
      </c>
      <c r="L18" s="184">
        <v>16</v>
      </c>
      <c r="M18" s="184">
        <v>17</v>
      </c>
      <c r="N18" s="184">
        <v>6</v>
      </c>
      <c r="O18" s="184">
        <v>3</v>
      </c>
      <c r="P18" s="184">
        <v>3</v>
      </c>
      <c r="Q18" s="184">
        <v>0</v>
      </c>
      <c r="R18" s="184">
        <v>0</v>
      </c>
      <c r="S18" s="184">
        <f>SUM(T18:U18)</f>
        <v>5960</v>
      </c>
      <c r="T18" s="184">
        <v>2974</v>
      </c>
      <c r="U18" s="184">
        <v>2986</v>
      </c>
      <c r="V18" s="184">
        <v>2929</v>
      </c>
      <c r="W18" s="184">
        <v>2961</v>
      </c>
      <c r="X18" s="184">
        <v>1922596</v>
      </c>
      <c r="Y18" s="184">
        <v>7154694</v>
      </c>
      <c r="Z18" s="184">
        <f>SUM(AA18:AC18)</f>
        <v>12722126</v>
      </c>
      <c r="AA18" s="184">
        <v>12031812</v>
      </c>
      <c r="AB18" s="184">
        <v>687057</v>
      </c>
      <c r="AC18" s="184">
        <v>3257</v>
      </c>
    </row>
    <row r="19" spans="2:29" ht="12" customHeight="1">
      <c r="B19" s="579"/>
      <c r="C19" s="580" t="s">
        <v>159</v>
      </c>
      <c r="D19" s="574"/>
      <c r="E19" s="184">
        <f>SUM(F19:H19)</f>
        <v>100</v>
      </c>
      <c r="F19" s="184">
        <v>77</v>
      </c>
      <c r="G19" s="184">
        <v>1</v>
      </c>
      <c r="H19" s="184">
        <v>22</v>
      </c>
      <c r="I19" s="184">
        <v>42</v>
      </c>
      <c r="J19" s="184">
        <v>26</v>
      </c>
      <c r="K19" s="184">
        <v>9</v>
      </c>
      <c r="L19" s="184">
        <v>11</v>
      </c>
      <c r="M19" s="184">
        <v>5</v>
      </c>
      <c r="N19" s="184">
        <v>4</v>
      </c>
      <c r="O19" s="184">
        <v>3</v>
      </c>
      <c r="P19" s="184">
        <v>0</v>
      </c>
      <c r="Q19" s="184">
        <v>0</v>
      </c>
      <c r="R19" s="184">
        <v>0</v>
      </c>
      <c r="S19" s="184">
        <f>SUM(T19:U19)</f>
        <v>2949</v>
      </c>
      <c r="T19" s="184">
        <v>1390</v>
      </c>
      <c r="U19" s="184">
        <v>1559</v>
      </c>
      <c r="V19" s="184">
        <v>1366</v>
      </c>
      <c r="W19" s="184">
        <v>1547</v>
      </c>
      <c r="X19" s="184">
        <v>784658</v>
      </c>
      <c r="Y19" s="184">
        <v>1922523</v>
      </c>
      <c r="Z19" s="184">
        <f>SUM(AA19:AC19)</f>
        <v>3615216</v>
      </c>
      <c r="AA19" s="184">
        <v>2983528</v>
      </c>
      <c r="AB19" s="184">
        <v>627886</v>
      </c>
      <c r="AC19" s="184">
        <v>3802</v>
      </c>
    </row>
    <row r="20" spans="2:29" ht="12" customHeight="1">
      <c r="B20" s="579"/>
      <c r="C20" s="580" t="s">
        <v>160</v>
      </c>
      <c r="D20" s="574"/>
      <c r="E20" s="184">
        <f>SUM(F20:H20)</f>
        <v>30</v>
      </c>
      <c r="F20" s="184">
        <v>26</v>
      </c>
      <c r="G20" s="184">
        <v>1</v>
      </c>
      <c r="H20" s="184">
        <v>3</v>
      </c>
      <c r="I20" s="184">
        <v>15</v>
      </c>
      <c r="J20" s="184">
        <v>6</v>
      </c>
      <c r="K20" s="184">
        <v>2</v>
      </c>
      <c r="L20" s="184">
        <v>2</v>
      </c>
      <c r="M20" s="184">
        <v>2</v>
      </c>
      <c r="N20" s="184">
        <v>3</v>
      </c>
      <c r="O20" s="184">
        <v>0</v>
      </c>
      <c r="P20" s="184">
        <v>0</v>
      </c>
      <c r="Q20" s="184">
        <v>0</v>
      </c>
      <c r="R20" s="184">
        <v>0</v>
      </c>
      <c r="S20" s="184">
        <f>SUM(T20:U20)</f>
        <v>820</v>
      </c>
      <c r="T20" s="184">
        <v>356</v>
      </c>
      <c r="U20" s="184">
        <v>464</v>
      </c>
      <c r="V20" s="184">
        <v>352</v>
      </c>
      <c r="W20" s="184">
        <v>462</v>
      </c>
      <c r="X20" s="184">
        <v>248276</v>
      </c>
      <c r="Y20" s="184">
        <v>635909</v>
      </c>
      <c r="Z20" s="184">
        <f>SUM(AA20:AC20)</f>
        <v>1149311</v>
      </c>
      <c r="AA20" s="184">
        <v>916249</v>
      </c>
      <c r="AB20" s="184">
        <v>233062</v>
      </c>
      <c r="AC20" s="184">
        <v>0</v>
      </c>
    </row>
    <row r="21" spans="2:29" ht="12" customHeight="1">
      <c r="B21" s="579"/>
      <c r="C21" s="580" t="s">
        <v>161</v>
      </c>
      <c r="D21" s="574"/>
      <c r="E21" s="184">
        <f>SUM(F21:H21)</f>
        <v>29</v>
      </c>
      <c r="F21" s="184">
        <v>18</v>
      </c>
      <c r="G21" s="184">
        <v>0</v>
      </c>
      <c r="H21" s="184">
        <v>11</v>
      </c>
      <c r="I21" s="184">
        <v>16</v>
      </c>
      <c r="J21" s="184">
        <v>2</v>
      </c>
      <c r="K21" s="184">
        <v>4</v>
      </c>
      <c r="L21" s="184">
        <v>2</v>
      </c>
      <c r="M21" s="184">
        <v>2</v>
      </c>
      <c r="N21" s="184">
        <v>3</v>
      </c>
      <c r="O21" s="184">
        <v>0</v>
      </c>
      <c r="P21" s="184">
        <v>0</v>
      </c>
      <c r="Q21" s="184">
        <v>0</v>
      </c>
      <c r="R21" s="184">
        <v>0</v>
      </c>
      <c r="S21" s="184">
        <f>SUM(T21:U21)</f>
        <v>824</v>
      </c>
      <c r="T21" s="184">
        <v>384</v>
      </c>
      <c r="U21" s="184">
        <v>440</v>
      </c>
      <c r="V21" s="184">
        <v>371</v>
      </c>
      <c r="W21" s="184">
        <v>436</v>
      </c>
      <c r="X21" s="184">
        <v>255805</v>
      </c>
      <c r="Y21" s="184">
        <v>783309</v>
      </c>
      <c r="Z21" s="184">
        <f>SUM(AA21:AC21)</f>
        <v>1278574</v>
      </c>
      <c r="AA21" s="184">
        <v>1166170</v>
      </c>
      <c r="AB21" s="184">
        <v>110176</v>
      </c>
      <c r="AC21" s="184">
        <v>2228</v>
      </c>
    </row>
    <row r="22" spans="1:29" s="584" customFormat="1" ht="12" customHeight="1">
      <c r="A22" s="581"/>
      <c r="B22" s="582"/>
      <c r="C22" s="580" t="s">
        <v>162</v>
      </c>
      <c r="D22" s="583"/>
      <c r="E22" s="184">
        <f>SUM(F22:H22)</f>
        <v>43</v>
      </c>
      <c r="F22" s="184">
        <v>35</v>
      </c>
      <c r="G22" s="184">
        <v>0</v>
      </c>
      <c r="H22" s="184">
        <v>8</v>
      </c>
      <c r="I22" s="184">
        <v>20</v>
      </c>
      <c r="J22" s="184">
        <v>12</v>
      </c>
      <c r="K22" s="184">
        <v>3</v>
      </c>
      <c r="L22" s="184">
        <v>3</v>
      </c>
      <c r="M22" s="184">
        <v>4</v>
      </c>
      <c r="N22" s="184">
        <v>1</v>
      </c>
      <c r="O22" s="184">
        <v>0</v>
      </c>
      <c r="P22" s="184">
        <v>0</v>
      </c>
      <c r="Q22" s="184">
        <v>0</v>
      </c>
      <c r="R22" s="184">
        <v>0</v>
      </c>
      <c r="S22" s="184">
        <f>SUM(T22:U22)</f>
        <v>928</v>
      </c>
      <c r="T22" s="184">
        <v>380</v>
      </c>
      <c r="U22" s="184">
        <v>548</v>
      </c>
      <c r="V22" s="184">
        <v>372</v>
      </c>
      <c r="W22" s="184">
        <v>542</v>
      </c>
      <c r="X22" s="184">
        <v>281214</v>
      </c>
      <c r="Y22" s="184">
        <v>647849</v>
      </c>
      <c r="Z22" s="184">
        <f>SUM(AA22:AC22)</f>
        <v>1306092</v>
      </c>
      <c r="AA22" s="184">
        <v>1151978</v>
      </c>
      <c r="AB22" s="184">
        <v>154114</v>
      </c>
      <c r="AC22" s="184">
        <v>0</v>
      </c>
    </row>
    <row r="23" spans="1:29" s="578" customFormat="1" ht="12" customHeight="1">
      <c r="A23" s="576"/>
      <c r="B23" s="1402" t="s">
        <v>163</v>
      </c>
      <c r="C23" s="1403"/>
      <c r="D23" s="1404"/>
      <c r="E23" s="309">
        <f aca="true" t="shared" si="5" ref="E23:AC23">SUM(E24:E27)</f>
        <v>421</v>
      </c>
      <c r="F23" s="309">
        <f t="shared" si="5"/>
        <v>318</v>
      </c>
      <c r="G23" s="309">
        <f t="shared" si="5"/>
        <v>6</v>
      </c>
      <c r="H23" s="309">
        <f t="shared" si="5"/>
        <v>97</v>
      </c>
      <c r="I23" s="309">
        <f t="shared" si="5"/>
        <v>199</v>
      </c>
      <c r="J23" s="309">
        <f t="shared" si="5"/>
        <v>81</v>
      </c>
      <c r="K23" s="309">
        <f t="shared" si="5"/>
        <v>59</v>
      </c>
      <c r="L23" s="309">
        <f t="shared" si="5"/>
        <v>25</v>
      </c>
      <c r="M23" s="309">
        <f t="shared" si="5"/>
        <v>28</v>
      </c>
      <c r="N23" s="309">
        <f t="shared" si="5"/>
        <v>16</v>
      </c>
      <c r="O23" s="309">
        <f t="shared" si="5"/>
        <v>5</v>
      </c>
      <c r="P23" s="309">
        <f t="shared" si="5"/>
        <v>3</v>
      </c>
      <c r="Q23" s="309">
        <f t="shared" si="5"/>
        <v>4</v>
      </c>
      <c r="R23" s="309">
        <f t="shared" si="5"/>
        <v>1</v>
      </c>
      <c r="S23" s="309">
        <f t="shared" si="5"/>
        <v>15063</v>
      </c>
      <c r="T23" s="309">
        <f t="shared" si="5"/>
        <v>8388</v>
      </c>
      <c r="U23" s="309">
        <f t="shared" si="5"/>
        <v>6675</v>
      </c>
      <c r="V23" s="309">
        <f t="shared" si="5"/>
        <v>8279</v>
      </c>
      <c r="W23" s="309">
        <f t="shared" si="5"/>
        <v>6621</v>
      </c>
      <c r="X23" s="309">
        <f t="shared" si="5"/>
        <v>5424946</v>
      </c>
      <c r="Y23" s="309">
        <f t="shared" si="5"/>
        <v>22830299</v>
      </c>
      <c r="Z23" s="309">
        <f t="shared" si="5"/>
        <v>36461685</v>
      </c>
      <c r="AA23" s="309">
        <f t="shared" si="5"/>
        <v>33925747</v>
      </c>
      <c r="AB23" s="309">
        <f t="shared" si="5"/>
        <v>2030577</v>
      </c>
      <c r="AC23" s="309">
        <f t="shared" si="5"/>
        <v>505361</v>
      </c>
    </row>
    <row r="24" spans="2:29" ht="12" customHeight="1">
      <c r="B24" s="579"/>
      <c r="C24" s="580" t="s">
        <v>164</v>
      </c>
      <c r="D24" s="574"/>
      <c r="E24" s="184">
        <f>SUM(F24:H24)</f>
        <v>134</v>
      </c>
      <c r="F24" s="184">
        <v>104</v>
      </c>
      <c r="G24" s="184">
        <v>0</v>
      </c>
      <c r="H24" s="184">
        <v>30</v>
      </c>
      <c r="I24" s="184">
        <v>68</v>
      </c>
      <c r="J24" s="184">
        <v>20</v>
      </c>
      <c r="K24" s="184">
        <v>20</v>
      </c>
      <c r="L24" s="184">
        <v>9</v>
      </c>
      <c r="M24" s="184">
        <v>8</v>
      </c>
      <c r="N24" s="184">
        <v>7</v>
      </c>
      <c r="O24" s="184">
        <v>2</v>
      </c>
      <c r="P24" s="184">
        <v>0</v>
      </c>
      <c r="Q24" s="184">
        <v>0</v>
      </c>
      <c r="R24" s="184">
        <v>0</v>
      </c>
      <c r="S24" s="184">
        <f>SUM(T24:U24)</f>
        <v>3557</v>
      </c>
      <c r="T24" s="184">
        <v>1722</v>
      </c>
      <c r="U24" s="184">
        <v>1835</v>
      </c>
      <c r="V24" s="184">
        <v>1686</v>
      </c>
      <c r="W24" s="184">
        <v>1815</v>
      </c>
      <c r="X24" s="184">
        <v>1137515</v>
      </c>
      <c r="Y24" s="184">
        <v>3279360</v>
      </c>
      <c r="Z24" s="184">
        <f>SUM(AA24:AC24)</f>
        <v>5567623</v>
      </c>
      <c r="AA24" s="184">
        <v>4625644</v>
      </c>
      <c r="AB24" s="184">
        <v>941881</v>
      </c>
      <c r="AC24" s="184">
        <v>98</v>
      </c>
    </row>
    <row r="25" spans="2:29" ht="12" customHeight="1">
      <c r="B25" s="579"/>
      <c r="C25" s="580" t="s">
        <v>165</v>
      </c>
      <c r="D25" s="574"/>
      <c r="E25" s="184">
        <f>SUM(F25:H25)</f>
        <v>170</v>
      </c>
      <c r="F25" s="184">
        <v>131</v>
      </c>
      <c r="G25" s="184">
        <v>4</v>
      </c>
      <c r="H25" s="184">
        <v>35</v>
      </c>
      <c r="I25" s="184">
        <v>75</v>
      </c>
      <c r="J25" s="184">
        <v>38</v>
      </c>
      <c r="K25" s="184">
        <v>23</v>
      </c>
      <c r="L25" s="184">
        <v>8</v>
      </c>
      <c r="M25" s="184">
        <v>13</v>
      </c>
      <c r="N25" s="184">
        <v>4</v>
      </c>
      <c r="O25" s="184">
        <v>2</v>
      </c>
      <c r="P25" s="184">
        <v>2</v>
      </c>
      <c r="Q25" s="184">
        <v>4</v>
      </c>
      <c r="R25" s="184">
        <v>1</v>
      </c>
      <c r="S25" s="184">
        <f>SUM(T25:U25)</f>
        <v>8189</v>
      </c>
      <c r="T25" s="184">
        <v>5174</v>
      </c>
      <c r="U25" s="184">
        <v>3015</v>
      </c>
      <c r="V25" s="184">
        <v>5135</v>
      </c>
      <c r="W25" s="184">
        <v>2995</v>
      </c>
      <c r="X25" s="184">
        <v>3302160</v>
      </c>
      <c r="Y25" s="184">
        <v>15535188</v>
      </c>
      <c r="Z25" s="184">
        <f>SUM(AA25:AC25)</f>
        <v>24991551</v>
      </c>
      <c r="AA25" s="184">
        <v>23913444</v>
      </c>
      <c r="AB25" s="184">
        <v>588665</v>
      </c>
      <c r="AC25" s="184">
        <v>489442</v>
      </c>
    </row>
    <row r="26" spans="2:29" ht="12" customHeight="1">
      <c r="B26" s="579"/>
      <c r="C26" s="580" t="s">
        <v>166</v>
      </c>
      <c r="D26" s="574"/>
      <c r="E26" s="184">
        <f>SUM(F26:H26)</f>
        <v>86</v>
      </c>
      <c r="F26" s="184">
        <v>63</v>
      </c>
      <c r="G26" s="184">
        <v>1</v>
      </c>
      <c r="H26" s="184">
        <v>22</v>
      </c>
      <c r="I26" s="184">
        <v>40</v>
      </c>
      <c r="J26" s="184">
        <v>18</v>
      </c>
      <c r="K26" s="184">
        <v>11</v>
      </c>
      <c r="L26" s="184">
        <v>6</v>
      </c>
      <c r="M26" s="184">
        <v>7</v>
      </c>
      <c r="N26" s="184">
        <v>2</v>
      </c>
      <c r="O26" s="184">
        <v>1</v>
      </c>
      <c r="P26" s="184">
        <v>1</v>
      </c>
      <c r="Q26" s="184">
        <v>0</v>
      </c>
      <c r="R26" s="184">
        <v>0</v>
      </c>
      <c r="S26" s="184">
        <f>SUM(T26:U26)</f>
        <v>2609</v>
      </c>
      <c r="T26" s="184">
        <v>1272</v>
      </c>
      <c r="U26" s="184">
        <v>1337</v>
      </c>
      <c r="V26" s="184">
        <v>1250</v>
      </c>
      <c r="W26" s="184">
        <v>1326</v>
      </c>
      <c r="X26" s="184">
        <v>802679</v>
      </c>
      <c r="Y26" s="184">
        <v>3363537</v>
      </c>
      <c r="Z26" s="184">
        <f>SUM(AA26:AC26)</f>
        <v>4738824</v>
      </c>
      <c r="AA26" s="184">
        <v>4280650</v>
      </c>
      <c r="AB26" s="184">
        <v>442373</v>
      </c>
      <c r="AC26" s="184">
        <v>15801</v>
      </c>
    </row>
    <row r="27" spans="2:29" ht="12" customHeight="1">
      <c r="B27" s="579"/>
      <c r="C27" s="580" t="s">
        <v>167</v>
      </c>
      <c r="D27" s="574"/>
      <c r="E27" s="184">
        <f>SUM(F27:H27)</f>
        <v>31</v>
      </c>
      <c r="F27" s="184">
        <v>20</v>
      </c>
      <c r="G27" s="184">
        <v>1</v>
      </c>
      <c r="H27" s="184">
        <v>10</v>
      </c>
      <c r="I27" s="184">
        <v>16</v>
      </c>
      <c r="J27" s="184">
        <v>5</v>
      </c>
      <c r="K27" s="184">
        <v>5</v>
      </c>
      <c r="L27" s="184">
        <v>2</v>
      </c>
      <c r="M27" s="184">
        <v>0</v>
      </c>
      <c r="N27" s="184">
        <v>3</v>
      </c>
      <c r="O27" s="184">
        <v>0</v>
      </c>
      <c r="P27" s="184">
        <v>0</v>
      </c>
      <c r="Q27" s="184">
        <v>0</v>
      </c>
      <c r="R27" s="184">
        <v>0</v>
      </c>
      <c r="S27" s="184">
        <f>SUM(T27:U27)</f>
        <v>708</v>
      </c>
      <c r="T27" s="184">
        <v>220</v>
      </c>
      <c r="U27" s="184">
        <v>488</v>
      </c>
      <c r="V27" s="184">
        <v>208</v>
      </c>
      <c r="W27" s="184">
        <v>485</v>
      </c>
      <c r="X27" s="184">
        <v>182592</v>
      </c>
      <c r="Y27" s="184">
        <v>652214</v>
      </c>
      <c r="Z27" s="184">
        <f>SUM(AA27:AC27)</f>
        <v>1163687</v>
      </c>
      <c r="AA27" s="184">
        <v>1106009</v>
      </c>
      <c r="AB27" s="184">
        <v>57658</v>
      </c>
      <c r="AC27" s="184">
        <v>20</v>
      </c>
    </row>
    <row r="28" spans="1:29" s="578" customFormat="1" ht="12" customHeight="1">
      <c r="A28" s="576"/>
      <c r="B28" s="1402" t="s">
        <v>168</v>
      </c>
      <c r="C28" s="1403"/>
      <c r="D28" s="1404"/>
      <c r="E28" s="309">
        <f aca="true" t="shared" si="6" ref="E28:AC28">SUM(E29:E36)</f>
        <v>349</v>
      </c>
      <c r="F28" s="309">
        <f t="shared" si="6"/>
        <v>272</v>
      </c>
      <c r="G28" s="309">
        <f t="shared" si="6"/>
        <v>7</v>
      </c>
      <c r="H28" s="309">
        <f t="shared" si="6"/>
        <v>70</v>
      </c>
      <c r="I28" s="309">
        <f t="shared" si="6"/>
        <v>134</v>
      </c>
      <c r="J28" s="309">
        <f t="shared" si="6"/>
        <v>80</v>
      </c>
      <c r="K28" s="309">
        <f t="shared" si="6"/>
        <v>61</v>
      </c>
      <c r="L28" s="309">
        <f t="shared" si="6"/>
        <v>25</v>
      </c>
      <c r="M28" s="309">
        <f t="shared" si="6"/>
        <v>29</v>
      </c>
      <c r="N28" s="309">
        <f t="shared" si="6"/>
        <v>16</v>
      </c>
      <c r="O28" s="309">
        <f t="shared" si="6"/>
        <v>1</v>
      </c>
      <c r="P28" s="309">
        <f t="shared" si="6"/>
        <v>3</v>
      </c>
      <c r="Q28" s="309">
        <f t="shared" si="6"/>
        <v>0</v>
      </c>
      <c r="R28" s="309">
        <f t="shared" si="6"/>
        <v>0</v>
      </c>
      <c r="S28" s="309">
        <f t="shared" si="6"/>
        <v>9938</v>
      </c>
      <c r="T28" s="309">
        <f t="shared" si="6"/>
        <v>4281</v>
      </c>
      <c r="U28" s="309">
        <f t="shared" si="6"/>
        <v>5657</v>
      </c>
      <c r="V28" s="309">
        <f t="shared" si="6"/>
        <v>4222</v>
      </c>
      <c r="W28" s="309">
        <f t="shared" si="6"/>
        <v>5617</v>
      </c>
      <c r="X28" s="309">
        <f t="shared" si="6"/>
        <v>2614900</v>
      </c>
      <c r="Y28" s="309">
        <f t="shared" si="6"/>
        <v>6796742</v>
      </c>
      <c r="Z28" s="309">
        <f t="shared" si="6"/>
        <v>12482658</v>
      </c>
      <c r="AA28" s="309">
        <f t="shared" si="6"/>
        <v>10614248</v>
      </c>
      <c r="AB28" s="309">
        <f t="shared" si="6"/>
        <v>1867548</v>
      </c>
      <c r="AC28" s="309">
        <f t="shared" si="6"/>
        <v>862</v>
      </c>
    </row>
    <row r="29" spans="2:29" ht="12" customHeight="1">
      <c r="B29" s="579"/>
      <c r="C29" s="580" t="s">
        <v>169</v>
      </c>
      <c r="D29" s="574"/>
      <c r="E29" s="184">
        <f aca="true" t="shared" si="7" ref="E29:E36">SUM(F29:H29)</f>
        <v>160</v>
      </c>
      <c r="F29" s="184">
        <v>140</v>
      </c>
      <c r="G29" s="184">
        <v>1</v>
      </c>
      <c r="H29" s="184">
        <v>19</v>
      </c>
      <c r="I29" s="184">
        <v>55</v>
      </c>
      <c r="J29" s="184">
        <v>38</v>
      </c>
      <c r="K29" s="184">
        <v>30</v>
      </c>
      <c r="L29" s="184">
        <v>9</v>
      </c>
      <c r="M29" s="184">
        <v>17</v>
      </c>
      <c r="N29" s="184">
        <v>8</v>
      </c>
      <c r="O29" s="184">
        <v>0</v>
      </c>
      <c r="P29" s="184">
        <v>3</v>
      </c>
      <c r="Q29" s="184">
        <v>0</v>
      </c>
      <c r="R29" s="184">
        <v>0</v>
      </c>
      <c r="S29" s="184">
        <f aca="true" t="shared" si="8" ref="S29:S36">SUM(T29:U29)</f>
        <v>5264</v>
      </c>
      <c r="T29" s="184">
        <v>2644</v>
      </c>
      <c r="U29" s="184">
        <v>2620</v>
      </c>
      <c r="V29" s="184">
        <v>2630</v>
      </c>
      <c r="W29" s="184">
        <v>2611</v>
      </c>
      <c r="X29" s="184">
        <v>1494749</v>
      </c>
      <c r="Y29" s="184">
        <v>4420396</v>
      </c>
      <c r="Z29" s="184">
        <f aca="true" t="shared" si="9" ref="Z29:Z36">SUM(AA29:AC29)</f>
        <v>7682103</v>
      </c>
      <c r="AA29" s="184">
        <v>6582991</v>
      </c>
      <c r="AB29" s="184">
        <v>1098762</v>
      </c>
      <c r="AC29" s="184">
        <v>350</v>
      </c>
    </row>
    <row r="30" spans="2:29" ht="12" customHeight="1">
      <c r="B30" s="579"/>
      <c r="C30" s="580" t="s">
        <v>170</v>
      </c>
      <c r="D30" s="574"/>
      <c r="E30" s="184">
        <f t="shared" si="7"/>
        <v>26</v>
      </c>
      <c r="F30" s="184">
        <v>20</v>
      </c>
      <c r="G30" s="184">
        <v>1</v>
      </c>
      <c r="H30" s="184">
        <v>5</v>
      </c>
      <c r="I30" s="184">
        <v>10</v>
      </c>
      <c r="J30" s="184">
        <v>4</v>
      </c>
      <c r="K30" s="184">
        <v>6</v>
      </c>
      <c r="L30" s="184">
        <v>2</v>
      </c>
      <c r="M30" s="184">
        <v>3</v>
      </c>
      <c r="N30" s="184">
        <v>1</v>
      </c>
      <c r="O30" s="184">
        <v>0</v>
      </c>
      <c r="P30" s="184">
        <v>0</v>
      </c>
      <c r="Q30" s="184">
        <v>0</v>
      </c>
      <c r="R30" s="184">
        <v>0</v>
      </c>
      <c r="S30" s="184">
        <f t="shared" si="8"/>
        <v>707</v>
      </c>
      <c r="T30" s="184">
        <v>218</v>
      </c>
      <c r="U30" s="184">
        <v>489</v>
      </c>
      <c r="V30" s="184">
        <v>216</v>
      </c>
      <c r="W30" s="184">
        <v>485</v>
      </c>
      <c r="X30" s="184">
        <v>179158</v>
      </c>
      <c r="Y30" s="184">
        <v>315629</v>
      </c>
      <c r="Z30" s="184">
        <f t="shared" si="9"/>
        <v>696443</v>
      </c>
      <c r="AA30" s="184">
        <v>540286</v>
      </c>
      <c r="AB30" s="184">
        <v>156157</v>
      </c>
      <c r="AC30" s="184">
        <v>0</v>
      </c>
    </row>
    <row r="31" spans="2:29" ht="12" customHeight="1">
      <c r="B31" s="579"/>
      <c r="C31" s="580" t="s">
        <v>171</v>
      </c>
      <c r="D31" s="574"/>
      <c r="E31" s="184">
        <f t="shared" si="7"/>
        <v>41</v>
      </c>
      <c r="F31" s="184">
        <v>30</v>
      </c>
      <c r="G31" s="184">
        <v>1</v>
      </c>
      <c r="H31" s="184">
        <v>10</v>
      </c>
      <c r="I31" s="184">
        <v>17</v>
      </c>
      <c r="J31" s="184">
        <v>10</v>
      </c>
      <c r="K31" s="184">
        <v>7</v>
      </c>
      <c r="L31" s="184">
        <v>3</v>
      </c>
      <c r="M31" s="184">
        <v>2</v>
      </c>
      <c r="N31" s="184">
        <v>1</v>
      </c>
      <c r="O31" s="184">
        <v>1</v>
      </c>
      <c r="P31" s="184">
        <v>0</v>
      </c>
      <c r="Q31" s="184">
        <v>0</v>
      </c>
      <c r="R31" s="184">
        <v>0</v>
      </c>
      <c r="S31" s="184">
        <f t="shared" si="8"/>
        <v>1030</v>
      </c>
      <c r="T31" s="184">
        <v>303</v>
      </c>
      <c r="U31" s="184">
        <v>727</v>
      </c>
      <c r="V31" s="184">
        <v>295</v>
      </c>
      <c r="W31" s="184">
        <v>721</v>
      </c>
      <c r="X31" s="184">
        <v>237039</v>
      </c>
      <c r="Y31" s="184">
        <v>546087</v>
      </c>
      <c r="Z31" s="184">
        <f t="shared" si="9"/>
        <v>1009342</v>
      </c>
      <c r="AA31" s="184">
        <v>887672</v>
      </c>
      <c r="AB31" s="184">
        <v>121172</v>
      </c>
      <c r="AC31" s="184">
        <v>498</v>
      </c>
    </row>
    <row r="32" spans="2:29" ht="12" customHeight="1">
      <c r="B32" s="579"/>
      <c r="C32" s="580" t="s">
        <v>172</v>
      </c>
      <c r="D32" s="574"/>
      <c r="E32" s="184">
        <f t="shared" si="7"/>
        <v>19</v>
      </c>
      <c r="F32" s="184">
        <v>12</v>
      </c>
      <c r="G32" s="184">
        <v>0</v>
      </c>
      <c r="H32" s="184">
        <v>7</v>
      </c>
      <c r="I32" s="184">
        <v>8</v>
      </c>
      <c r="J32" s="184">
        <v>3</v>
      </c>
      <c r="K32" s="184">
        <v>3</v>
      </c>
      <c r="L32" s="184">
        <v>3</v>
      </c>
      <c r="M32" s="184">
        <v>0</v>
      </c>
      <c r="N32" s="184">
        <v>2</v>
      </c>
      <c r="O32" s="184">
        <v>0</v>
      </c>
      <c r="P32" s="184">
        <v>0</v>
      </c>
      <c r="Q32" s="184">
        <v>0</v>
      </c>
      <c r="R32" s="184">
        <v>0</v>
      </c>
      <c r="S32" s="184">
        <f t="shared" si="8"/>
        <v>574</v>
      </c>
      <c r="T32" s="184">
        <v>223</v>
      </c>
      <c r="U32" s="184">
        <v>351</v>
      </c>
      <c r="V32" s="184">
        <v>217</v>
      </c>
      <c r="W32" s="184">
        <v>346</v>
      </c>
      <c r="X32" s="184">
        <v>131893</v>
      </c>
      <c r="Y32" s="184">
        <v>200199</v>
      </c>
      <c r="Z32" s="184">
        <f t="shared" si="9"/>
        <v>549779</v>
      </c>
      <c r="AA32" s="184">
        <v>485276</v>
      </c>
      <c r="AB32" s="184">
        <v>64503</v>
      </c>
      <c r="AC32" s="184">
        <v>0</v>
      </c>
    </row>
    <row r="33" spans="2:29" ht="12" customHeight="1">
      <c r="B33" s="579"/>
      <c r="C33" s="580" t="s">
        <v>173</v>
      </c>
      <c r="D33" s="574"/>
      <c r="E33" s="184">
        <f t="shared" si="7"/>
        <v>42</v>
      </c>
      <c r="F33" s="184">
        <v>27</v>
      </c>
      <c r="G33" s="184">
        <v>2</v>
      </c>
      <c r="H33" s="184">
        <v>13</v>
      </c>
      <c r="I33" s="184">
        <v>20</v>
      </c>
      <c r="J33" s="184">
        <v>7</v>
      </c>
      <c r="K33" s="184">
        <v>7</v>
      </c>
      <c r="L33" s="184">
        <v>2</v>
      </c>
      <c r="M33" s="184">
        <v>3</v>
      </c>
      <c r="N33" s="184">
        <v>3</v>
      </c>
      <c r="O33" s="184">
        <v>0</v>
      </c>
      <c r="P33" s="184">
        <v>0</v>
      </c>
      <c r="Q33" s="184">
        <v>0</v>
      </c>
      <c r="R33" s="184">
        <v>0</v>
      </c>
      <c r="S33" s="184">
        <f t="shared" si="8"/>
        <v>1155</v>
      </c>
      <c r="T33" s="184">
        <v>444</v>
      </c>
      <c r="U33" s="184">
        <v>711</v>
      </c>
      <c r="V33" s="184">
        <v>432</v>
      </c>
      <c r="W33" s="184">
        <v>705</v>
      </c>
      <c r="X33" s="184">
        <v>278772</v>
      </c>
      <c r="Y33" s="184">
        <v>553391</v>
      </c>
      <c r="Z33" s="184">
        <f t="shared" si="9"/>
        <v>1159600</v>
      </c>
      <c r="AA33" s="184">
        <v>905927</v>
      </c>
      <c r="AB33" s="184">
        <v>253659</v>
      </c>
      <c r="AC33" s="184">
        <v>14</v>
      </c>
    </row>
    <row r="34" spans="2:29" ht="12" customHeight="1">
      <c r="B34" s="579"/>
      <c r="C34" s="580" t="s">
        <v>174</v>
      </c>
      <c r="D34" s="574"/>
      <c r="E34" s="184">
        <f t="shared" si="7"/>
        <v>14</v>
      </c>
      <c r="F34" s="184">
        <v>9</v>
      </c>
      <c r="G34" s="184">
        <v>1</v>
      </c>
      <c r="H34" s="184">
        <v>4</v>
      </c>
      <c r="I34" s="184">
        <v>8</v>
      </c>
      <c r="J34" s="184">
        <v>3</v>
      </c>
      <c r="K34" s="184">
        <v>1</v>
      </c>
      <c r="L34" s="184">
        <v>1</v>
      </c>
      <c r="M34" s="184">
        <v>1</v>
      </c>
      <c r="N34" s="184">
        <v>0</v>
      </c>
      <c r="O34" s="184">
        <v>0</v>
      </c>
      <c r="P34" s="184">
        <v>0</v>
      </c>
      <c r="Q34" s="184">
        <v>0</v>
      </c>
      <c r="R34" s="184">
        <v>0</v>
      </c>
      <c r="S34" s="184">
        <f t="shared" si="8"/>
        <v>205</v>
      </c>
      <c r="T34" s="184">
        <v>58</v>
      </c>
      <c r="U34" s="184">
        <v>147</v>
      </c>
      <c r="V34" s="184">
        <v>54</v>
      </c>
      <c r="W34" s="184">
        <v>145</v>
      </c>
      <c r="X34" s="184">
        <v>41742</v>
      </c>
      <c r="Y34" s="184">
        <v>61085</v>
      </c>
      <c r="Z34" s="184">
        <f t="shared" si="9"/>
        <v>156935</v>
      </c>
      <c r="AA34" s="184">
        <v>130923</v>
      </c>
      <c r="AB34" s="184">
        <v>26012</v>
      </c>
      <c r="AC34" s="184">
        <v>0</v>
      </c>
    </row>
    <row r="35" spans="2:29" ht="12" customHeight="1">
      <c r="B35" s="579"/>
      <c r="C35" s="580" t="s">
        <v>175</v>
      </c>
      <c r="D35" s="574"/>
      <c r="E35" s="184">
        <f t="shared" si="7"/>
        <v>25</v>
      </c>
      <c r="F35" s="184">
        <v>19</v>
      </c>
      <c r="G35" s="184">
        <v>0</v>
      </c>
      <c r="H35" s="184">
        <v>6</v>
      </c>
      <c r="I35" s="184">
        <v>8</v>
      </c>
      <c r="J35" s="184">
        <v>7</v>
      </c>
      <c r="K35" s="184">
        <v>6</v>
      </c>
      <c r="L35" s="184">
        <v>3</v>
      </c>
      <c r="M35" s="184">
        <v>1</v>
      </c>
      <c r="N35" s="184">
        <v>0</v>
      </c>
      <c r="O35" s="184">
        <v>0</v>
      </c>
      <c r="P35" s="184">
        <v>0</v>
      </c>
      <c r="Q35" s="184">
        <v>0</v>
      </c>
      <c r="R35" s="184">
        <v>0</v>
      </c>
      <c r="S35" s="184">
        <f t="shared" si="8"/>
        <v>461</v>
      </c>
      <c r="T35" s="184">
        <v>228</v>
      </c>
      <c r="U35" s="184">
        <v>233</v>
      </c>
      <c r="V35" s="184">
        <v>220</v>
      </c>
      <c r="W35" s="184">
        <v>230</v>
      </c>
      <c r="X35" s="184">
        <v>124636</v>
      </c>
      <c r="Y35" s="184">
        <v>415795</v>
      </c>
      <c r="Z35" s="184">
        <f t="shared" si="9"/>
        <v>637053</v>
      </c>
      <c r="AA35" s="184">
        <v>592310</v>
      </c>
      <c r="AB35" s="184">
        <v>44743</v>
      </c>
      <c r="AC35" s="184">
        <v>0</v>
      </c>
    </row>
    <row r="36" spans="2:29" ht="12" customHeight="1">
      <c r="B36" s="579"/>
      <c r="C36" s="580" t="s">
        <v>176</v>
      </c>
      <c r="D36" s="574"/>
      <c r="E36" s="184">
        <f t="shared" si="7"/>
        <v>22</v>
      </c>
      <c r="F36" s="184">
        <v>15</v>
      </c>
      <c r="G36" s="184">
        <v>1</v>
      </c>
      <c r="H36" s="184">
        <v>6</v>
      </c>
      <c r="I36" s="184">
        <v>8</v>
      </c>
      <c r="J36" s="184">
        <v>8</v>
      </c>
      <c r="K36" s="184">
        <v>1</v>
      </c>
      <c r="L36" s="184">
        <v>2</v>
      </c>
      <c r="M36" s="184">
        <v>2</v>
      </c>
      <c r="N36" s="184">
        <v>1</v>
      </c>
      <c r="O36" s="184">
        <v>0</v>
      </c>
      <c r="P36" s="184">
        <v>0</v>
      </c>
      <c r="Q36" s="184">
        <v>0</v>
      </c>
      <c r="R36" s="184">
        <v>0</v>
      </c>
      <c r="S36" s="184">
        <f t="shared" si="8"/>
        <v>542</v>
      </c>
      <c r="T36" s="184">
        <v>163</v>
      </c>
      <c r="U36" s="184">
        <v>379</v>
      </c>
      <c r="V36" s="184">
        <v>158</v>
      </c>
      <c r="W36" s="184">
        <v>374</v>
      </c>
      <c r="X36" s="184">
        <v>126911</v>
      </c>
      <c r="Y36" s="184">
        <v>284160</v>
      </c>
      <c r="Z36" s="184">
        <f t="shared" si="9"/>
        <v>591403</v>
      </c>
      <c r="AA36" s="184">
        <v>488863</v>
      </c>
      <c r="AB36" s="184">
        <v>102540</v>
      </c>
      <c r="AC36" s="184">
        <v>0</v>
      </c>
    </row>
    <row r="37" spans="1:29" s="578" customFormat="1" ht="12" customHeight="1">
      <c r="A37" s="576"/>
      <c r="B37" s="1402" t="s">
        <v>177</v>
      </c>
      <c r="C37" s="1403"/>
      <c r="D37" s="1404"/>
      <c r="E37" s="309">
        <f aca="true" t="shared" si="10" ref="E37:AC37">SUM(E38:E41)</f>
        <v>810</v>
      </c>
      <c r="F37" s="309">
        <f t="shared" si="10"/>
        <v>664</v>
      </c>
      <c r="G37" s="309">
        <f t="shared" si="10"/>
        <v>6</v>
      </c>
      <c r="H37" s="309">
        <f t="shared" si="10"/>
        <v>140</v>
      </c>
      <c r="I37" s="309">
        <f t="shared" si="10"/>
        <v>382</v>
      </c>
      <c r="J37" s="309">
        <f t="shared" si="10"/>
        <v>156</v>
      </c>
      <c r="K37" s="309">
        <f t="shared" si="10"/>
        <v>97</v>
      </c>
      <c r="L37" s="309">
        <f t="shared" si="10"/>
        <v>70</v>
      </c>
      <c r="M37" s="309">
        <f t="shared" si="10"/>
        <v>51</v>
      </c>
      <c r="N37" s="309">
        <f t="shared" si="10"/>
        <v>33</v>
      </c>
      <c r="O37" s="309">
        <f t="shared" si="10"/>
        <v>10</v>
      </c>
      <c r="P37" s="309">
        <f t="shared" si="10"/>
        <v>6</v>
      </c>
      <c r="Q37" s="309">
        <f t="shared" si="10"/>
        <v>4</v>
      </c>
      <c r="R37" s="309">
        <f t="shared" si="10"/>
        <v>1</v>
      </c>
      <c r="S37" s="309">
        <f t="shared" si="10"/>
        <v>26254</v>
      </c>
      <c r="T37" s="309">
        <f t="shared" si="10"/>
        <v>14699</v>
      </c>
      <c r="U37" s="309">
        <f t="shared" si="10"/>
        <v>11555</v>
      </c>
      <c r="V37" s="309">
        <f t="shared" si="10"/>
        <v>14546</v>
      </c>
      <c r="W37" s="309">
        <f t="shared" si="10"/>
        <v>11476</v>
      </c>
      <c r="X37" s="309">
        <f t="shared" si="10"/>
        <v>9388355</v>
      </c>
      <c r="Y37" s="309">
        <f t="shared" si="10"/>
        <v>54546968</v>
      </c>
      <c r="Z37" s="309">
        <f t="shared" si="10"/>
        <v>76769493</v>
      </c>
      <c r="AA37" s="309">
        <f t="shared" si="10"/>
        <v>72957543</v>
      </c>
      <c r="AB37" s="309">
        <f t="shared" si="10"/>
        <v>3770857</v>
      </c>
      <c r="AC37" s="309">
        <f t="shared" si="10"/>
        <v>41093</v>
      </c>
    </row>
    <row r="38" spans="2:29" ht="12" customHeight="1">
      <c r="B38" s="579"/>
      <c r="C38" s="580" t="s">
        <v>178</v>
      </c>
      <c r="D38" s="574"/>
      <c r="E38" s="184">
        <f>SUM(F38:H38)</f>
        <v>450</v>
      </c>
      <c r="F38" s="184">
        <v>371</v>
      </c>
      <c r="G38" s="184">
        <v>4</v>
      </c>
      <c r="H38" s="184">
        <v>75</v>
      </c>
      <c r="I38" s="184">
        <v>215</v>
      </c>
      <c r="J38" s="184">
        <v>77</v>
      </c>
      <c r="K38" s="184">
        <v>54</v>
      </c>
      <c r="L38" s="184">
        <v>35</v>
      </c>
      <c r="M38" s="184">
        <v>31</v>
      </c>
      <c r="N38" s="184">
        <v>26</v>
      </c>
      <c r="O38" s="184">
        <v>5</v>
      </c>
      <c r="P38" s="184">
        <v>4</v>
      </c>
      <c r="Q38" s="184">
        <v>2</v>
      </c>
      <c r="R38" s="184">
        <v>1</v>
      </c>
      <c r="S38" s="184">
        <f>SUM(T38:U38)</f>
        <v>15950</v>
      </c>
      <c r="T38" s="184">
        <v>9598</v>
      </c>
      <c r="U38" s="184">
        <v>6352</v>
      </c>
      <c r="V38" s="184">
        <v>9516</v>
      </c>
      <c r="W38" s="184">
        <v>6309</v>
      </c>
      <c r="X38" s="184">
        <v>5856195</v>
      </c>
      <c r="Y38" s="184">
        <v>43700580</v>
      </c>
      <c r="Z38" s="184">
        <f>SUM(AA38:AC38)</f>
        <v>57133211</v>
      </c>
      <c r="AA38" s="184">
        <v>54932384</v>
      </c>
      <c r="AB38" s="184">
        <v>2183397</v>
      </c>
      <c r="AC38" s="184">
        <v>17430</v>
      </c>
    </row>
    <row r="39" spans="2:29" ht="12" customHeight="1">
      <c r="B39" s="579"/>
      <c r="C39" s="580" t="s">
        <v>179</v>
      </c>
      <c r="D39" s="574"/>
      <c r="E39" s="184">
        <f>SUM(F39:H39)</f>
        <v>178</v>
      </c>
      <c r="F39" s="184">
        <v>142</v>
      </c>
      <c r="G39" s="184">
        <v>2</v>
      </c>
      <c r="H39" s="184">
        <v>34</v>
      </c>
      <c r="I39" s="184">
        <v>84</v>
      </c>
      <c r="J39" s="184">
        <v>41</v>
      </c>
      <c r="K39" s="184">
        <v>20</v>
      </c>
      <c r="L39" s="184">
        <v>17</v>
      </c>
      <c r="M39" s="184">
        <v>11</v>
      </c>
      <c r="N39" s="184">
        <v>2</v>
      </c>
      <c r="O39" s="184">
        <v>3</v>
      </c>
      <c r="P39" s="184">
        <v>0</v>
      </c>
      <c r="Q39" s="184">
        <v>0</v>
      </c>
      <c r="R39" s="184">
        <v>0</v>
      </c>
      <c r="S39" s="184">
        <f>SUM(T39:U39)</f>
        <v>4044</v>
      </c>
      <c r="T39" s="184">
        <v>1973</v>
      </c>
      <c r="U39" s="184">
        <v>2071</v>
      </c>
      <c r="V39" s="184">
        <v>1933</v>
      </c>
      <c r="W39" s="184">
        <v>2052</v>
      </c>
      <c r="X39" s="184">
        <v>1273914</v>
      </c>
      <c r="Y39" s="184">
        <v>3255672</v>
      </c>
      <c r="Z39" s="184">
        <f>SUM(AA39:AC39)</f>
        <v>6440913</v>
      </c>
      <c r="AA39" s="184">
        <v>5505727</v>
      </c>
      <c r="AB39" s="184">
        <v>912899</v>
      </c>
      <c r="AC39" s="184">
        <v>22287</v>
      </c>
    </row>
    <row r="40" spans="2:29" ht="12" customHeight="1">
      <c r="B40" s="579"/>
      <c r="C40" s="580" t="s">
        <v>180</v>
      </c>
      <c r="D40" s="574"/>
      <c r="E40" s="184">
        <f>SUM(F40:H40)</f>
        <v>112</v>
      </c>
      <c r="F40" s="184">
        <v>95</v>
      </c>
      <c r="G40" s="184">
        <v>0</v>
      </c>
      <c r="H40" s="184">
        <v>17</v>
      </c>
      <c r="I40" s="184">
        <v>48</v>
      </c>
      <c r="J40" s="184">
        <v>22</v>
      </c>
      <c r="K40" s="184">
        <v>14</v>
      </c>
      <c r="L40" s="184">
        <v>14</v>
      </c>
      <c r="M40" s="184">
        <v>7</v>
      </c>
      <c r="N40" s="184">
        <v>3</v>
      </c>
      <c r="O40" s="184">
        <v>1</v>
      </c>
      <c r="P40" s="184">
        <v>2</v>
      </c>
      <c r="Q40" s="184">
        <v>1</v>
      </c>
      <c r="R40" s="184">
        <v>0</v>
      </c>
      <c r="S40" s="184">
        <f>SUM(T40:U40)</f>
        <v>4098</v>
      </c>
      <c r="T40" s="184">
        <v>2160</v>
      </c>
      <c r="U40" s="184">
        <v>1938</v>
      </c>
      <c r="V40" s="184">
        <v>2143</v>
      </c>
      <c r="W40" s="184">
        <v>1929</v>
      </c>
      <c r="X40" s="184">
        <v>1568411</v>
      </c>
      <c r="Y40" s="184">
        <v>5856437</v>
      </c>
      <c r="Z40" s="184">
        <f>SUM(AA40:AC40)</f>
        <v>10227456</v>
      </c>
      <c r="AA40" s="184">
        <v>9841216</v>
      </c>
      <c r="AB40" s="184">
        <v>385864</v>
      </c>
      <c r="AC40" s="184">
        <v>376</v>
      </c>
    </row>
    <row r="41" spans="2:29" ht="12" customHeight="1">
      <c r="B41" s="579"/>
      <c r="C41" s="580" t="s">
        <v>181</v>
      </c>
      <c r="D41" s="574"/>
      <c r="E41" s="184">
        <f>SUM(F41:H41)</f>
        <v>70</v>
      </c>
      <c r="F41" s="184">
        <v>56</v>
      </c>
      <c r="G41" s="184">
        <v>0</v>
      </c>
      <c r="H41" s="184">
        <v>14</v>
      </c>
      <c r="I41" s="184">
        <v>35</v>
      </c>
      <c r="J41" s="184">
        <v>16</v>
      </c>
      <c r="K41" s="184">
        <v>9</v>
      </c>
      <c r="L41" s="184">
        <v>4</v>
      </c>
      <c r="M41" s="184">
        <v>2</v>
      </c>
      <c r="N41" s="184">
        <v>2</v>
      </c>
      <c r="O41" s="184">
        <v>1</v>
      </c>
      <c r="P41" s="184">
        <v>0</v>
      </c>
      <c r="Q41" s="184">
        <v>1</v>
      </c>
      <c r="R41" s="184">
        <v>0</v>
      </c>
      <c r="S41" s="184">
        <f>SUM(T41:U41)</f>
        <v>2162</v>
      </c>
      <c r="T41" s="184">
        <v>968</v>
      </c>
      <c r="U41" s="184">
        <v>1194</v>
      </c>
      <c r="V41" s="184">
        <v>954</v>
      </c>
      <c r="W41" s="184">
        <v>1186</v>
      </c>
      <c r="X41" s="184">
        <v>689835</v>
      </c>
      <c r="Y41" s="184">
        <v>1734279</v>
      </c>
      <c r="Z41" s="184">
        <f>SUM(AA41:AC41)</f>
        <v>2967913</v>
      </c>
      <c r="AA41" s="184">
        <v>2678216</v>
      </c>
      <c r="AB41" s="184">
        <v>288697</v>
      </c>
      <c r="AC41" s="184">
        <v>1000</v>
      </c>
    </row>
    <row r="42" spans="1:29" s="578" customFormat="1" ht="12" customHeight="1">
      <c r="A42" s="576"/>
      <c r="B42" s="1402" t="s">
        <v>182</v>
      </c>
      <c r="C42" s="1403"/>
      <c r="D42" s="1404"/>
      <c r="E42" s="309">
        <f aca="true" t="shared" si="11" ref="E42:AC42">SUM(E43:E46)</f>
        <v>320</v>
      </c>
      <c r="F42" s="309">
        <f t="shared" si="11"/>
        <v>249</v>
      </c>
      <c r="G42" s="309">
        <f t="shared" si="11"/>
        <v>5</v>
      </c>
      <c r="H42" s="309">
        <f t="shared" si="11"/>
        <v>66</v>
      </c>
      <c r="I42" s="309">
        <f t="shared" si="11"/>
        <v>145</v>
      </c>
      <c r="J42" s="309">
        <f t="shared" si="11"/>
        <v>68</v>
      </c>
      <c r="K42" s="309">
        <f t="shared" si="11"/>
        <v>32</v>
      </c>
      <c r="L42" s="309">
        <f t="shared" si="11"/>
        <v>29</v>
      </c>
      <c r="M42" s="309">
        <f t="shared" si="11"/>
        <v>20</v>
      </c>
      <c r="N42" s="309">
        <f t="shared" si="11"/>
        <v>20</v>
      </c>
      <c r="O42" s="309">
        <f t="shared" si="11"/>
        <v>3</v>
      </c>
      <c r="P42" s="309">
        <f t="shared" si="11"/>
        <v>1</v>
      </c>
      <c r="Q42" s="309">
        <f t="shared" si="11"/>
        <v>1</v>
      </c>
      <c r="R42" s="309">
        <f t="shared" si="11"/>
        <v>1</v>
      </c>
      <c r="S42" s="309">
        <f t="shared" si="11"/>
        <v>10818</v>
      </c>
      <c r="T42" s="309">
        <f t="shared" si="11"/>
        <v>5671</v>
      </c>
      <c r="U42" s="309">
        <f t="shared" si="11"/>
        <v>5147</v>
      </c>
      <c r="V42" s="309">
        <f t="shared" si="11"/>
        <v>5606</v>
      </c>
      <c r="W42" s="309">
        <f t="shared" si="11"/>
        <v>5117</v>
      </c>
      <c r="X42" s="309">
        <f t="shared" si="11"/>
        <v>3961973</v>
      </c>
      <c r="Y42" s="309">
        <f t="shared" si="11"/>
        <v>9245264</v>
      </c>
      <c r="Z42" s="309">
        <f t="shared" si="11"/>
        <v>17919878</v>
      </c>
      <c r="AA42" s="309">
        <f t="shared" si="11"/>
        <v>16017640</v>
      </c>
      <c r="AB42" s="309">
        <f t="shared" si="11"/>
        <v>1899968</v>
      </c>
      <c r="AC42" s="309">
        <f t="shared" si="11"/>
        <v>2270</v>
      </c>
    </row>
    <row r="43" spans="2:29" ht="12" customHeight="1">
      <c r="B43" s="579"/>
      <c r="C43" s="580" t="s">
        <v>183</v>
      </c>
      <c r="D43" s="574"/>
      <c r="E43" s="184">
        <f>SUM(F43:H43)</f>
        <v>177</v>
      </c>
      <c r="F43" s="184">
        <v>135</v>
      </c>
      <c r="G43" s="184">
        <v>1</v>
      </c>
      <c r="H43" s="184">
        <v>41</v>
      </c>
      <c r="I43" s="184">
        <v>82</v>
      </c>
      <c r="J43" s="184">
        <v>38</v>
      </c>
      <c r="K43" s="184">
        <v>19</v>
      </c>
      <c r="L43" s="184">
        <v>14</v>
      </c>
      <c r="M43" s="184">
        <v>10</v>
      </c>
      <c r="N43" s="184">
        <v>11</v>
      </c>
      <c r="O43" s="184">
        <v>1</v>
      </c>
      <c r="P43" s="184">
        <v>1</v>
      </c>
      <c r="Q43" s="184">
        <v>1</v>
      </c>
      <c r="R43" s="184">
        <v>0</v>
      </c>
      <c r="S43" s="184">
        <f>SUM(T43:U43)</f>
        <v>5496</v>
      </c>
      <c r="T43" s="184">
        <v>2737</v>
      </c>
      <c r="U43" s="184">
        <v>2759</v>
      </c>
      <c r="V43" s="184">
        <v>2696</v>
      </c>
      <c r="W43" s="184">
        <v>2736</v>
      </c>
      <c r="X43" s="184">
        <v>1953585</v>
      </c>
      <c r="Y43" s="184">
        <v>3970307</v>
      </c>
      <c r="Z43" s="184">
        <f>SUM(AA43:AC43)</f>
        <v>8275407</v>
      </c>
      <c r="AA43" s="184">
        <v>7446889</v>
      </c>
      <c r="AB43" s="184">
        <v>827976</v>
      </c>
      <c r="AC43" s="184">
        <v>542</v>
      </c>
    </row>
    <row r="44" spans="2:29" ht="12" customHeight="1">
      <c r="B44" s="579"/>
      <c r="C44" s="580" t="s">
        <v>184</v>
      </c>
      <c r="D44" s="574"/>
      <c r="E44" s="184">
        <f>SUM(F44:H44)</f>
        <v>27</v>
      </c>
      <c r="F44" s="184">
        <v>24</v>
      </c>
      <c r="G44" s="184">
        <v>1</v>
      </c>
      <c r="H44" s="184">
        <v>2</v>
      </c>
      <c r="I44" s="184">
        <v>6</v>
      </c>
      <c r="J44" s="184">
        <v>8</v>
      </c>
      <c r="K44" s="184">
        <v>4</v>
      </c>
      <c r="L44" s="184">
        <v>2</v>
      </c>
      <c r="M44" s="184">
        <v>4</v>
      </c>
      <c r="N44" s="184">
        <v>2</v>
      </c>
      <c r="O44" s="184">
        <v>0</v>
      </c>
      <c r="P44" s="184">
        <v>0</v>
      </c>
      <c r="Q44" s="184">
        <v>0</v>
      </c>
      <c r="R44" s="184">
        <v>1</v>
      </c>
      <c r="S44" s="184">
        <f>SUM(T44:U44)</f>
        <v>1988</v>
      </c>
      <c r="T44" s="184">
        <v>1427</v>
      </c>
      <c r="U44" s="184">
        <v>561</v>
      </c>
      <c r="V44" s="184">
        <v>1425</v>
      </c>
      <c r="W44" s="184">
        <v>561</v>
      </c>
      <c r="X44" s="184">
        <v>935822</v>
      </c>
      <c r="Y44" s="184">
        <v>2344513</v>
      </c>
      <c r="Z44" s="184">
        <f>SUM(AA44:AC44)</f>
        <v>4625993</v>
      </c>
      <c r="AA44" s="184">
        <v>4208412</v>
      </c>
      <c r="AB44" s="184">
        <v>416462</v>
      </c>
      <c r="AC44" s="184">
        <v>1119</v>
      </c>
    </row>
    <row r="45" spans="2:29" ht="12" customHeight="1">
      <c r="B45" s="579"/>
      <c r="C45" s="585" t="s">
        <v>185</v>
      </c>
      <c r="D45" s="574"/>
      <c r="E45" s="184">
        <f>SUM(F45:H45)</f>
        <v>84</v>
      </c>
      <c r="F45" s="184">
        <v>63</v>
      </c>
      <c r="G45" s="184">
        <v>0</v>
      </c>
      <c r="H45" s="184">
        <v>21</v>
      </c>
      <c r="I45" s="184">
        <v>43</v>
      </c>
      <c r="J45" s="184">
        <v>16</v>
      </c>
      <c r="K45" s="184">
        <v>7</v>
      </c>
      <c r="L45" s="184">
        <v>8</v>
      </c>
      <c r="M45" s="184">
        <v>4</v>
      </c>
      <c r="N45" s="184">
        <v>6</v>
      </c>
      <c r="O45" s="184">
        <v>0</v>
      </c>
      <c r="P45" s="184">
        <v>0</v>
      </c>
      <c r="Q45" s="184">
        <v>0</v>
      </c>
      <c r="R45" s="184">
        <v>0</v>
      </c>
      <c r="S45" s="184">
        <f>SUM(T45:U45)</f>
        <v>2141</v>
      </c>
      <c r="T45" s="184">
        <v>972</v>
      </c>
      <c r="U45" s="184">
        <v>1169</v>
      </c>
      <c r="V45" s="184">
        <v>952</v>
      </c>
      <c r="W45" s="184">
        <v>1162</v>
      </c>
      <c r="X45" s="184">
        <v>663262</v>
      </c>
      <c r="Y45" s="184">
        <v>1339974</v>
      </c>
      <c r="Z45" s="184">
        <f>SUM(AA45:AC45)</f>
        <v>2658066</v>
      </c>
      <c r="AA45" s="184">
        <v>2160923</v>
      </c>
      <c r="AB45" s="184">
        <v>496644</v>
      </c>
      <c r="AC45" s="184">
        <v>499</v>
      </c>
    </row>
    <row r="46" spans="2:29" ht="12" customHeight="1">
      <c r="B46" s="579"/>
      <c r="C46" s="585" t="s">
        <v>186</v>
      </c>
      <c r="D46" s="574"/>
      <c r="E46" s="184">
        <f>SUM(F46:H46)</f>
        <v>32</v>
      </c>
      <c r="F46" s="184">
        <v>27</v>
      </c>
      <c r="G46" s="184">
        <v>3</v>
      </c>
      <c r="H46" s="184">
        <v>2</v>
      </c>
      <c r="I46" s="184">
        <v>14</v>
      </c>
      <c r="J46" s="184">
        <v>6</v>
      </c>
      <c r="K46" s="184">
        <v>2</v>
      </c>
      <c r="L46" s="184">
        <v>5</v>
      </c>
      <c r="M46" s="184">
        <v>2</v>
      </c>
      <c r="N46" s="184">
        <v>1</v>
      </c>
      <c r="O46" s="184">
        <v>2</v>
      </c>
      <c r="P46" s="184">
        <v>0</v>
      </c>
      <c r="Q46" s="184">
        <v>0</v>
      </c>
      <c r="R46" s="184">
        <v>0</v>
      </c>
      <c r="S46" s="184">
        <f>SUM(T46:U46)</f>
        <v>1193</v>
      </c>
      <c r="T46" s="184">
        <v>535</v>
      </c>
      <c r="U46" s="184">
        <v>658</v>
      </c>
      <c r="V46" s="184">
        <v>533</v>
      </c>
      <c r="W46" s="184">
        <v>658</v>
      </c>
      <c r="X46" s="184">
        <v>409304</v>
      </c>
      <c r="Y46" s="184">
        <v>1590470</v>
      </c>
      <c r="Z46" s="184">
        <f>SUM(AA46:AC46)</f>
        <v>2360412</v>
      </c>
      <c r="AA46" s="184">
        <v>2201416</v>
      </c>
      <c r="AB46" s="184">
        <v>158886</v>
      </c>
      <c r="AC46" s="184">
        <v>110</v>
      </c>
    </row>
    <row r="47" spans="1:29" s="578" customFormat="1" ht="12" customHeight="1">
      <c r="A47" s="576"/>
      <c r="B47" s="1402" t="s">
        <v>187</v>
      </c>
      <c r="C47" s="1403"/>
      <c r="D47" s="1404"/>
      <c r="E47" s="309">
        <f aca="true" t="shared" si="12" ref="E47:AC47">SUM(E48:E56)</f>
        <v>593</v>
      </c>
      <c r="F47" s="309">
        <f t="shared" si="12"/>
        <v>467</v>
      </c>
      <c r="G47" s="309">
        <f t="shared" si="12"/>
        <v>22</v>
      </c>
      <c r="H47" s="309">
        <f t="shared" si="12"/>
        <v>104</v>
      </c>
      <c r="I47" s="309">
        <f t="shared" si="12"/>
        <v>224</v>
      </c>
      <c r="J47" s="309">
        <f t="shared" si="12"/>
        <v>148</v>
      </c>
      <c r="K47" s="309">
        <f t="shared" si="12"/>
        <v>89</v>
      </c>
      <c r="L47" s="309">
        <f t="shared" si="12"/>
        <v>54</v>
      </c>
      <c r="M47" s="309">
        <f t="shared" si="12"/>
        <v>49</v>
      </c>
      <c r="N47" s="309">
        <f t="shared" si="12"/>
        <v>15</v>
      </c>
      <c r="O47" s="309">
        <f t="shared" si="12"/>
        <v>6</v>
      </c>
      <c r="P47" s="309">
        <f t="shared" si="12"/>
        <v>5</v>
      </c>
      <c r="Q47" s="309">
        <f t="shared" si="12"/>
        <v>2</v>
      </c>
      <c r="R47" s="309">
        <f t="shared" si="12"/>
        <v>1</v>
      </c>
      <c r="S47" s="309">
        <f t="shared" si="12"/>
        <v>19163</v>
      </c>
      <c r="T47" s="309">
        <f t="shared" si="12"/>
        <v>9389</v>
      </c>
      <c r="U47" s="309">
        <f t="shared" si="12"/>
        <v>9774</v>
      </c>
      <c r="V47" s="309">
        <f t="shared" si="12"/>
        <v>9294</v>
      </c>
      <c r="W47" s="309">
        <f t="shared" si="12"/>
        <v>9725</v>
      </c>
      <c r="X47" s="309">
        <f t="shared" si="12"/>
        <v>6384195</v>
      </c>
      <c r="Y47" s="309">
        <f t="shared" si="12"/>
        <v>13363566</v>
      </c>
      <c r="Z47" s="309">
        <f t="shared" si="12"/>
        <v>27310648</v>
      </c>
      <c r="AA47" s="309">
        <f t="shared" si="12"/>
        <v>23880467</v>
      </c>
      <c r="AB47" s="309">
        <f t="shared" si="12"/>
        <v>3416539</v>
      </c>
      <c r="AC47" s="309">
        <f t="shared" si="12"/>
        <v>13642</v>
      </c>
    </row>
    <row r="48" spans="2:29" ht="12" customHeight="1">
      <c r="B48" s="579"/>
      <c r="C48" s="585" t="s">
        <v>188</v>
      </c>
      <c r="D48" s="574"/>
      <c r="E48" s="184">
        <f aca="true" t="shared" si="13" ref="E48:E56">SUM(F48:H48)</f>
        <v>303</v>
      </c>
      <c r="F48" s="184">
        <v>252</v>
      </c>
      <c r="G48" s="184">
        <v>4</v>
      </c>
      <c r="H48" s="184">
        <v>47</v>
      </c>
      <c r="I48" s="184">
        <v>104</v>
      </c>
      <c r="J48" s="184">
        <v>85</v>
      </c>
      <c r="K48" s="184">
        <v>42</v>
      </c>
      <c r="L48" s="184">
        <v>26</v>
      </c>
      <c r="M48" s="184">
        <v>25</v>
      </c>
      <c r="N48" s="184">
        <v>9</v>
      </c>
      <c r="O48" s="184">
        <v>6</v>
      </c>
      <c r="P48" s="184">
        <v>4</v>
      </c>
      <c r="Q48" s="184">
        <v>1</v>
      </c>
      <c r="R48" s="184">
        <v>1</v>
      </c>
      <c r="S48" s="184">
        <f aca="true" t="shared" si="14" ref="S48:S56">SUM(T48:U48)</f>
        <v>11841</v>
      </c>
      <c r="T48" s="184">
        <v>6098</v>
      </c>
      <c r="U48" s="184">
        <v>5743</v>
      </c>
      <c r="V48" s="184">
        <v>6054</v>
      </c>
      <c r="W48" s="184">
        <v>5719</v>
      </c>
      <c r="X48" s="184">
        <v>4205837</v>
      </c>
      <c r="Y48" s="184">
        <v>7634095</v>
      </c>
      <c r="Z48" s="184">
        <f aca="true" t="shared" si="15" ref="Z48:Z56">SUM(AA48:AC48)</f>
        <v>17093623</v>
      </c>
      <c r="AA48" s="184">
        <v>14840741</v>
      </c>
      <c r="AB48" s="184">
        <v>2240764</v>
      </c>
      <c r="AC48" s="184">
        <v>12118</v>
      </c>
    </row>
    <row r="49" spans="2:29" ht="12" customHeight="1">
      <c r="B49" s="579"/>
      <c r="C49" s="585" t="s">
        <v>189</v>
      </c>
      <c r="D49" s="574"/>
      <c r="E49" s="184">
        <f t="shared" si="13"/>
        <v>31</v>
      </c>
      <c r="F49" s="184">
        <v>21</v>
      </c>
      <c r="G49" s="184">
        <v>2</v>
      </c>
      <c r="H49" s="184">
        <v>8</v>
      </c>
      <c r="I49" s="184">
        <v>15</v>
      </c>
      <c r="J49" s="184">
        <v>9</v>
      </c>
      <c r="K49" s="184">
        <v>5</v>
      </c>
      <c r="L49" s="184">
        <v>1</v>
      </c>
      <c r="M49" s="184">
        <v>1</v>
      </c>
      <c r="N49" s="184">
        <v>0</v>
      </c>
      <c r="O49" s="184">
        <v>0</v>
      </c>
      <c r="P49" s="184">
        <v>0</v>
      </c>
      <c r="Q49" s="184">
        <v>0</v>
      </c>
      <c r="R49" s="184">
        <v>0</v>
      </c>
      <c r="S49" s="184">
        <f t="shared" si="14"/>
        <v>467</v>
      </c>
      <c r="T49" s="184">
        <v>197</v>
      </c>
      <c r="U49" s="184">
        <v>270</v>
      </c>
      <c r="V49" s="184">
        <v>188</v>
      </c>
      <c r="W49" s="184">
        <v>265</v>
      </c>
      <c r="X49" s="184">
        <v>116999</v>
      </c>
      <c r="Y49" s="184">
        <v>165975</v>
      </c>
      <c r="Z49" s="184">
        <f t="shared" si="15"/>
        <v>437651</v>
      </c>
      <c r="AA49" s="184">
        <v>353699</v>
      </c>
      <c r="AB49" s="184">
        <v>83952</v>
      </c>
      <c r="AC49" s="184">
        <v>0</v>
      </c>
    </row>
    <row r="50" spans="2:29" ht="12" customHeight="1">
      <c r="B50" s="579"/>
      <c r="C50" s="585" t="s">
        <v>190</v>
      </c>
      <c r="D50" s="574"/>
      <c r="E50" s="184">
        <f t="shared" si="13"/>
        <v>71</v>
      </c>
      <c r="F50" s="184">
        <v>56</v>
      </c>
      <c r="G50" s="184">
        <v>2</v>
      </c>
      <c r="H50" s="184">
        <v>13</v>
      </c>
      <c r="I50" s="184">
        <v>30</v>
      </c>
      <c r="J50" s="184">
        <v>15</v>
      </c>
      <c r="K50" s="184">
        <v>9</v>
      </c>
      <c r="L50" s="184">
        <v>8</v>
      </c>
      <c r="M50" s="184">
        <v>6</v>
      </c>
      <c r="N50" s="184">
        <v>3</v>
      </c>
      <c r="O50" s="184">
        <v>0</v>
      </c>
      <c r="P50" s="184">
        <v>0</v>
      </c>
      <c r="Q50" s="184">
        <v>0</v>
      </c>
      <c r="R50" s="184">
        <v>0</v>
      </c>
      <c r="S50" s="184">
        <f t="shared" si="14"/>
        <v>1742</v>
      </c>
      <c r="T50" s="184">
        <v>759</v>
      </c>
      <c r="U50" s="184">
        <v>983</v>
      </c>
      <c r="V50" s="184">
        <v>745</v>
      </c>
      <c r="W50" s="184">
        <v>976</v>
      </c>
      <c r="X50" s="184">
        <v>517148</v>
      </c>
      <c r="Y50" s="184">
        <v>1026926</v>
      </c>
      <c r="Z50" s="184">
        <f t="shared" si="15"/>
        <v>2292413</v>
      </c>
      <c r="AA50" s="184">
        <v>2013652</v>
      </c>
      <c r="AB50" s="184">
        <v>278761</v>
      </c>
      <c r="AC50" s="184">
        <v>0</v>
      </c>
    </row>
    <row r="51" spans="2:29" ht="12" customHeight="1">
      <c r="B51" s="579"/>
      <c r="C51" s="585" t="s">
        <v>191</v>
      </c>
      <c r="D51" s="574"/>
      <c r="E51" s="184">
        <f t="shared" si="13"/>
        <v>40</v>
      </c>
      <c r="F51" s="184">
        <v>32</v>
      </c>
      <c r="G51" s="184">
        <v>4</v>
      </c>
      <c r="H51" s="184">
        <v>4</v>
      </c>
      <c r="I51" s="184">
        <v>11</v>
      </c>
      <c r="J51" s="184">
        <v>9</v>
      </c>
      <c r="K51" s="184">
        <v>9</v>
      </c>
      <c r="L51" s="184">
        <v>7</v>
      </c>
      <c r="M51" s="184">
        <v>3</v>
      </c>
      <c r="N51" s="184">
        <v>0</v>
      </c>
      <c r="O51" s="184">
        <v>0</v>
      </c>
      <c r="P51" s="184">
        <v>0</v>
      </c>
      <c r="Q51" s="184">
        <v>1</v>
      </c>
      <c r="R51" s="184">
        <v>0</v>
      </c>
      <c r="S51" s="184">
        <f t="shared" si="14"/>
        <v>1574</v>
      </c>
      <c r="T51" s="184">
        <v>835</v>
      </c>
      <c r="U51" s="184">
        <v>739</v>
      </c>
      <c r="V51" s="184">
        <v>832</v>
      </c>
      <c r="W51" s="184">
        <v>738</v>
      </c>
      <c r="X51" s="184">
        <v>519516</v>
      </c>
      <c r="Y51" s="184">
        <v>2047303</v>
      </c>
      <c r="Z51" s="184">
        <f t="shared" si="15"/>
        <v>2875351</v>
      </c>
      <c r="AA51" s="184">
        <v>2681250</v>
      </c>
      <c r="AB51" s="184">
        <v>194086</v>
      </c>
      <c r="AC51" s="184">
        <v>15</v>
      </c>
    </row>
    <row r="52" spans="2:29" ht="12" customHeight="1">
      <c r="B52" s="579"/>
      <c r="C52" s="585" t="s">
        <v>192</v>
      </c>
      <c r="D52" s="574"/>
      <c r="E52" s="184">
        <f t="shared" si="13"/>
        <v>23</v>
      </c>
      <c r="F52" s="184">
        <v>16</v>
      </c>
      <c r="G52" s="184">
        <v>1</v>
      </c>
      <c r="H52" s="184">
        <v>6</v>
      </c>
      <c r="I52" s="184">
        <v>8</v>
      </c>
      <c r="J52" s="184">
        <v>5</v>
      </c>
      <c r="K52" s="184">
        <v>4</v>
      </c>
      <c r="L52" s="184">
        <v>4</v>
      </c>
      <c r="M52" s="184">
        <v>1</v>
      </c>
      <c r="N52" s="184">
        <v>0</v>
      </c>
      <c r="O52" s="184">
        <v>0</v>
      </c>
      <c r="P52" s="184">
        <v>1</v>
      </c>
      <c r="Q52" s="184">
        <v>0</v>
      </c>
      <c r="R52" s="184">
        <v>0</v>
      </c>
      <c r="S52" s="184">
        <f t="shared" si="14"/>
        <v>831</v>
      </c>
      <c r="T52" s="184">
        <v>317</v>
      </c>
      <c r="U52" s="184">
        <v>514</v>
      </c>
      <c r="V52" s="184">
        <v>313</v>
      </c>
      <c r="W52" s="184">
        <v>511</v>
      </c>
      <c r="X52" s="184">
        <v>232129</v>
      </c>
      <c r="Y52" s="184">
        <v>626981</v>
      </c>
      <c r="Z52" s="184">
        <f t="shared" si="15"/>
        <v>1079898</v>
      </c>
      <c r="AA52" s="184">
        <v>1009392</v>
      </c>
      <c r="AB52" s="184">
        <v>70476</v>
      </c>
      <c r="AC52" s="184">
        <v>30</v>
      </c>
    </row>
    <row r="53" spans="2:29" ht="12" customHeight="1">
      <c r="B53" s="579"/>
      <c r="C53" s="585" t="s">
        <v>193</v>
      </c>
      <c r="D53" s="574"/>
      <c r="E53" s="184">
        <f t="shared" si="13"/>
        <v>33</v>
      </c>
      <c r="F53" s="184">
        <v>24</v>
      </c>
      <c r="G53" s="184">
        <v>2</v>
      </c>
      <c r="H53" s="184">
        <v>7</v>
      </c>
      <c r="I53" s="184">
        <v>9</v>
      </c>
      <c r="J53" s="184">
        <v>8</v>
      </c>
      <c r="K53" s="184">
        <v>6</v>
      </c>
      <c r="L53" s="184">
        <v>3</v>
      </c>
      <c r="M53" s="184">
        <v>5</v>
      </c>
      <c r="N53" s="184">
        <v>2</v>
      </c>
      <c r="O53" s="184">
        <v>0</v>
      </c>
      <c r="P53" s="184">
        <v>0</v>
      </c>
      <c r="Q53" s="184">
        <v>0</v>
      </c>
      <c r="R53" s="184">
        <v>0</v>
      </c>
      <c r="S53" s="184">
        <f t="shared" si="14"/>
        <v>1001</v>
      </c>
      <c r="T53" s="184">
        <v>476</v>
      </c>
      <c r="U53" s="184">
        <v>525</v>
      </c>
      <c r="V53" s="184">
        <v>470</v>
      </c>
      <c r="W53" s="184">
        <v>523</v>
      </c>
      <c r="X53" s="184">
        <v>302445</v>
      </c>
      <c r="Y53" s="184">
        <v>759601</v>
      </c>
      <c r="Z53" s="184">
        <f t="shared" si="15"/>
        <v>1500444</v>
      </c>
      <c r="AA53" s="184">
        <v>1205141</v>
      </c>
      <c r="AB53" s="184">
        <v>295303</v>
      </c>
      <c r="AC53" s="184">
        <v>0</v>
      </c>
    </row>
    <row r="54" spans="1:29" s="588" customFormat="1" ht="12" customHeight="1">
      <c r="A54" s="551"/>
      <c r="B54" s="586"/>
      <c r="C54" s="585" t="s">
        <v>194</v>
      </c>
      <c r="D54" s="587"/>
      <c r="E54" s="184">
        <f t="shared" si="13"/>
        <v>28</v>
      </c>
      <c r="F54" s="184">
        <v>23</v>
      </c>
      <c r="G54" s="184">
        <v>1</v>
      </c>
      <c r="H54" s="184">
        <v>4</v>
      </c>
      <c r="I54" s="184">
        <v>14</v>
      </c>
      <c r="J54" s="184">
        <v>2</v>
      </c>
      <c r="K54" s="184">
        <v>4</v>
      </c>
      <c r="L54" s="184">
        <v>4</v>
      </c>
      <c r="M54" s="184">
        <v>3</v>
      </c>
      <c r="N54" s="184">
        <v>1</v>
      </c>
      <c r="O54" s="184">
        <v>0</v>
      </c>
      <c r="P54" s="184">
        <v>0</v>
      </c>
      <c r="Q54" s="184">
        <v>0</v>
      </c>
      <c r="R54" s="184">
        <v>0</v>
      </c>
      <c r="S54" s="184">
        <f t="shared" si="14"/>
        <v>696</v>
      </c>
      <c r="T54" s="184">
        <v>358</v>
      </c>
      <c r="U54" s="184">
        <v>338</v>
      </c>
      <c r="V54" s="184">
        <v>356</v>
      </c>
      <c r="W54" s="184">
        <v>335</v>
      </c>
      <c r="X54" s="184">
        <v>245031</v>
      </c>
      <c r="Y54" s="184">
        <v>621488</v>
      </c>
      <c r="Z54" s="184">
        <f t="shared" si="15"/>
        <v>1132491</v>
      </c>
      <c r="AA54" s="184">
        <v>1024496</v>
      </c>
      <c r="AB54" s="184">
        <v>106573</v>
      </c>
      <c r="AC54" s="184">
        <v>1422</v>
      </c>
    </row>
    <row r="55" spans="2:29" ht="12" customHeight="1">
      <c r="B55" s="579"/>
      <c r="C55" s="585" t="s">
        <v>195</v>
      </c>
      <c r="D55" s="574"/>
      <c r="E55" s="184">
        <f t="shared" si="13"/>
        <v>27</v>
      </c>
      <c r="F55" s="184">
        <v>18</v>
      </c>
      <c r="G55" s="184">
        <v>3</v>
      </c>
      <c r="H55" s="184">
        <v>6</v>
      </c>
      <c r="I55" s="184">
        <v>15</v>
      </c>
      <c r="J55" s="184">
        <v>7</v>
      </c>
      <c r="K55" s="184">
        <v>4</v>
      </c>
      <c r="L55" s="184">
        <v>0</v>
      </c>
      <c r="M55" s="184">
        <v>1</v>
      </c>
      <c r="N55" s="184">
        <v>0</v>
      </c>
      <c r="O55" s="184">
        <v>0</v>
      </c>
      <c r="P55" s="184">
        <v>0</v>
      </c>
      <c r="Q55" s="184">
        <v>0</v>
      </c>
      <c r="R55" s="184">
        <v>0</v>
      </c>
      <c r="S55" s="184">
        <f t="shared" si="14"/>
        <v>373</v>
      </c>
      <c r="T55" s="184">
        <v>175</v>
      </c>
      <c r="U55" s="184">
        <v>198</v>
      </c>
      <c r="V55" s="184">
        <v>171</v>
      </c>
      <c r="W55" s="184">
        <v>197</v>
      </c>
      <c r="X55" s="184">
        <v>96376</v>
      </c>
      <c r="Y55" s="184">
        <v>232177</v>
      </c>
      <c r="Z55" s="184">
        <f t="shared" si="15"/>
        <v>412024</v>
      </c>
      <c r="AA55" s="184">
        <v>368062</v>
      </c>
      <c r="AB55" s="184">
        <v>43962</v>
      </c>
      <c r="AC55" s="184">
        <v>0</v>
      </c>
    </row>
    <row r="56" spans="1:29" s="584" customFormat="1" ht="12" customHeight="1">
      <c r="A56" s="581"/>
      <c r="B56" s="582"/>
      <c r="C56" s="580" t="s">
        <v>196</v>
      </c>
      <c r="D56" s="583"/>
      <c r="E56" s="184">
        <f t="shared" si="13"/>
        <v>37</v>
      </c>
      <c r="F56" s="184">
        <v>25</v>
      </c>
      <c r="G56" s="184">
        <v>3</v>
      </c>
      <c r="H56" s="184">
        <v>9</v>
      </c>
      <c r="I56" s="184">
        <v>18</v>
      </c>
      <c r="J56" s="184">
        <v>8</v>
      </c>
      <c r="K56" s="184">
        <v>6</v>
      </c>
      <c r="L56" s="184">
        <v>1</v>
      </c>
      <c r="M56" s="184">
        <v>4</v>
      </c>
      <c r="N56" s="184">
        <v>0</v>
      </c>
      <c r="O56" s="184">
        <v>0</v>
      </c>
      <c r="P56" s="184">
        <v>0</v>
      </c>
      <c r="Q56" s="184">
        <v>0</v>
      </c>
      <c r="R56" s="184">
        <v>0</v>
      </c>
      <c r="S56" s="184">
        <f t="shared" si="14"/>
        <v>638</v>
      </c>
      <c r="T56" s="184">
        <v>174</v>
      </c>
      <c r="U56" s="184">
        <v>464</v>
      </c>
      <c r="V56" s="184">
        <v>165</v>
      </c>
      <c r="W56" s="184">
        <v>461</v>
      </c>
      <c r="X56" s="184">
        <v>148714</v>
      </c>
      <c r="Y56" s="184">
        <v>249020</v>
      </c>
      <c r="Z56" s="184">
        <f t="shared" si="15"/>
        <v>486753</v>
      </c>
      <c r="AA56" s="184">
        <v>384034</v>
      </c>
      <c r="AB56" s="184">
        <v>102662</v>
      </c>
      <c r="AC56" s="184">
        <v>57</v>
      </c>
    </row>
    <row r="57" spans="1:29" s="590" customFormat="1" ht="12" customHeight="1">
      <c r="A57" s="589"/>
      <c r="B57" s="1402" t="s">
        <v>197</v>
      </c>
      <c r="C57" s="1403"/>
      <c r="D57" s="1404"/>
      <c r="E57" s="309">
        <f aca="true" t="shared" si="16" ref="E57:AC57">SUM(E58:E62)</f>
        <v>431</v>
      </c>
      <c r="F57" s="309">
        <f t="shared" si="16"/>
        <v>353</v>
      </c>
      <c r="G57" s="309">
        <f t="shared" si="16"/>
        <v>7</v>
      </c>
      <c r="H57" s="309">
        <f t="shared" si="16"/>
        <v>71</v>
      </c>
      <c r="I57" s="309">
        <f t="shared" si="16"/>
        <v>169</v>
      </c>
      <c r="J57" s="309">
        <f t="shared" si="16"/>
        <v>98</v>
      </c>
      <c r="K57" s="309">
        <f t="shared" si="16"/>
        <v>67</v>
      </c>
      <c r="L57" s="309">
        <f t="shared" si="16"/>
        <v>42</v>
      </c>
      <c r="M57" s="309">
        <f t="shared" si="16"/>
        <v>34</v>
      </c>
      <c r="N57" s="309">
        <f t="shared" si="16"/>
        <v>14</v>
      </c>
      <c r="O57" s="309">
        <f t="shared" si="16"/>
        <v>3</v>
      </c>
      <c r="P57" s="309">
        <f t="shared" si="16"/>
        <v>2</v>
      </c>
      <c r="Q57" s="309">
        <f t="shared" si="16"/>
        <v>0</v>
      </c>
      <c r="R57" s="309">
        <f t="shared" si="16"/>
        <v>2</v>
      </c>
      <c r="S57" s="309">
        <f t="shared" si="16"/>
        <v>13874</v>
      </c>
      <c r="T57" s="309">
        <f t="shared" si="16"/>
        <v>7140</v>
      </c>
      <c r="U57" s="309">
        <f t="shared" si="16"/>
        <v>6734</v>
      </c>
      <c r="V57" s="309">
        <f t="shared" si="16"/>
        <v>7064</v>
      </c>
      <c r="W57" s="309">
        <f t="shared" si="16"/>
        <v>6703</v>
      </c>
      <c r="X57" s="309">
        <f t="shared" si="16"/>
        <v>4394905</v>
      </c>
      <c r="Y57" s="309">
        <f t="shared" si="16"/>
        <v>14573567</v>
      </c>
      <c r="Z57" s="309">
        <f t="shared" si="16"/>
        <v>29173505</v>
      </c>
      <c r="AA57" s="309">
        <f t="shared" si="16"/>
        <v>26797780</v>
      </c>
      <c r="AB57" s="309">
        <f t="shared" si="16"/>
        <v>2345904</v>
      </c>
      <c r="AC57" s="309">
        <f t="shared" si="16"/>
        <v>29821</v>
      </c>
    </row>
    <row r="58" spans="1:29" s="584" customFormat="1" ht="12" customHeight="1">
      <c r="A58" s="581"/>
      <c r="B58" s="582"/>
      <c r="C58" s="580" t="s">
        <v>198</v>
      </c>
      <c r="D58" s="583"/>
      <c r="E58" s="184">
        <f>SUM(F58:H58)</f>
        <v>314</v>
      </c>
      <c r="F58" s="184">
        <v>260</v>
      </c>
      <c r="G58" s="184">
        <v>3</v>
      </c>
      <c r="H58" s="184">
        <v>51</v>
      </c>
      <c r="I58" s="184">
        <v>118</v>
      </c>
      <c r="J58" s="184">
        <v>72</v>
      </c>
      <c r="K58" s="184">
        <v>54</v>
      </c>
      <c r="L58" s="184">
        <v>31</v>
      </c>
      <c r="M58" s="184">
        <v>25</v>
      </c>
      <c r="N58" s="184">
        <v>9</v>
      </c>
      <c r="O58" s="184">
        <v>3</v>
      </c>
      <c r="P58" s="184">
        <v>0</v>
      </c>
      <c r="Q58" s="184">
        <v>0</v>
      </c>
      <c r="R58" s="184">
        <v>2</v>
      </c>
      <c r="S58" s="184">
        <f>SUM(T58:U58)</f>
        <v>10432</v>
      </c>
      <c r="T58" s="184">
        <v>5809</v>
      </c>
      <c r="U58" s="184">
        <v>4623</v>
      </c>
      <c r="V58" s="184">
        <v>5758</v>
      </c>
      <c r="W58" s="184">
        <v>4606</v>
      </c>
      <c r="X58" s="184">
        <v>3437908</v>
      </c>
      <c r="Y58" s="184">
        <v>12712150</v>
      </c>
      <c r="Z58" s="184">
        <f>SUM(AA58:AC58)</f>
        <v>25477598</v>
      </c>
      <c r="AA58" s="184">
        <v>23879141</v>
      </c>
      <c r="AB58" s="184">
        <v>1576446</v>
      </c>
      <c r="AC58" s="184">
        <v>22011</v>
      </c>
    </row>
    <row r="59" spans="1:29" s="584" customFormat="1" ht="12" customHeight="1">
      <c r="A59" s="581"/>
      <c r="B59" s="582"/>
      <c r="C59" s="580" t="s">
        <v>199</v>
      </c>
      <c r="D59" s="583"/>
      <c r="E59" s="184">
        <f>SUM(F59:H59)</f>
        <v>59</v>
      </c>
      <c r="F59" s="184">
        <v>52</v>
      </c>
      <c r="G59" s="184">
        <v>0</v>
      </c>
      <c r="H59" s="184">
        <v>7</v>
      </c>
      <c r="I59" s="184">
        <v>25</v>
      </c>
      <c r="J59" s="184">
        <v>14</v>
      </c>
      <c r="K59" s="184">
        <v>7</v>
      </c>
      <c r="L59" s="184">
        <v>7</v>
      </c>
      <c r="M59" s="184">
        <v>5</v>
      </c>
      <c r="N59" s="184">
        <v>0</v>
      </c>
      <c r="O59" s="184">
        <v>0</v>
      </c>
      <c r="P59" s="184">
        <v>1</v>
      </c>
      <c r="Q59" s="184">
        <v>0</v>
      </c>
      <c r="R59" s="184">
        <v>0</v>
      </c>
      <c r="S59" s="184">
        <f>SUM(T59:U59)</f>
        <v>1406</v>
      </c>
      <c r="T59" s="184">
        <v>732</v>
      </c>
      <c r="U59" s="184">
        <v>674</v>
      </c>
      <c r="V59" s="184">
        <v>724</v>
      </c>
      <c r="W59" s="184">
        <v>673</v>
      </c>
      <c r="X59" s="184">
        <v>440138</v>
      </c>
      <c r="Y59" s="184">
        <v>877929</v>
      </c>
      <c r="Z59" s="184">
        <f>SUM(AA59:AC59)</f>
        <v>1706055</v>
      </c>
      <c r="AA59" s="184">
        <v>1553036</v>
      </c>
      <c r="AB59" s="184">
        <v>149709</v>
      </c>
      <c r="AC59" s="184">
        <v>3310</v>
      </c>
    </row>
    <row r="60" spans="2:29" ht="12" customHeight="1">
      <c r="B60" s="579"/>
      <c r="C60" s="580" t="s">
        <v>200</v>
      </c>
      <c r="D60" s="574"/>
      <c r="E60" s="184">
        <f>SUM(F60:H60)</f>
        <v>14</v>
      </c>
      <c r="F60" s="591">
        <v>11</v>
      </c>
      <c r="G60" s="591">
        <v>1</v>
      </c>
      <c r="H60" s="591">
        <v>2</v>
      </c>
      <c r="I60" s="591">
        <v>7</v>
      </c>
      <c r="J60" s="591">
        <v>2</v>
      </c>
      <c r="K60" s="591">
        <v>3</v>
      </c>
      <c r="L60" s="591">
        <v>0</v>
      </c>
      <c r="M60" s="591">
        <v>1</v>
      </c>
      <c r="N60" s="591">
        <v>0</v>
      </c>
      <c r="O60" s="591">
        <v>0</v>
      </c>
      <c r="P60" s="591">
        <v>1</v>
      </c>
      <c r="Q60" s="591">
        <v>0</v>
      </c>
      <c r="R60" s="591">
        <v>0</v>
      </c>
      <c r="S60" s="184">
        <f>SUM(T60:U60)</f>
        <v>598</v>
      </c>
      <c r="T60" s="591">
        <v>158</v>
      </c>
      <c r="U60" s="591">
        <v>440</v>
      </c>
      <c r="V60" s="591">
        <v>155</v>
      </c>
      <c r="W60" s="591">
        <v>439</v>
      </c>
      <c r="X60" s="591">
        <v>145369</v>
      </c>
      <c r="Y60" s="591">
        <v>300114</v>
      </c>
      <c r="Z60" s="184">
        <f>SUM(AA60:AC60)</f>
        <v>519377</v>
      </c>
      <c r="AA60" s="591">
        <v>237961</v>
      </c>
      <c r="AB60" s="591">
        <v>280815</v>
      </c>
      <c r="AC60" s="591">
        <v>601</v>
      </c>
    </row>
    <row r="61" spans="2:29" ht="12" customHeight="1">
      <c r="B61" s="579"/>
      <c r="C61" s="592" t="s">
        <v>201</v>
      </c>
      <c r="D61" s="574"/>
      <c r="E61" s="184">
        <f>SUM(F61:H61)</f>
        <v>16</v>
      </c>
      <c r="F61" s="593">
        <v>8</v>
      </c>
      <c r="G61" s="593">
        <v>0</v>
      </c>
      <c r="H61" s="593">
        <v>8</v>
      </c>
      <c r="I61" s="593">
        <v>8</v>
      </c>
      <c r="J61" s="593">
        <v>4</v>
      </c>
      <c r="K61" s="593">
        <v>0</v>
      </c>
      <c r="L61" s="593">
        <v>1</v>
      </c>
      <c r="M61" s="593">
        <v>1</v>
      </c>
      <c r="N61" s="593">
        <v>2</v>
      </c>
      <c r="O61" s="593">
        <v>0</v>
      </c>
      <c r="P61" s="593">
        <v>0</v>
      </c>
      <c r="Q61" s="593">
        <v>0</v>
      </c>
      <c r="R61" s="593">
        <v>0</v>
      </c>
      <c r="S61" s="184">
        <f>SUM(T61:U61)</f>
        <v>523</v>
      </c>
      <c r="T61" s="593">
        <v>149</v>
      </c>
      <c r="U61" s="593">
        <v>374</v>
      </c>
      <c r="V61" s="593">
        <v>139</v>
      </c>
      <c r="W61" s="593">
        <v>365</v>
      </c>
      <c r="X61" s="593">
        <v>119720</v>
      </c>
      <c r="Y61" s="593">
        <v>190734</v>
      </c>
      <c r="Z61" s="184">
        <f>SUM(AA61:AC61)</f>
        <v>415065</v>
      </c>
      <c r="AA61" s="593">
        <v>243113</v>
      </c>
      <c r="AB61" s="593">
        <v>171952</v>
      </c>
      <c r="AC61" s="593">
        <v>0</v>
      </c>
    </row>
    <row r="62" spans="2:29" ht="12" customHeight="1" thickBot="1">
      <c r="B62" s="594"/>
      <c r="C62" s="595" t="s">
        <v>202</v>
      </c>
      <c r="D62" s="596"/>
      <c r="E62" s="190">
        <f>SUM(F62:H62)</f>
        <v>28</v>
      </c>
      <c r="F62" s="597">
        <v>22</v>
      </c>
      <c r="G62" s="597">
        <v>3</v>
      </c>
      <c r="H62" s="597">
        <v>3</v>
      </c>
      <c r="I62" s="597">
        <v>11</v>
      </c>
      <c r="J62" s="597">
        <v>6</v>
      </c>
      <c r="K62" s="597">
        <v>3</v>
      </c>
      <c r="L62" s="597">
        <v>3</v>
      </c>
      <c r="M62" s="597">
        <v>2</v>
      </c>
      <c r="N62" s="597">
        <v>3</v>
      </c>
      <c r="O62" s="597">
        <v>0</v>
      </c>
      <c r="P62" s="597">
        <v>0</v>
      </c>
      <c r="Q62" s="597">
        <v>0</v>
      </c>
      <c r="R62" s="597">
        <v>0</v>
      </c>
      <c r="S62" s="190">
        <f>SUM(T62:U62)</f>
        <v>915</v>
      </c>
      <c r="T62" s="597">
        <v>292</v>
      </c>
      <c r="U62" s="597">
        <v>623</v>
      </c>
      <c r="V62" s="597">
        <v>288</v>
      </c>
      <c r="W62" s="597">
        <v>620</v>
      </c>
      <c r="X62" s="597">
        <v>251770</v>
      </c>
      <c r="Y62" s="597">
        <v>492640</v>
      </c>
      <c r="Z62" s="190">
        <f>SUM(AA62:AC62)</f>
        <v>1055410</v>
      </c>
      <c r="AA62" s="597">
        <v>884529</v>
      </c>
      <c r="AB62" s="597">
        <v>166982</v>
      </c>
      <c r="AC62" s="597">
        <v>3899</v>
      </c>
    </row>
    <row r="63" spans="2:21" ht="12" customHeight="1">
      <c r="B63" s="598" t="s">
        <v>203</v>
      </c>
      <c r="E63" s="598"/>
      <c r="F63" s="598"/>
      <c r="G63" s="598"/>
      <c r="H63" s="598"/>
      <c r="I63" s="598"/>
      <c r="J63" s="598"/>
      <c r="K63" s="598"/>
      <c r="L63" s="598"/>
      <c r="M63" s="598"/>
      <c r="N63" s="598"/>
      <c r="O63" s="598"/>
      <c r="P63" s="598"/>
      <c r="Q63" s="598"/>
      <c r="R63" s="598"/>
      <c r="S63" s="598"/>
      <c r="T63" s="598"/>
      <c r="U63" s="598"/>
    </row>
    <row r="64" spans="2:21" ht="12" customHeight="1">
      <c r="B64" s="598" t="s">
        <v>204</v>
      </c>
      <c r="E64" s="598"/>
      <c r="F64" s="598"/>
      <c r="G64" s="598"/>
      <c r="H64" s="598"/>
      <c r="I64" s="598"/>
      <c r="J64" s="598"/>
      <c r="K64" s="598"/>
      <c r="L64" s="598"/>
      <c r="M64" s="598"/>
      <c r="N64" s="598"/>
      <c r="O64" s="598"/>
      <c r="P64" s="598"/>
      <c r="Q64" s="598"/>
      <c r="R64" s="598"/>
      <c r="S64" s="598"/>
      <c r="T64" s="598"/>
      <c r="U64" s="598"/>
    </row>
    <row r="65" spans="4:21" ht="12" customHeight="1">
      <c r="D65" s="598"/>
      <c r="E65" s="598"/>
      <c r="F65" s="598"/>
      <c r="G65" s="598"/>
      <c r="H65" s="598"/>
      <c r="I65" s="598"/>
      <c r="J65" s="598"/>
      <c r="K65" s="598"/>
      <c r="L65" s="598"/>
      <c r="M65" s="598"/>
      <c r="N65" s="598"/>
      <c r="O65" s="598"/>
      <c r="P65" s="598"/>
      <c r="Q65" s="598"/>
      <c r="R65" s="598"/>
      <c r="S65" s="598"/>
      <c r="T65" s="598"/>
      <c r="U65" s="598"/>
    </row>
    <row r="66" spans="4:21" ht="12">
      <c r="D66" s="598"/>
      <c r="E66" s="598"/>
      <c r="F66" s="598"/>
      <c r="G66" s="598"/>
      <c r="H66" s="598"/>
      <c r="I66" s="598"/>
      <c r="J66" s="598"/>
      <c r="K66" s="598"/>
      <c r="L66" s="598"/>
      <c r="M66" s="598"/>
      <c r="N66" s="598"/>
      <c r="O66" s="598"/>
      <c r="P66" s="598"/>
      <c r="Q66" s="598"/>
      <c r="R66" s="598"/>
      <c r="S66" s="598"/>
      <c r="T66" s="598"/>
      <c r="U66" s="598"/>
    </row>
    <row r="67" spans="4:21" ht="12">
      <c r="D67" s="598"/>
      <c r="E67" s="598"/>
      <c r="F67" s="598"/>
      <c r="G67" s="598"/>
      <c r="H67" s="598"/>
      <c r="I67" s="598"/>
      <c r="J67" s="598"/>
      <c r="K67" s="598"/>
      <c r="L67" s="598"/>
      <c r="M67" s="598"/>
      <c r="N67" s="598"/>
      <c r="O67" s="598"/>
      <c r="P67" s="598"/>
      <c r="Q67" s="598"/>
      <c r="R67" s="598"/>
      <c r="S67" s="598"/>
      <c r="T67" s="598"/>
      <c r="U67" s="598"/>
    </row>
    <row r="68" spans="4:21" ht="12">
      <c r="D68" s="598"/>
      <c r="E68" s="598"/>
      <c r="F68" s="598"/>
      <c r="G68" s="598"/>
      <c r="H68" s="598"/>
      <c r="I68" s="598"/>
      <c r="J68" s="598"/>
      <c r="K68" s="598"/>
      <c r="L68" s="598"/>
      <c r="M68" s="598"/>
      <c r="N68" s="598"/>
      <c r="O68" s="598"/>
      <c r="P68" s="598"/>
      <c r="Q68" s="598"/>
      <c r="R68" s="598"/>
      <c r="S68" s="598"/>
      <c r="T68" s="598"/>
      <c r="U68" s="598"/>
    </row>
    <row r="69" spans="3:21" ht="12">
      <c r="C69" s="599"/>
      <c r="D69" s="598"/>
      <c r="E69" s="598"/>
      <c r="F69" s="598"/>
      <c r="G69" s="598"/>
      <c r="H69" s="598"/>
      <c r="I69" s="598"/>
      <c r="J69" s="598"/>
      <c r="K69" s="598"/>
      <c r="L69" s="598"/>
      <c r="M69" s="598"/>
      <c r="N69" s="598"/>
      <c r="O69" s="598"/>
      <c r="P69" s="598"/>
      <c r="Q69" s="598"/>
      <c r="R69" s="598"/>
      <c r="S69" s="598"/>
      <c r="T69" s="598"/>
      <c r="U69" s="598"/>
    </row>
    <row r="70" spans="3:21" ht="12">
      <c r="C70" s="599"/>
      <c r="D70" s="598"/>
      <c r="E70" s="598"/>
      <c r="F70" s="598"/>
      <c r="G70" s="598"/>
      <c r="H70" s="598"/>
      <c r="I70" s="598"/>
      <c r="J70" s="598"/>
      <c r="K70" s="598"/>
      <c r="L70" s="598"/>
      <c r="M70" s="598"/>
      <c r="N70" s="598"/>
      <c r="O70" s="598"/>
      <c r="P70" s="598"/>
      <c r="Q70" s="598"/>
      <c r="R70" s="598"/>
      <c r="S70" s="598"/>
      <c r="T70" s="598"/>
      <c r="U70" s="598"/>
    </row>
    <row r="71" spans="3:21" ht="12">
      <c r="C71" s="600"/>
      <c r="D71" s="598"/>
      <c r="E71" s="598"/>
      <c r="F71" s="598"/>
      <c r="G71" s="598"/>
      <c r="H71" s="598"/>
      <c r="I71" s="598"/>
      <c r="J71" s="598"/>
      <c r="K71" s="598"/>
      <c r="L71" s="598"/>
      <c r="M71" s="598"/>
      <c r="N71" s="598"/>
      <c r="O71" s="598"/>
      <c r="P71" s="598"/>
      <c r="Q71" s="598"/>
      <c r="R71" s="598"/>
      <c r="S71" s="598"/>
      <c r="T71" s="598"/>
      <c r="U71" s="598"/>
    </row>
    <row r="72" spans="4:21" ht="12">
      <c r="D72" s="598"/>
      <c r="E72" s="598"/>
      <c r="F72" s="598"/>
      <c r="G72" s="598"/>
      <c r="H72" s="598"/>
      <c r="I72" s="598"/>
      <c r="J72" s="598"/>
      <c r="K72" s="598"/>
      <c r="L72" s="598"/>
      <c r="M72" s="598"/>
      <c r="N72" s="598"/>
      <c r="O72" s="598"/>
      <c r="P72" s="598"/>
      <c r="Q72" s="598"/>
      <c r="R72" s="598"/>
      <c r="S72" s="598"/>
      <c r="T72" s="598"/>
      <c r="U72" s="598"/>
    </row>
    <row r="73" spans="4:21" ht="12">
      <c r="D73" s="598"/>
      <c r="E73" s="598"/>
      <c r="F73" s="598"/>
      <c r="G73" s="598"/>
      <c r="H73" s="598"/>
      <c r="I73" s="598"/>
      <c r="J73" s="598"/>
      <c r="K73" s="598"/>
      <c r="L73" s="598"/>
      <c r="M73" s="598"/>
      <c r="N73" s="598"/>
      <c r="O73" s="598"/>
      <c r="P73" s="598"/>
      <c r="Q73" s="598"/>
      <c r="R73" s="598"/>
      <c r="S73" s="598"/>
      <c r="T73" s="598"/>
      <c r="U73" s="598"/>
    </row>
    <row r="74" spans="4:21" ht="12">
      <c r="D74" s="598"/>
      <c r="E74" s="598"/>
      <c r="F74" s="598"/>
      <c r="G74" s="598"/>
      <c r="H74" s="598"/>
      <c r="I74" s="598"/>
      <c r="J74" s="598"/>
      <c r="K74" s="598"/>
      <c r="L74" s="598"/>
      <c r="M74" s="598"/>
      <c r="N74" s="598"/>
      <c r="O74" s="598"/>
      <c r="P74" s="598"/>
      <c r="Q74" s="598"/>
      <c r="R74" s="598"/>
      <c r="S74" s="598"/>
      <c r="T74" s="598"/>
      <c r="U74" s="598"/>
    </row>
    <row r="75" spans="4:21" ht="12">
      <c r="D75" s="598"/>
      <c r="E75" s="598"/>
      <c r="F75" s="598"/>
      <c r="G75" s="598"/>
      <c r="H75" s="598"/>
      <c r="I75" s="598"/>
      <c r="J75" s="598"/>
      <c r="K75" s="598"/>
      <c r="L75" s="598"/>
      <c r="M75" s="598"/>
      <c r="N75" s="598"/>
      <c r="O75" s="598"/>
      <c r="P75" s="598"/>
      <c r="Q75" s="598"/>
      <c r="R75" s="598"/>
      <c r="S75" s="598"/>
      <c r="T75" s="598"/>
      <c r="U75" s="598"/>
    </row>
    <row r="76" spans="4:21" ht="12">
      <c r="D76" s="598"/>
      <c r="E76" s="598"/>
      <c r="F76" s="598"/>
      <c r="G76" s="598"/>
      <c r="H76" s="598"/>
      <c r="I76" s="598"/>
      <c r="J76" s="598"/>
      <c r="K76" s="598"/>
      <c r="L76" s="598"/>
      <c r="M76" s="598"/>
      <c r="N76" s="598"/>
      <c r="O76" s="598"/>
      <c r="P76" s="598"/>
      <c r="Q76" s="598"/>
      <c r="R76" s="598"/>
      <c r="S76" s="598"/>
      <c r="T76" s="598"/>
      <c r="U76" s="598"/>
    </row>
    <row r="77" spans="4:21" ht="12">
      <c r="D77" s="598"/>
      <c r="E77" s="598"/>
      <c r="F77" s="598"/>
      <c r="G77" s="598"/>
      <c r="H77" s="598"/>
      <c r="I77" s="598"/>
      <c r="J77" s="598"/>
      <c r="K77" s="598"/>
      <c r="L77" s="598"/>
      <c r="M77" s="598"/>
      <c r="N77" s="598"/>
      <c r="O77" s="598"/>
      <c r="P77" s="598"/>
      <c r="Q77" s="598"/>
      <c r="R77" s="598"/>
      <c r="S77" s="598"/>
      <c r="T77" s="598"/>
      <c r="U77" s="598"/>
    </row>
    <row r="78" spans="4:21" ht="12">
      <c r="D78" s="598"/>
      <c r="E78" s="598"/>
      <c r="F78" s="598"/>
      <c r="G78" s="598"/>
      <c r="H78" s="598"/>
      <c r="I78" s="598"/>
      <c r="J78" s="598"/>
      <c r="K78" s="598"/>
      <c r="L78" s="598"/>
      <c r="M78" s="598"/>
      <c r="N78" s="598"/>
      <c r="O78" s="598"/>
      <c r="P78" s="598"/>
      <c r="Q78" s="598"/>
      <c r="R78" s="598"/>
      <c r="S78" s="598"/>
      <c r="T78" s="598"/>
      <c r="U78" s="598"/>
    </row>
    <row r="79" spans="4:21" ht="12">
      <c r="D79" s="598"/>
      <c r="E79" s="598"/>
      <c r="F79" s="598"/>
      <c r="G79" s="598"/>
      <c r="H79" s="598"/>
      <c r="I79" s="598"/>
      <c r="J79" s="598"/>
      <c r="K79" s="598"/>
      <c r="L79" s="598"/>
      <c r="M79" s="598"/>
      <c r="N79" s="598"/>
      <c r="O79" s="598"/>
      <c r="P79" s="598"/>
      <c r="Q79" s="598"/>
      <c r="R79" s="598"/>
      <c r="S79" s="598"/>
      <c r="T79" s="598"/>
      <c r="U79" s="598"/>
    </row>
    <row r="80" spans="4:21" ht="12">
      <c r="D80" s="598"/>
      <c r="E80" s="598"/>
      <c r="F80" s="598"/>
      <c r="G80" s="598"/>
      <c r="H80" s="598"/>
      <c r="I80" s="598"/>
      <c r="J80" s="598"/>
      <c r="K80" s="598"/>
      <c r="L80" s="598"/>
      <c r="M80" s="598"/>
      <c r="N80" s="598"/>
      <c r="O80" s="598"/>
      <c r="P80" s="598"/>
      <c r="Q80" s="598"/>
      <c r="R80" s="598"/>
      <c r="S80" s="598"/>
      <c r="T80" s="598"/>
      <c r="U80" s="598"/>
    </row>
    <row r="81" spans="4:21" ht="12">
      <c r="D81" s="598"/>
      <c r="E81" s="598"/>
      <c r="F81" s="598"/>
      <c r="G81" s="598"/>
      <c r="H81" s="598"/>
      <c r="I81" s="598"/>
      <c r="J81" s="598"/>
      <c r="K81" s="598"/>
      <c r="L81" s="598"/>
      <c r="M81" s="598"/>
      <c r="N81" s="598"/>
      <c r="O81" s="598"/>
      <c r="P81" s="598"/>
      <c r="Q81" s="598"/>
      <c r="R81" s="598"/>
      <c r="S81" s="598"/>
      <c r="T81" s="598"/>
      <c r="U81" s="598"/>
    </row>
    <row r="82" spans="4:21" ht="12">
      <c r="D82" s="598"/>
      <c r="E82" s="598"/>
      <c r="F82" s="598"/>
      <c r="G82" s="598"/>
      <c r="H82" s="598"/>
      <c r="I82" s="598"/>
      <c r="J82" s="598"/>
      <c r="K82" s="598"/>
      <c r="L82" s="598"/>
      <c r="M82" s="598"/>
      <c r="N82" s="598"/>
      <c r="O82" s="598"/>
      <c r="P82" s="598"/>
      <c r="Q82" s="598"/>
      <c r="R82" s="598"/>
      <c r="S82" s="598"/>
      <c r="T82" s="598"/>
      <c r="U82" s="598"/>
    </row>
    <row r="83" spans="4:21" ht="12">
      <c r="D83" s="598"/>
      <c r="E83" s="598"/>
      <c r="F83" s="598"/>
      <c r="G83" s="598"/>
      <c r="H83" s="598"/>
      <c r="I83" s="598"/>
      <c r="J83" s="598"/>
      <c r="K83" s="598"/>
      <c r="L83" s="598"/>
      <c r="M83" s="598"/>
      <c r="N83" s="598"/>
      <c r="O83" s="598"/>
      <c r="P83" s="598"/>
      <c r="Q83" s="598"/>
      <c r="R83" s="598"/>
      <c r="S83" s="598"/>
      <c r="T83" s="598"/>
      <c r="U83" s="598"/>
    </row>
    <row r="84" spans="4:21" ht="12">
      <c r="D84" s="598"/>
      <c r="E84" s="598"/>
      <c r="F84" s="598"/>
      <c r="G84" s="598"/>
      <c r="H84" s="598"/>
      <c r="I84" s="598"/>
      <c r="J84" s="598"/>
      <c r="K84" s="598"/>
      <c r="L84" s="598"/>
      <c r="M84" s="598"/>
      <c r="N84" s="598"/>
      <c r="O84" s="598"/>
      <c r="P84" s="598"/>
      <c r="Q84" s="598"/>
      <c r="R84" s="598"/>
      <c r="S84" s="598"/>
      <c r="T84" s="598"/>
      <c r="U84" s="598"/>
    </row>
    <row r="85" spans="4:21" ht="12">
      <c r="D85" s="598"/>
      <c r="E85" s="598"/>
      <c r="F85" s="598"/>
      <c r="G85" s="598"/>
      <c r="H85" s="598"/>
      <c r="I85" s="598"/>
      <c r="J85" s="598"/>
      <c r="K85" s="598"/>
      <c r="L85" s="598"/>
      <c r="M85" s="598"/>
      <c r="N85" s="598"/>
      <c r="O85" s="598"/>
      <c r="P85" s="598"/>
      <c r="Q85" s="598"/>
      <c r="R85" s="598"/>
      <c r="S85" s="598"/>
      <c r="T85" s="598"/>
      <c r="U85" s="598"/>
    </row>
    <row r="86" spans="4:21" ht="12">
      <c r="D86" s="598"/>
      <c r="E86" s="598"/>
      <c r="F86" s="598"/>
      <c r="G86" s="598"/>
      <c r="H86" s="598"/>
      <c r="I86" s="598"/>
      <c r="J86" s="598"/>
      <c r="K86" s="598"/>
      <c r="L86" s="598"/>
      <c r="M86" s="598"/>
      <c r="N86" s="598"/>
      <c r="O86" s="598"/>
      <c r="P86" s="598"/>
      <c r="Q86" s="598"/>
      <c r="R86" s="598"/>
      <c r="S86" s="598"/>
      <c r="T86" s="598"/>
      <c r="U86" s="598"/>
    </row>
    <row r="87" spans="4:21" ht="12">
      <c r="D87" s="598"/>
      <c r="E87" s="598"/>
      <c r="F87" s="598"/>
      <c r="G87" s="598"/>
      <c r="H87" s="598"/>
      <c r="I87" s="598"/>
      <c r="J87" s="598"/>
      <c r="K87" s="598"/>
      <c r="L87" s="598"/>
      <c r="M87" s="598"/>
      <c r="N87" s="598"/>
      <c r="O87" s="598"/>
      <c r="P87" s="598"/>
      <c r="Q87" s="598"/>
      <c r="R87" s="598"/>
      <c r="S87" s="598"/>
      <c r="T87" s="598"/>
      <c r="U87" s="598"/>
    </row>
    <row r="88" spans="4:21" ht="12">
      <c r="D88" s="598"/>
      <c r="E88" s="598"/>
      <c r="F88" s="598"/>
      <c r="G88" s="598"/>
      <c r="H88" s="598"/>
      <c r="I88" s="598"/>
      <c r="J88" s="598"/>
      <c r="K88" s="598"/>
      <c r="L88" s="598"/>
      <c r="M88" s="598"/>
      <c r="N88" s="598"/>
      <c r="O88" s="598"/>
      <c r="P88" s="598"/>
      <c r="Q88" s="598"/>
      <c r="R88" s="598"/>
      <c r="S88" s="598"/>
      <c r="T88" s="598"/>
      <c r="U88" s="598"/>
    </row>
    <row r="89" spans="4:21" ht="12">
      <c r="D89" s="598"/>
      <c r="E89" s="598"/>
      <c r="F89" s="598"/>
      <c r="G89" s="598"/>
      <c r="H89" s="598"/>
      <c r="I89" s="598"/>
      <c r="J89" s="598"/>
      <c r="K89" s="598"/>
      <c r="L89" s="598"/>
      <c r="M89" s="598"/>
      <c r="N89" s="598"/>
      <c r="O89" s="598"/>
      <c r="P89" s="598"/>
      <c r="Q89" s="598"/>
      <c r="R89" s="598"/>
      <c r="S89" s="598"/>
      <c r="T89" s="598"/>
      <c r="U89" s="598"/>
    </row>
    <row r="90" spans="4:21" ht="12">
      <c r="D90" s="598"/>
      <c r="E90" s="598"/>
      <c r="F90" s="598"/>
      <c r="G90" s="598"/>
      <c r="H90" s="598"/>
      <c r="I90" s="598"/>
      <c r="J90" s="598"/>
      <c r="K90" s="598"/>
      <c r="L90" s="598"/>
      <c r="M90" s="598"/>
      <c r="N90" s="598"/>
      <c r="O90" s="598"/>
      <c r="P90" s="598"/>
      <c r="Q90" s="598"/>
      <c r="R90" s="598"/>
      <c r="S90" s="598"/>
      <c r="T90" s="598"/>
      <c r="U90" s="598"/>
    </row>
    <row r="91" spans="4:21" ht="12">
      <c r="D91" s="598"/>
      <c r="E91" s="598"/>
      <c r="F91" s="598"/>
      <c r="G91" s="598"/>
      <c r="H91" s="598"/>
      <c r="I91" s="598"/>
      <c r="J91" s="598"/>
      <c r="K91" s="598"/>
      <c r="L91" s="598"/>
      <c r="M91" s="598"/>
      <c r="N91" s="598"/>
      <c r="O91" s="598"/>
      <c r="P91" s="598"/>
      <c r="Q91" s="598"/>
      <c r="R91" s="598"/>
      <c r="S91" s="598"/>
      <c r="T91" s="598"/>
      <c r="U91" s="598"/>
    </row>
    <row r="92" spans="4:21" ht="12">
      <c r="D92" s="598"/>
      <c r="E92" s="598"/>
      <c r="F92" s="598"/>
      <c r="G92" s="598"/>
      <c r="H92" s="598"/>
      <c r="I92" s="598"/>
      <c r="J92" s="598"/>
      <c r="K92" s="598"/>
      <c r="L92" s="598"/>
      <c r="M92" s="598"/>
      <c r="N92" s="598"/>
      <c r="O92" s="598"/>
      <c r="P92" s="598"/>
      <c r="Q92" s="598"/>
      <c r="R92" s="598"/>
      <c r="S92" s="598"/>
      <c r="T92" s="598"/>
      <c r="U92" s="598"/>
    </row>
    <row r="93" spans="4:21" ht="12">
      <c r="D93" s="598"/>
      <c r="E93" s="598"/>
      <c r="F93" s="598"/>
      <c r="G93" s="598"/>
      <c r="H93" s="598"/>
      <c r="I93" s="598"/>
      <c r="J93" s="598"/>
      <c r="K93" s="598"/>
      <c r="L93" s="598"/>
      <c r="M93" s="598"/>
      <c r="N93" s="598"/>
      <c r="O93" s="598"/>
      <c r="P93" s="598"/>
      <c r="Q93" s="598"/>
      <c r="R93" s="598"/>
      <c r="S93" s="598"/>
      <c r="T93" s="598"/>
      <c r="U93" s="598"/>
    </row>
    <row r="94" spans="4:21" ht="12">
      <c r="D94" s="598"/>
      <c r="E94" s="598"/>
      <c r="F94" s="598"/>
      <c r="G94" s="598"/>
      <c r="H94" s="598"/>
      <c r="I94" s="598"/>
      <c r="J94" s="598"/>
      <c r="K94" s="598"/>
      <c r="L94" s="598"/>
      <c r="M94" s="598"/>
      <c r="N94" s="598"/>
      <c r="O94" s="598"/>
      <c r="P94" s="598"/>
      <c r="Q94" s="598"/>
      <c r="R94" s="598"/>
      <c r="S94" s="598"/>
      <c r="T94" s="598"/>
      <c r="U94" s="598"/>
    </row>
    <row r="95" spans="4:21" ht="12">
      <c r="D95" s="598"/>
      <c r="E95" s="598"/>
      <c r="F95" s="598"/>
      <c r="G95" s="598"/>
      <c r="H95" s="598"/>
      <c r="I95" s="598"/>
      <c r="J95" s="598"/>
      <c r="K95" s="598"/>
      <c r="L95" s="598"/>
      <c r="M95" s="598"/>
      <c r="N95" s="598"/>
      <c r="O95" s="598"/>
      <c r="P95" s="598"/>
      <c r="Q95" s="598"/>
      <c r="R95" s="598"/>
      <c r="S95" s="598"/>
      <c r="T95" s="598"/>
      <c r="U95" s="598"/>
    </row>
    <row r="96" spans="4:21" ht="12">
      <c r="D96" s="598"/>
      <c r="E96" s="598"/>
      <c r="F96" s="598"/>
      <c r="G96" s="598"/>
      <c r="H96" s="598"/>
      <c r="I96" s="598"/>
      <c r="J96" s="598"/>
      <c r="K96" s="598"/>
      <c r="L96" s="598"/>
      <c r="M96" s="598"/>
      <c r="N96" s="598"/>
      <c r="O96" s="598"/>
      <c r="P96" s="598"/>
      <c r="Q96" s="598"/>
      <c r="R96" s="598"/>
      <c r="S96" s="598"/>
      <c r="T96" s="598"/>
      <c r="U96" s="598"/>
    </row>
    <row r="97" spans="4:21" ht="12">
      <c r="D97" s="598"/>
      <c r="E97" s="598"/>
      <c r="F97" s="598"/>
      <c r="G97" s="598"/>
      <c r="H97" s="598"/>
      <c r="I97" s="598"/>
      <c r="J97" s="598"/>
      <c r="K97" s="598"/>
      <c r="L97" s="598"/>
      <c r="M97" s="598"/>
      <c r="N97" s="598"/>
      <c r="O97" s="598"/>
      <c r="P97" s="598"/>
      <c r="Q97" s="598"/>
      <c r="R97" s="598"/>
      <c r="S97" s="598"/>
      <c r="T97" s="598"/>
      <c r="U97" s="598"/>
    </row>
    <row r="98" spans="4:21" ht="12">
      <c r="D98" s="598"/>
      <c r="E98" s="598"/>
      <c r="F98" s="598"/>
      <c r="G98" s="598"/>
      <c r="H98" s="598"/>
      <c r="I98" s="598"/>
      <c r="J98" s="598"/>
      <c r="K98" s="598"/>
      <c r="L98" s="598"/>
      <c r="M98" s="598"/>
      <c r="N98" s="598"/>
      <c r="O98" s="598"/>
      <c r="P98" s="598"/>
      <c r="Q98" s="598"/>
      <c r="R98" s="598"/>
      <c r="S98" s="598"/>
      <c r="T98" s="598"/>
      <c r="U98" s="598"/>
    </row>
    <row r="99" spans="4:21" ht="12">
      <c r="D99" s="598"/>
      <c r="E99" s="598"/>
      <c r="F99" s="598"/>
      <c r="G99" s="598"/>
      <c r="H99" s="598"/>
      <c r="I99" s="598"/>
      <c r="J99" s="598"/>
      <c r="K99" s="598"/>
      <c r="L99" s="598"/>
      <c r="M99" s="598"/>
      <c r="N99" s="598"/>
      <c r="O99" s="598"/>
      <c r="P99" s="598"/>
      <c r="Q99" s="598"/>
      <c r="R99" s="598"/>
      <c r="S99" s="598"/>
      <c r="T99" s="598"/>
      <c r="U99" s="598"/>
    </row>
    <row r="100" spans="4:21" ht="12">
      <c r="D100" s="598"/>
      <c r="E100" s="598"/>
      <c r="F100" s="598"/>
      <c r="G100" s="598"/>
      <c r="H100" s="598"/>
      <c r="I100" s="598"/>
      <c r="J100" s="598"/>
      <c r="K100" s="598"/>
      <c r="L100" s="598"/>
      <c r="M100" s="598"/>
      <c r="N100" s="598"/>
      <c r="O100" s="598"/>
      <c r="P100" s="598"/>
      <c r="Q100" s="598"/>
      <c r="R100" s="598"/>
      <c r="S100" s="598"/>
      <c r="T100" s="598"/>
      <c r="U100" s="598"/>
    </row>
    <row r="101" spans="4:21" ht="12">
      <c r="D101" s="598"/>
      <c r="E101" s="598"/>
      <c r="F101" s="598"/>
      <c r="G101" s="598"/>
      <c r="H101" s="598"/>
      <c r="I101" s="598"/>
      <c r="J101" s="598"/>
      <c r="K101" s="598"/>
      <c r="L101" s="598"/>
      <c r="M101" s="598"/>
      <c r="N101" s="598"/>
      <c r="O101" s="598"/>
      <c r="P101" s="598"/>
      <c r="Q101" s="598"/>
      <c r="R101" s="598"/>
      <c r="S101" s="598"/>
      <c r="T101" s="598"/>
      <c r="U101" s="598"/>
    </row>
    <row r="102" spans="4:21" ht="12">
      <c r="D102" s="598"/>
      <c r="E102" s="598"/>
      <c r="F102" s="598"/>
      <c r="G102" s="598"/>
      <c r="H102" s="598"/>
      <c r="I102" s="598"/>
      <c r="J102" s="598"/>
      <c r="K102" s="598"/>
      <c r="L102" s="598"/>
      <c r="M102" s="598"/>
      <c r="N102" s="598"/>
      <c r="O102" s="598"/>
      <c r="P102" s="598"/>
      <c r="Q102" s="598"/>
      <c r="R102" s="598"/>
      <c r="S102" s="598"/>
      <c r="T102" s="598"/>
      <c r="U102" s="598"/>
    </row>
    <row r="103" spans="4:21" ht="12">
      <c r="D103" s="598"/>
      <c r="E103" s="598"/>
      <c r="F103" s="598"/>
      <c r="G103" s="598"/>
      <c r="H103" s="598"/>
      <c r="I103" s="598"/>
      <c r="J103" s="598"/>
      <c r="K103" s="598"/>
      <c r="L103" s="598"/>
      <c r="M103" s="598"/>
      <c r="N103" s="598"/>
      <c r="O103" s="598"/>
      <c r="P103" s="598"/>
      <c r="Q103" s="598"/>
      <c r="R103" s="598"/>
      <c r="S103" s="598"/>
      <c r="T103" s="598"/>
      <c r="U103" s="598"/>
    </row>
    <row r="104" spans="4:21" ht="12">
      <c r="D104" s="598"/>
      <c r="E104" s="598"/>
      <c r="F104" s="598"/>
      <c r="G104" s="598"/>
      <c r="H104" s="598"/>
      <c r="I104" s="598"/>
      <c r="J104" s="598"/>
      <c r="K104" s="598"/>
      <c r="L104" s="598"/>
      <c r="M104" s="598"/>
      <c r="N104" s="598"/>
      <c r="O104" s="598"/>
      <c r="P104" s="598"/>
      <c r="Q104" s="598"/>
      <c r="R104" s="598"/>
      <c r="S104" s="598"/>
      <c r="T104" s="598"/>
      <c r="U104" s="598"/>
    </row>
    <row r="105" spans="4:21" ht="12">
      <c r="D105" s="598"/>
      <c r="E105" s="598"/>
      <c r="F105" s="598"/>
      <c r="G105" s="598"/>
      <c r="H105" s="598"/>
      <c r="I105" s="598"/>
      <c r="J105" s="598"/>
      <c r="K105" s="598"/>
      <c r="L105" s="598"/>
      <c r="M105" s="598"/>
      <c r="N105" s="598"/>
      <c r="O105" s="598"/>
      <c r="P105" s="598"/>
      <c r="Q105" s="598"/>
      <c r="R105" s="598"/>
      <c r="S105" s="598"/>
      <c r="T105" s="598"/>
      <c r="U105" s="598"/>
    </row>
    <row r="106" spans="4:21" ht="12">
      <c r="D106" s="598"/>
      <c r="E106" s="598"/>
      <c r="F106" s="598"/>
      <c r="G106" s="598"/>
      <c r="H106" s="598"/>
      <c r="I106" s="598"/>
      <c r="J106" s="598"/>
      <c r="K106" s="598"/>
      <c r="L106" s="598"/>
      <c r="M106" s="598"/>
      <c r="N106" s="598"/>
      <c r="O106" s="598"/>
      <c r="P106" s="598"/>
      <c r="Q106" s="598"/>
      <c r="R106" s="598"/>
      <c r="S106" s="598"/>
      <c r="T106" s="598"/>
      <c r="U106" s="598"/>
    </row>
    <row r="107" spans="4:21" ht="12">
      <c r="D107" s="598"/>
      <c r="E107" s="598"/>
      <c r="F107" s="598"/>
      <c r="G107" s="598"/>
      <c r="H107" s="598"/>
      <c r="I107" s="598"/>
      <c r="J107" s="598"/>
      <c r="K107" s="598"/>
      <c r="L107" s="598"/>
      <c r="M107" s="598"/>
      <c r="N107" s="598"/>
      <c r="O107" s="598"/>
      <c r="P107" s="598"/>
      <c r="Q107" s="598"/>
      <c r="R107" s="598"/>
      <c r="S107" s="598"/>
      <c r="T107" s="598"/>
      <c r="U107" s="598"/>
    </row>
    <row r="108" spans="4:21" ht="12">
      <c r="D108" s="598"/>
      <c r="E108" s="598"/>
      <c r="F108" s="598"/>
      <c r="G108" s="598"/>
      <c r="H108" s="598"/>
      <c r="I108" s="598"/>
      <c r="J108" s="598"/>
      <c r="K108" s="598"/>
      <c r="L108" s="598"/>
      <c r="M108" s="598"/>
      <c r="N108" s="598"/>
      <c r="O108" s="598"/>
      <c r="P108" s="598"/>
      <c r="Q108" s="598"/>
      <c r="R108" s="598"/>
      <c r="S108" s="598"/>
      <c r="T108" s="598"/>
      <c r="U108" s="598"/>
    </row>
    <row r="109" spans="4:21" ht="12">
      <c r="D109" s="598"/>
      <c r="E109" s="598"/>
      <c r="F109" s="598"/>
      <c r="G109" s="598"/>
      <c r="H109" s="598"/>
      <c r="I109" s="598"/>
      <c r="J109" s="598"/>
      <c r="K109" s="598"/>
      <c r="L109" s="598"/>
      <c r="M109" s="598"/>
      <c r="N109" s="598"/>
      <c r="O109" s="598"/>
      <c r="P109" s="598"/>
      <c r="Q109" s="598"/>
      <c r="R109" s="598"/>
      <c r="S109" s="598"/>
      <c r="T109" s="598"/>
      <c r="U109" s="598"/>
    </row>
    <row r="110" spans="4:21" ht="12">
      <c r="D110" s="598"/>
      <c r="E110" s="598"/>
      <c r="F110" s="598"/>
      <c r="G110" s="598"/>
      <c r="H110" s="598"/>
      <c r="I110" s="598"/>
      <c r="J110" s="598"/>
      <c r="K110" s="598"/>
      <c r="L110" s="598"/>
      <c r="M110" s="598"/>
      <c r="N110" s="598"/>
      <c r="O110" s="598"/>
      <c r="P110" s="598"/>
      <c r="Q110" s="598"/>
      <c r="R110" s="598"/>
      <c r="S110" s="598"/>
      <c r="T110" s="598"/>
      <c r="U110" s="598"/>
    </row>
    <row r="111" spans="4:21" ht="12">
      <c r="D111" s="598"/>
      <c r="E111" s="598"/>
      <c r="F111" s="598"/>
      <c r="G111" s="598"/>
      <c r="H111" s="598"/>
      <c r="I111" s="598"/>
      <c r="J111" s="598"/>
      <c r="K111" s="598"/>
      <c r="L111" s="598"/>
      <c r="M111" s="598"/>
      <c r="N111" s="598"/>
      <c r="O111" s="598"/>
      <c r="P111" s="598"/>
      <c r="Q111" s="598"/>
      <c r="R111" s="598"/>
      <c r="S111" s="598"/>
      <c r="T111" s="598"/>
      <c r="U111" s="598"/>
    </row>
    <row r="112" spans="4:21" ht="12">
      <c r="D112" s="598"/>
      <c r="E112" s="598"/>
      <c r="F112" s="598"/>
      <c r="G112" s="598"/>
      <c r="H112" s="598"/>
      <c r="I112" s="598"/>
      <c r="J112" s="598"/>
      <c r="K112" s="598"/>
      <c r="L112" s="598"/>
      <c r="M112" s="598"/>
      <c r="N112" s="598"/>
      <c r="O112" s="598"/>
      <c r="P112" s="598"/>
      <c r="Q112" s="598"/>
      <c r="R112" s="598"/>
      <c r="S112" s="598"/>
      <c r="T112" s="598"/>
      <c r="U112" s="598"/>
    </row>
    <row r="113" spans="4:21" ht="12">
      <c r="D113" s="598"/>
      <c r="E113" s="598"/>
      <c r="F113" s="598"/>
      <c r="G113" s="598"/>
      <c r="H113" s="598"/>
      <c r="I113" s="598"/>
      <c r="J113" s="598"/>
      <c r="K113" s="598"/>
      <c r="L113" s="598"/>
      <c r="M113" s="598"/>
      <c r="N113" s="598"/>
      <c r="O113" s="598"/>
      <c r="P113" s="598"/>
      <c r="Q113" s="598"/>
      <c r="R113" s="598"/>
      <c r="S113" s="598"/>
      <c r="T113" s="598"/>
      <c r="U113" s="598"/>
    </row>
    <row r="114" spans="4:21" ht="12">
      <c r="D114" s="598"/>
      <c r="E114" s="598"/>
      <c r="F114" s="598"/>
      <c r="G114" s="598"/>
      <c r="H114" s="598"/>
      <c r="I114" s="598"/>
      <c r="J114" s="598"/>
      <c r="K114" s="598"/>
      <c r="L114" s="598"/>
      <c r="M114" s="598"/>
      <c r="N114" s="598"/>
      <c r="O114" s="598"/>
      <c r="P114" s="598"/>
      <c r="Q114" s="598"/>
      <c r="R114" s="598"/>
      <c r="S114" s="598"/>
      <c r="T114" s="598"/>
      <c r="U114" s="598"/>
    </row>
    <row r="115" spans="4:21" ht="12">
      <c r="D115" s="598"/>
      <c r="E115" s="598"/>
      <c r="F115" s="598"/>
      <c r="G115" s="598"/>
      <c r="H115" s="598"/>
      <c r="I115" s="598"/>
      <c r="J115" s="598"/>
      <c r="K115" s="598"/>
      <c r="L115" s="598"/>
      <c r="M115" s="598"/>
      <c r="N115" s="598"/>
      <c r="O115" s="598"/>
      <c r="P115" s="598"/>
      <c r="Q115" s="598"/>
      <c r="R115" s="598"/>
      <c r="S115" s="598"/>
      <c r="T115" s="598"/>
      <c r="U115" s="598"/>
    </row>
    <row r="116" spans="4:21" ht="12">
      <c r="D116" s="598"/>
      <c r="E116" s="598"/>
      <c r="F116" s="598"/>
      <c r="G116" s="598"/>
      <c r="H116" s="598"/>
      <c r="I116" s="598"/>
      <c r="J116" s="598"/>
      <c r="K116" s="598"/>
      <c r="L116" s="598"/>
      <c r="M116" s="598"/>
      <c r="N116" s="598"/>
      <c r="O116" s="598"/>
      <c r="P116" s="598"/>
      <c r="Q116" s="598"/>
      <c r="R116" s="598"/>
      <c r="S116" s="598"/>
      <c r="T116" s="598"/>
      <c r="U116" s="598"/>
    </row>
    <row r="117" spans="4:21" ht="12">
      <c r="D117" s="598"/>
      <c r="E117" s="598"/>
      <c r="F117" s="598"/>
      <c r="G117" s="598"/>
      <c r="H117" s="598"/>
      <c r="I117" s="598"/>
      <c r="J117" s="598"/>
      <c r="K117" s="598"/>
      <c r="L117" s="598"/>
      <c r="M117" s="598"/>
      <c r="N117" s="598"/>
      <c r="O117" s="598"/>
      <c r="P117" s="598"/>
      <c r="Q117" s="598"/>
      <c r="R117" s="598"/>
      <c r="S117" s="598"/>
      <c r="T117" s="598"/>
      <c r="U117" s="598"/>
    </row>
    <row r="118" spans="4:21" ht="12">
      <c r="D118" s="598"/>
      <c r="E118" s="598"/>
      <c r="F118" s="598"/>
      <c r="G118" s="598"/>
      <c r="H118" s="598"/>
      <c r="I118" s="598"/>
      <c r="J118" s="598"/>
      <c r="K118" s="598"/>
      <c r="L118" s="598"/>
      <c r="M118" s="598"/>
      <c r="N118" s="598"/>
      <c r="O118" s="598"/>
      <c r="P118" s="598"/>
      <c r="Q118" s="598"/>
      <c r="R118" s="598"/>
      <c r="S118" s="598"/>
      <c r="T118" s="598"/>
      <c r="U118" s="598"/>
    </row>
    <row r="119" spans="4:21" ht="12">
      <c r="D119" s="598"/>
      <c r="E119" s="598"/>
      <c r="F119" s="598"/>
      <c r="G119" s="598"/>
      <c r="H119" s="598"/>
      <c r="I119" s="598"/>
      <c r="J119" s="598"/>
      <c r="K119" s="598"/>
      <c r="L119" s="598"/>
      <c r="M119" s="598"/>
      <c r="N119" s="598"/>
      <c r="O119" s="598"/>
      <c r="P119" s="598"/>
      <c r="Q119" s="598"/>
      <c r="R119" s="598"/>
      <c r="S119" s="598"/>
      <c r="T119" s="598"/>
      <c r="U119" s="598"/>
    </row>
    <row r="120" spans="4:21" ht="12">
      <c r="D120" s="598"/>
      <c r="E120" s="598"/>
      <c r="F120" s="598"/>
      <c r="G120" s="598"/>
      <c r="H120" s="598"/>
      <c r="I120" s="598"/>
      <c r="J120" s="598"/>
      <c r="K120" s="598"/>
      <c r="L120" s="598"/>
      <c r="M120" s="598"/>
      <c r="N120" s="598"/>
      <c r="O120" s="598"/>
      <c r="P120" s="598"/>
      <c r="Q120" s="598"/>
      <c r="R120" s="598"/>
      <c r="S120" s="598"/>
      <c r="T120" s="598"/>
      <c r="U120" s="598"/>
    </row>
    <row r="121" spans="4:21" ht="12">
      <c r="D121" s="598"/>
      <c r="E121" s="598"/>
      <c r="F121" s="598"/>
      <c r="G121" s="598"/>
      <c r="H121" s="598"/>
      <c r="I121" s="598"/>
      <c r="J121" s="598"/>
      <c r="K121" s="598"/>
      <c r="L121" s="598"/>
      <c r="M121" s="598"/>
      <c r="N121" s="598"/>
      <c r="O121" s="598"/>
      <c r="P121" s="598"/>
      <c r="Q121" s="598"/>
      <c r="R121" s="598"/>
      <c r="S121" s="598"/>
      <c r="T121" s="598"/>
      <c r="U121" s="598"/>
    </row>
    <row r="122" spans="4:21" ht="12">
      <c r="D122" s="598"/>
      <c r="E122" s="598"/>
      <c r="F122" s="598"/>
      <c r="G122" s="598"/>
      <c r="H122" s="598"/>
      <c r="I122" s="598"/>
      <c r="J122" s="598"/>
      <c r="K122" s="598"/>
      <c r="L122" s="598"/>
      <c r="M122" s="598"/>
      <c r="N122" s="598"/>
      <c r="O122" s="598"/>
      <c r="P122" s="598"/>
      <c r="Q122" s="598"/>
      <c r="R122" s="598"/>
      <c r="S122" s="598"/>
      <c r="T122" s="598"/>
      <c r="U122" s="598"/>
    </row>
    <row r="123" spans="4:21" ht="12">
      <c r="D123" s="598"/>
      <c r="E123" s="598"/>
      <c r="F123" s="598"/>
      <c r="G123" s="598"/>
      <c r="H123" s="598"/>
      <c r="I123" s="598"/>
      <c r="J123" s="598"/>
      <c r="K123" s="598"/>
      <c r="L123" s="598"/>
      <c r="M123" s="598"/>
      <c r="N123" s="598"/>
      <c r="O123" s="598"/>
      <c r="P123" s="598"/>
      <c r="Q123" s="598"/>
      <c r="R123" s="598"/>
      <c r="S123" s="598"/>
      <c r="T123" s="598"/>
      <c r="U123" s="598"/>
    </row>
    <row r="124" spans="4:21" ht="12">
      <c r="D124" s="598"/>
      <c r="E124" s="598"/>
      <c r="F124" s="598"/>
      <c r="G124" s="598"/>
      <c r="H124" s="598"/>
      <c r="I124" s="598"/>
      <c r="J124" s="598"/>
      <c r="K124" s="598"/>
      <c r="L124" s="598"/>
      <c r="M124" s="598"/>
      <c r="N124" s="598"/>
      <c r="O124" s="598"/>
      <c r="P124" s="598"/>
      <c r="Q124" s="598"/>
      <c r="R124" s="598"/>
      <c r="S124" s="598"/>
      <c r="T124" s="598"/>
      <c r="U124" s="598"/>
    </row>
    <row r="125" spans="4:21" ht="12">
      <c r="D125" s="598"/>
      <c r="E125" s="598"/>
      <c r="F125" s="598"/>
      <c r="G125" s="598"/>
      <c r="H125" s="598"/>
      <c r="I125" s="598"/>
      <c r="J125" s="598"/>
      <c r="K125" s="598"/>
      <c r="L125" s="598"/>
      <c r="M125" s="598"/>
      <c r="N125" s="598"/>
      <c r="O125" s="598"/>
      <c r="P125" s="598"/>
      <c r="Q125" s="598"/>
      <c r="R125" s="598"/>
      <c r="S125" s="598"/>
      <c r="T125" s="598"/>
      <c r="U125" s="598"/>
    </row>
    <row r="126" spans="4:21" ht="12">
      <c r="D126" s="598"/>
      <c r="E126" s="598"/>
      <c r="F126" s="598"/>
      <c r="G126" s="598"/>
      <c r="H126" s="598"/>
      <c r="I126" s="598"/>
      <c r="J126" s="598"/>
      <c r="K126" s="598"/>
      <c r="L126" s="598"/>
      <c r="M126" s="598"/>
      <c r="N126" s="598"/>
      <c r="O126" s="598"/>
      <c r="P126" s="598"/>
      <c r="Q126" s="598"/>
      <c r="R126" s="598"/>
      <c r="S126" s="598"/>
      <c r="T126" s="598"/>
      <c r="U126" s="598"/>
    </row>
    <row r="127" spans="4:21" ht="12">
      <c r="D127" s="598"/>
      <c r="E127" s="598"/>
      <c r="F127" s="598"/>
      <c r="G127" s="598"/>
      <c r="H127" s="598"/>
      <c r="I127" s="598"/>
      <c r="J127" s="598"/>
      <c r="K127" s="598"/>
      <c r="L127" s="598"/>
      <c r="M127" s="598"/>
      <c r="N127" s="598"/>
      <c r="O127" s="598"/>
      <c r="P127" s="598"/>
      <c r="Q127" s="598"/>
      <c r="R127" s="598"/>
      <c r="S127" s="598"/>
      <c r="T127" s="598"/>
      <c r="U127" s="598"/>
    </row>
    <row r="128" spans="4:21" ht="12">
      <c r="D128" s="598"/>
      <c r="E128" s="598"/>
      <c r="F128" s="598"/>
      <c r="G128" s="598"/>
      <c r="H128" s="598"/>
      <c r="I128" s="598"/>
      <c r="J128" s="598"/>
      <c r="K128" s="598"/>
      <c r="L128" s="598"/>
      <c r="M128" s="598"/>
      <c r="N128" s="598"/>
      <c r="O128" s="598"/>
      <c r="P128" s="598"/>
      <c r="Q128" s="598"/>
      <c r="R128" s="598"/>
      <c r="S128" s="598"/>
      <c r="T128" s="598"/>
      <c r="U128" s="598"/>
    </row>
    <row r="129" spans="4:21" ht="12">
      <c r="D129" s="598"/>
      <c r="E129" s="598"/>
      <c r="F129" s="598"/>
      <c r="G129" s="598"/>
      <c r="H129" s="598"/>
      <c r="I129" s="598"/>
      <c r="J129" s="598"/>
      <c r="K129" s="598"/>
      <c r="L129" s="598"/>
      <c r="M129" s="598"/>
      <c r="N129" s="598"/>
      <c r="O129" s="598"/>
      <c r="P129" s="598"/>
      <c r="Q129" s="598"/>
      <c r="R129" s="598"/>
      <c r="S129" s="598"/>
      <c r="T129" s="598"/>
      <c r="U129" s="598"/>
    </row>
    <row r="130" spans="4:21" ht="12">
      <c r="D130" s="598"/>
      <c r="E130" s="598"/>
      <c r="F130" s="598"/>
      <c r="G130" s="598"/>
      <c r="H130" s="598"/>
      <c r="I130" s="598"/>
      <c r="J130" s="598"/>
      <c r="K130" s="598"/>
      <c r="L130" s="598"/>
      <c r="M130" s="598"/>
      <c r="N130" s="598"/>
      <c r="O130" s="598"/>
      <c r="P130" s="598"/>
      <c r="Q130" s="598"/>
      <c r="R130" s="598"/>
      <c r="S130" s="598"/>
      <c r="T130" s="598"/>
      <c r="U130" s="598"/>
    </row>
    <row r="131" spans="4:21" ht="12">
      <c r="D131" s="598"/>
      <c r="E131" s="598"/>
      <c r="F131" s="598"/>
      <c r="G131" s="598"/>
      <c r="H131" s="598"/>
      <c r="I131" s="598"/>
      <c r="J131" s="598"/>
      <c r="K131" s="598"/>
      <c r="L131" s="598"/>
      <c r="M131" s="598"/>
      <c r="N131" s="598"/>
      <c r="O131" s="598"/>
      <c r="P131" s="598"/>
      <c r="Q131" s="598"/>
      <c r="R131" s="598"/>
      <c r="S131" s="598"/>
      <c r="T131" s="598"/>
      <c r="U131" s="598"/>
    </row>
  </sheetData>
  <mergeCells count="22">
    <mergeCell ref="B17:D17"/>
    <mergeCell ref="B23:D23"/>
    <mergeCell ref="B7:D7"/>
    <mergeCell ref="B8:D8"/>
    <mergeCell ref="B57:D57"/>
    <mergeCell ref="E4:R4"/>
    <mergeCell ref="B28:D28"/>
    <mergeCell ref="B37:D37"/>
    <mergeCell ref="B42:D42"/>
    <mergeCell ref="B47:D47"/>
    <mergeCell ref="B9:D9"/>
    <mergeCell ref="B11:D11"/>
    <mergeCell ref="F5:H5"/>
    <mergeCell ref="I5:R5"/>
    <mergeCell ref="Z4:AC4"/>
    <mergeCell ref="S5:S6"/>
    <mergeCell ref="T5:T6"/>
    <mergeCell ref="U5:U6"/>
    <mergeCell ref="B6:D6"/>
    <mergeCell ref="S4:W4"/>
    <mergeCell ref="V5:W5"/>
    <mergeCell ref="B5:D5"/>
  </mergeCells>
  <printOptions/>
  <pageMargins left="0.3937007874015748" right="0.31496062992125984" top="0.5118110236220472" bottom="0.3937007874015748" header="0.2755905511811024" footer="0.196850393700787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AE23"/>
  <sheetViews>
    <sheetView workbookViewId="0" topLeftCell="A1">
      <selection activeCell="A1" sqref="A1"/>
    </sheetView>
  </sheetViews>
  <sheetFormatPr defaultColWidth="9.00390625" defaultRowHeight="13.5"/>
  <cols>
    <col min="1" max="1" width="3.875" style="601" customWidth="1"/>
    <col min="2" max="3" width="2.375" style="601" customWidth="1"/>
    <col min="4" max="4" width="13.125" style="601" customWidth="1"/>
    <col min="5" max="5" width="7.125" style="601" customWidth="1"/>
    <col min="6" max="6" width="9.625" style="601" customWidth="1"/>
    <col min="7" max="8" width="7.625" style="601" customWidth="1"/>
    <col min="9" max="10" width="9.625" style="601" customWidth="1"/>
    <col min="11" max="11" width="9.75390625" style="601" customWidth="1"/>
    <col min="12" max="12" width="9.875" style="601" customWidth="1"/>
    <col min="13" max="13" width="6.875" style="601" customWidth="1"/>
    <col min="14" max="14" width="9.50390625" style="601" customWidth="1"/>
    <col min="15" max="15" width="9.375" style="601" customWidth="1"/>
    <col min="16" max="16" width="6.50390625" style="601" customWidth="1"/>
    <col min="17" max="17" width="5.625" style="601" customWidth="1"/>
    <col min="18" max="19" width="6.625" style="601" customWidth="1"/>
    <col min="20" max="20" width="8.50390625" style="601" customWidth="1"/>
    <col min="21" max="21" width="5.625" style="601" customWidth="1"/>
    <col min="22" max="22" width="7.00390625" style="601" customWidth="1"/>
    <col min="23" max="24" width="5.625" style="601" customWidth="1"/>
    <col min="25" max="25" width="5.375" style="601" customWidth="1"/>
    <col min="26" max="26" width="6.25390625" style="601" customWidth="1"/>
    <col min="27" max="28" width="5.625" style="601" customWidth="1"/>
    <col min="29" max="29" width="9.75390625" style="601" customWidth="1"/>
    <col min="30" max="30" width="9.875" style="603" customWidth="1"/>
    <col min="31" max="16384" width="9.00390625" style="601" customWidth="1"/>
  </cols>
  <sheetData>
    <row r="2" ht="14.25">
      <c r="B2" s="602" t="s">
        <v>253</v>
      </c>
    </row>
    <row r="3" spans="30:31" ht="12" thickBot="1">
      <c r="AD3" s="604" t="s">
        <v>247</v>
      </c>
      <c r="AE3" s="603"/>
    </row>
    <row r="4" spans="2:30" ht="15" customHeight="1" thickTop="1">
      <c r="B4" s="605"/>
      <c r="C4" s="606"/>
      <c r="D4" s="607"/>
      <c r="E4" s="608"/>
      <c r="F4" s="609"/>
      <c r="G4" s="610"/>
      <c r="H4" s="610"/>
      <c r="I4" s="611"/>
      <c r="J4" s="612" t="s">
        <v>206</v>
      </c>
      <c r="K4" s="613"/>
      <c r="L4" s="613"/>
      <c r="M4" s="613"/>
      <c r="N4" s="613"/>
      <c r="O4" s="613"/>
      <c r="P4" s="614"/>
      <c r="Q4" s="615" t="s">
        <v>248</v>
      </c>
      <c r="R4" s="615"/>
      <c r="S4" s="615"/>
      <c r="T4" s="615"/>
      <c r="U4" s="616"/>
      <c r="V4" s="617"/>
      <c r="W4" s="610"/>
      <c r="X4" s="617"/>
      <c r="Y4" s="610"/>
      <c r="Z4" s="617"/>
      <c r="AA4" s="610"/>
      <c r="AB4" s="617"/>
      <c r="AC4" s="605"/>
      <c r="AD4" s="618"/>
    </row>
    <row r="5" spans="2:30" ht="15" customHeight="1">
      <c r="B5" s="619"/>
      <c r="C5" s="603" t="s">
        <v>207</v>
      </c>
      <c r="D5" s="620"/>
      <c r="E5" s="621" t="s">
        <v>208</v>
      </c>
      <c r="F5" s="622" t="s">
        <v>209</v>
      </c>
      <c r="G5" s="621" t="s">
        <v>249</v>
      </c>
      <c r="H5" s="621" t="s">
        <v>210</v>
      </c>
      <c r="I5" s="623" t="s">
        <v>211</v>
      </c>
      <c r="J5" s="624" t="s">
        <v>212</v>
      </c>
      <c r="K5" s="624"/>
      <c r="L5" s="624"/>
      <c r="M5" s="624"/>
      <c r="N5" s="624" t="s">
        <v>213</v>
      </c>
      <c r="O5" s="624"/>
      <c r="P5" s="625"/>
      <c r="Q5" s="624" t="s">
        <v>214</v>
      </c>
      <c r="R5" s="624"/>
      <c r="S5" s="624" t="s">
        <v>215</v>
      </c>
      <c r="T5" s="624"/>
      <c r="U5" s="626" t="s">
        <v>216</v>
      </c>
      <c r="V5" s="626"/>
      <c r="W5" s="626" t="s">
        <v>217</v>
      </c>
      <c r="X5" s="626"/>
      <c r="Y5" s="627" t="s">
        <v>218</v>
      </c>
      <c r="Z5" s="626"/>
      <c r="AA5" s="626" t="s">
        <v>219</v>
      </c>
      <c r="AB5" s="626"/>
      <c r="AC5" s="628" t="s">
        <v>220</v>
      </c>
      <c r="AD5" s="629" t="s">
        <v>221</v>
      </c>
    </row>
    <row r="6" spans="2:30" ht="15" customHeight="1">
      <c r="B6" s="630"/>
      <c r="C6" s="631"/>
      <c r="D6" s="632"/>
      <c r="E6" s="630"/>
      <c r="F6" s="633"/>
      <c r="G6" s="633"/>
      <c r="H6" s="634" t="s">
        <v>222</v>
      </c>
      <c r="I6" s="635"/>
      <c r="J6" s="636" t="s">
        <v>223</v>
      </c>
      <c r="K6" s="636" t="s">
        <v>224</v>
      </c>
      <c r="L6" s="636" t="s">
        <v>225</v>
      </c>
      <c r="M6" s="636" t="s">
        <v>226</v>
      </c>
      <c r="N6" s="636" t="s">
        <v>227</v>
      </c>
      <c r="O6" s="636" t="s">
        <v>228</v>
      </c>
      <c r="P6" s="637" t="s">
        <v>229</v>
      </c>
      <c r="Q6" s="638" t="s">
        <v>230</v>
      </c>
      <c r="R6" s="638" t="s">
        <v>231</v>
      </c>
      <c r="S6" s="638" t="s">
        <v>230</v>
      </c>
      <c r="T6" s="638" t="s">
        <v>231</v>
      </c>
      <c r="U6" s="638" t="s">
        <v>230</v>
      </c>
      <c r="V6" s="638" t="s">
        <v>231</v>
      </c>
      <c r="W6" s="638" t="s">
        <v>232</v>
      </c>
      <c r="X6" s="638" t="s">
        <v>233</v>
      </c>
      <c r="Y6" s="638" t="s">
        <v>234</v>
      </c>
      <c r="Z6" s="638" t="s">
        <v>235</v>
      </c>
      <c r="AA6" s="638" t="s">
        <v>230</v>
      </c>
      <c r="AB6" s="638" t="s">
        <v>231</v>
      </c>
      <c r="AC6" s="635" t="s">
        <v>236</v>
      </c>
      <c r="AD6" s="635"/>
    </row>
    <row r="7" spans="2:30" ht="12">
      <c r="B7" s="619"/>
      <c r="C7" s="603"/>
      <c r="D7" s="603"/>
      <c r="E7" s="639"/>
      <c r="F7" s="640"/>
      <c r="G7" s="640"/>
      <c r="H7" s="641"/>
      <c r="I7" s="640"/>
      <c r="J7" s="640"/>
      <c r="K7" s="640"/>
      <c r="L7" s="640"/>
      <c r="M7" s="640"/>
      <c r="N7" s="640"/>
      <c r="O7" s="640"/>
      <c r="P7" s="640"/>
      <c r="Q7" s="640"/>
      <c r="R7" s="640"/>
      <c r="S7" s="640"/>
      <c r="T7" s="640"/>
      <c r="U7" s="640"/>
      <c r="V7" s="640"/>
      <c r="W7" s="640"/>
      <c r="X7" s="640"/>
      <c r="Y7" s="640"/>
      <c r="Z7" s="640"/>
      <c r="AA7" s="640"/>
      <c r="AB7" s="640"/>
      <c r="AC7" s="640"/>
      <c r="AD7" s="642"/>
    </row>
    <row r="8" spans="2:30" s="643" customFormat="1" ht="15" customHeight="1">
      <c r="B8" s="644" t="s">
        <v>237</v>
      </c>
      <c r="C8" s="645"/>
      <c r="D8" s="646"/>
      <c r="E8" s="647">
        <f aca="true" t="shared" si="0" ref="E8:L8">SUM(E9+E10+E19+E20)</f>
        <v>23192</v>
      </c>
      <c r="F8" s="648">
        <f t="shared" si="0"/>
        <v>15956104</v>
      </c>
      <c r="G8" s="648">
        <f t="shared" si="0"/>
        <v>441869</v>
      </c>
      <c r="H8" s="648">
        <f t="shared" si="0"/>
        <v>211819</v>
      </c>
      <c r="I8" s="648">
        <f t="shared" si="0"/>
        <v>15301782</v>
      </c>
      <c r="J8" s="648">
        <f t="shared" si="0"/>
        <v>10213032</v>
      </c>
      <c r="K8" s="648">
        <f t="shared" si="0"/>
        <v>5091750</v>
      </c>
      <c r="L8" s="648">
        <f t="shared" si="0"/>
        <v>509080</v>
      </c>
      <c r="M8" s="649">
        <v>66.7</v>
      </c>
      <c r="N8" s="648">
        <f>SUM(N9+N10+N19+N20)</f>
        <v>12018779</v>
      </c>
      <c r="O8" s="648">
        <f>SUM(O9+O10+O19+O20)</f>
        <v>3283003</v>
      </c>
      <c r="P8" s="649">
        <v>78.5</v>
      </c>
      <c r="Q8" s="648">
        <f aca="true" t="shared" si="1" ref="Q8:V8">SUM(Q9+Q10+Q19+Q20)</f>
        <v>115</v>
      </c>
      <c r="R8" s="648">
        <f t="shared" si="1"/>
        <v>1681</v>
      </c>
      <c r="S8" s="648">
        <f t="shared" si="1"/>
        <v>8404</v>
      </c>
      <c r="T8" s="650">
        <f t="shared" si="1"/>
        <v>169687</v>
      </c>
      <c r="U8" s="648">
        <f t="shared" si="1"/>
        <v>116</v>
      </c>
      <c r="V8" s="650">
        <f t="shared" si="1"/>
        <v>49184</v>
      </c>
      <c r="W8" s="648">
        <f>SUM(W9+W10+X9+W20)</f>
        <v>170</v>
      </c>
      <c r="X8" s="648">
        <f>SUM(X9+X10+Y9+X20)</f>
        <v>437</v>
      </c>
      <c r="Y8" s="648">
        <f aca="true" t="shared" si="2" ref="Y8:AD8">SUM(Y9+Y10+Y19+Y20)</f>
        <v>76</v>
      </c>
      <c r="Z8" s="648">
        <f t="shared" si="2"/>
        <v>48</v>
      </c>
      <c r="AA8" s="648">
        <f t="shared" si="2"/>
        <v>5</v>
      </c>
      <c r="AB8" s="648">
        <f t="shared" si="2"/>
        <v>634</v>
      </c>
      <c r="AC8" s="650">
        <f t="shared" si="2"/>
        <v>2315739</v>
      </c>
      <c r="AD8" s="651">
        <f t="shared" si="2"/>
        <v>3234723</v>
      </c>
    </row>
    <row r="9" spans="2:30" ht="15" customHeight="1">
      <c r="B9" s="652" t="s">
        <v>238</v>
      </c>
      <c r="C9" s="653"/>
      <c r="D9" s="654"/>
      <c r="E9" s="655">
        <v>1</v>
      </c>
      <c r="F9" s="656">
        <v>56367</v>
      </c>
      <c r="G9" s="657">
        <v>0</v>
      </c>
      <c r="H9" s="657">
        <v>0</v>
      </c>
      <c r="I9" s="656">
        <v>56367</v>
      </c>
      <c r="J9" s="656">
        <v>56367</v>
      </c>
      <c r="K9" s="657">
        <v>0</v>
      </c>
      <c r="L9" s="657">
        <v>0</v>
      </c>
      <c r="M9" s="658">
        <v>100</v>
      </c>
      <c r="N9" s="656">
        <v>56367</v>
      </c>
      <c r="O9" s="657">
        <v>0</v>
      </c>
      <c r="P9" s="658">
        <v>100</v>
      </c>
      <c r="Q9" s="657">
        <v>0</v>
      </c>
      <c r="R9" s="657">
        <v>0</v>
      </c>
      <c r="S9" s="656">
        <v>63</v>
      </c>
      <c r="T9" s="656">
        <v>5649</v>
      </c>
      <c r="U9" s="656">
        <v>10</v>
      </c>
      <c r="V9" s="656">
        <v>4428</v>
      </c>
      <c r="W9" s="656">
        <v>3</v>
      </c>
      <c r="X9" s="657">
        <v>0</v>
      </c>
      <c r="Y9" s="657">
        <v>0</v>
      </c>
      <c r="Z9" s="657">
        <v>0</v>
      </c>
      <c r="AA9" s="657">
        <v>0</v>
      </c>
      <c r="AB9" s="657">
        <v>0</v>
      </c>
      <c r="AC9" s="659">
        <v>0</v>
      </c>
      <c r="AD9" s="659">
        <v>0</v>
      </c>
    </row>
    <row r="10" spans="2:30" ht="15" customHeight="1">
      <c r="B10" s="652" t="s">
        <v>1085</v>
      </c>
      <c r="C10" s="660"/>
      <c r="D10" s="661"/>
      <c r="E10" s="655">
        <f aca="true" t="shared" si="3" ref="E10:L10">SUM(E11,E14,E17)</f>
        <v>23007</v>
      </c>
      <c r="F10" s="655">
        <f t="shared" si="3"/>
        <v>15804219</v>
      </c>
      <c r="G10" s="655">
        <f t="shared" si="3"/>
        <v>437129</v>
      </c>
      <c r="H10" s="655">
        <f t="shared" si="3"/>
        <v>211764</v>
      </c>
      <c r="I10" s="655">
        <f t="shared" si="3"/>
        <v>15154692</v>
      </c>
      <c r="J10" s="655">
        <f t="shared" si="3"/>
        <v>10065942</v>
      </c>
      <c r="K10" s="655">
        <f t="shared" si="3"/>
        <v>5091750</v>
      </c>
      <c r="L10" s="655">
        <f t="shared" si="3"/>
        <v>509080</v>
      </c>
      <c r="M10" s="658">
        <v>66.4</v>
      </c>
      <c r="N10" s="655">
        <f>SUM(N11,N14,N17)</f>
        <v>11872667</v>
      </c>
      <c r="O10" s="655">
        <f>SUM(O11,O14,O17)</f>
        <v>3282025</v>
      </c>
      <c r="P10" s="658">
        <v>78.3</v>
      </c>
      <c r="Q10" s="655">
        <f aca="true" t="shared" si="4" ref="Q10:AD10">SUM(Q11,Q14,Q17)</f>
        <v>115</v>
      </c>
      <c r="R10" s="655">
        <f t="shared" si="4"/>
        <v>1681</v>
      </c>
      <c r="S10" s="655">
        <f t="shared" si="4"/>
        <v>8299</v>
      </c>
      <c r="T10" s="655">
        <f t="shared" si="4"/>
        <v>162321</v>
      </c>
      <c r="U10" s="655">
        <f t="shared" si="4"/>
        <v>106</v>
      </c>
      <c r="V10" s="655">
        <f t="shared" si="4"/>
        <v>44756</v>
      </c>
      <c r="W10" s="655">
        <f t="shared" si="4"/>
        <v>166</v>
      </c>
      <c r="X10" s="655">
        <f t="shared" si="4"/>
        <v>435</v>
      </c>
      <c r="Y10" s="655">
        <f t="shared" si="4"/>
        <v>76</v>
      </c>
      <c r="Z10" s="655">
        <f t="shared" si="4"/>
        <v>48</v>
      </c>
      <c r="AA10" s="655">
        <f t="shared" si="4"/>
        <v>5</v>
      </c>
      <c r="AB10" s="655">
        <f t="shared" si="4"/>
        <v>634</v>
      </c>
      <c r="AC10" s="655">
        <f t="shared" si="4"/>
        <v>2315739</v>
      </c>
      <c r="AD10" s="656">
        <f t="shared" si="4"/>
        <v>3234723</v>
      </c>
    </row>
    <row r="11" spans="2:30" ht="15" customHeight="1">
      <c r="B11" s="652"/>
      <c r="C11" s="653" t="s">
        <v>239</v>
      </c>
      <c r="D11" s="653"/>
      <c r="E11" s="662">
        <v>15</v>
      </c>
      <c r="F11" s="656">
        <v>1196631</v>
      </c>
      <c r="G11" s="656">
        <v>76022</v>
      </c>
      <c r="H11" s="657">
        <v>0</v>
      </c>
      <c r="I11" s="656">
        <v>1120609</v>
      </c>
      <c r="J11" s="663">
        <v>1047477</v>
      </c>
      <c r="K11" s="663">
        <v>73132</v>
      </c>
      <c r="L11" s="664">
        <v>8</v>
      </c>
      <c r="M11" s="658">
        <v>93.5</v>
      </c>
      <c r="N11" s="663">
        <v>1081954</v>
      </c>
      <c r="O11" s="663">
        <v>38655</v>
      </c>
      <c r="P11" s="658">
        <v>96.6</v>
      </c>
      <c r="Q11" s="657">
        <v>0</v>
      </c>
      <c r="R11" s="657">
        <v>0</v>
      </c>
      <c r="S11" s="663">
        <v>951</v>
      </c>
      <c r="T11" s="663">
        <v>42523</v>
      </c>
      <c r="U11" s="663">
        <v>57</v>
      </c>
      <c r="V11" s="663">
        <v>34440</v>
      </c>
      <c r="W11" s="663">
        <v>48</v>
      </c>
      <c r="X11" s="663">
        <v>6</v>
      </c>
      <c r="Y11" s="663">
        <v>63</v>
      </c>
      <c r="Z11" s="663">
        <v>34</v>
      </c>
      <c r="AA11" s="657">
        <v>0</v>
      </c>
      <c r="AB11" s="657">
        <v>0</v>
      </c>
      <c r="AC11" s="665">
        <v>685031</v>
      </c>
      <c r="AD11" s="665">
        <v>1017185</v>
      </c>
    </row>
    <row r="12" spans="2:30" ht="15" customHeight="1">
      <c r="B12" s="652"/>
      <c r="C12" s="653"/>
      <c r="D12" s="666" t="s">
        <v>240</v>
      </c>
      <c r="E12" s="662"/>
      <c r="F12" s="656">
        <v>546102</v>
      </c>
      <c r="G12" s="656">
        <v>22081</v>
      </c>
      <c r="H12" s="657">
        <v>0</v>
      </c>
      <c r="I12" s="656">
        <v>524021</v>
      </c>
      <c r="J12" s="663">
        <v>524021</v>
      </c>
      <c r="K12" s="657">
        <v>0</v>
      </c>
      <c r="L12" s="657">
        <v>0</v>
      </c>
      <c r="M12" s="658">
        <v>100</v>
      </c>
      <c r="N12" s="663">
        <v>524021</v>
      </c>
      <c r="O12" s="657">
        <v>0</v>
      </c>
      <c r="P12" s="658">
        <v>100</v>
      </c>
      <c r="Q12" s="657">
        <v>0</v>
      </c>
      <c r="R12" s="657">
        <v>0</v>
      </c>
      <c r="S12" s="663">
        <v>479</v>
      </c>
      <c r="T12" s="663">
        <v>25833</v>
      </c>
      <c r="U12" s="663">
        <v>33</v>
      </c>
      <c r="V12" s="663">
        <v>21650</v>
      </c>
      <c r="W12" s="663">
        <v>38</v>
      </c>
      <c r="X12" s="657">
        <v>0</v>
      </c>
      <c r="Y12" s="663">
        <v>54</v>
      </c>
      <c r="Z12" s="663">
        <v>29</v>
      </c>
      <c r="AA12" s="657">
        <v>0</v>
      </c>
      <c r="AB12" s="657">
        <v>0</v>
      </c>
      <c r="AC12" s="665">
        <v>397653</v>
      </c>
      <c r="AD12" s="665">
        <v>604013</v>
      </c>
    </row>
    <row r="13" spans="2:30" ht="15" customHeight="1">
      <c r="B13" s="652"/>
      <c r="C13" s="653"/>
      <c r="D13" s="653" t="s">
        <v>241</v>
      </c>
      <c r="E13" s="655">
        <v>11</v>
      </c>
      <c r="F13" s="656">
        <v>650529</v>
      </c>
      <c r="G13" s="656">
        <v>53941</v>
      </c>
      <c r="H13" s="657">
        <v>0</v>
      </c>
      <c r="I13" s="656">
        <v>596588</v>
      </c>
      <c r="J13" s="656">
        <v>523456</v>
      </c>
      <c r="K13" s="656">
        <v>73132</v>
      </c>
      <c r="L13" s="664">
        <v>8</v>
      </c>
      <c r="M13" s="658">
        <v>87.7</v>
      </c>
      <c r="N13" s="656">
        <v>557933</v>
      </c>
      <c r="O13" s="656">
        <v>38655</v>
      </c>
      <c r="P13" s="658">
        <v>93.5</v>
      </c>
      <c r="Q13" s="657">
        <v>0</v>
      </c>
      <c r="R13" s="657">
        <v>0</v>
      </c>
      <c r="S13" s="656">
        <v>472</v>
      </c>
      <c r="T13" s="656">
        <v>16690</v>
      </c>
      <c r="U13" s="656">
        <v>24</v>
      </c>
      <c r="V13" s="656">
        <v>12790</v>
      </c>
      <c r="W13" s="656">
        <v>10</v>
      </c>
      <c r="X13" s="656">
        <v>6</v>
      </c>
      <c r="Y13" s="656">
        <v>9</v>
      </c>
      <c r="Z13" s="656">
        <v>5</v>
      </c>
      <c r="AA13" s="657">
        <v>0</v>
      </c>
      <c r="AB13" s="657">
        <v>0</v>
      </c>
      <c r="AC13" s="147">
        <v>287378</v>
      </c>
      <c r="AD13" s="147">
        <v>413172</v>
      </c>
    </row>
    <row r="14" spans="2:30" ht="15" customHeight="1">
      <c r="B14" s="652"/>
      <c r="C14" s="653" t="s">
        <v>242</v>
      </c>
      <c r="D14" s="653"/>
      <c r="E14" s="662">
        <f aca="true" t="shared" si="5" ref="E14:L14">SUM(E15:E16)</f>
        <v>249</v>
      </c>
      <c r="F14" s="662">
        <f t="shared" si="5"/>
        <v>2772646</v>
      </c>
      <c r="G14" s="662">
        <f t="shared" si="5"/>
        <v>216324</v>
      </c>
      <c r="H14" s="662">
        <f t="shared" si="5"/>
        <v>60061</v>
      </c>
      <c r="I14" s="662">
        <f t="shared" si="5"/>
        <v>2496261</v>
      </c>
      <c r="J14" s="662">
        <f t="shared" si="5"/>
        <v>2121180</v>
      </c>
      <c r="K14" s="662">
        <f t="shared" si="5"/>
        <v>375081</v>
      </c>
      <c r="L14" s="662">
        <f t="shared" si="5"/>
        <v>8391</v>
      </c>
      <c r="M14" s="658">
        <v>85</v>
      </c>
      <c r="N14" s="662">
        <f>SUM(N15:N16)</f>
        <v>2182657</v>
      </c>
      <c r="O14" s="662">
        <f>SUM(O15:O16)</f>
        <v>313604</v>
      </c>
      <c r="P14" s="667">
        <v>87.4</v>
      </c>
      <c r="Q14" s="662">
        <f aca="true" t="shared" si="6" ref="Q14:AD14">SUM(Q15:Q16)</f>
        <v>1</v>
      </c>
      <c r="R14" s="662">
        <f t="shared" si="6"/>
        <v>3</v>
      </c>
      <c r="S14" s="662">
        <f t="shared" si="6"/>
        <v>1733</v>
      </c>
      <c r="T14" s="662">
        <f t="shared" si="6"/>
        <v>49955</v>
      </c>
      <c r="U14" s="662">
        <f t="shared" si="6"/>
        <v>31</v>
      </c>
      <c r="V14" s="662">
        <f t="shared" si="6"/>
        <v>8269</v>
      </c>
      <c r="W14" s="662">
        <f t="shared" si="6"/>
        <v>45</v>
      </c>
      <c r="X14" s="662">
        <f t="shared" si="6"/>
        <v>76</v>
      </c>
      <c r="Y14" s="662">
        <f t="shared" si="6"/>
        <v>10</v>
      </c>
      <c r="Z14" s="662">
        <f t="shared" si="6"/>
        <v>8</v>
      </c>
      <c r="AA14" s="668">
        <f t="shared" si="6"/>
        <v>0</v>
      </c>
      <c r="AB14" s="668">
        <f t="shared" si="6"/>
        <v>0</v>
      </c>
      <c r="AC14" s="662">
        <f t="shared" si="6"/>
        <v>870918</v>
      </c>
      <c r="AD14" s="663">
        <f t="shared" si="6"/>
        <v>1160209</v>
      </c>
    </row>
    <row r="15" spans="2:30" ht="15" customHeight="1">
      <c r="B15" s="652"/>
      <c r="C15" s="653"/>
      <c r="D15" s="653" t="s">
        <v>243</v>
      </c>
      <c r="E15" s="655">
        <v>61</v>
      </c>
      <c r="F15" s="656">
        <v>1239058</v>
      </c>
      <c r="G15" s="656">
        <v>68976</v>
      </c>
      <c r="H15" s="656">
        <v>20983</v>
      </c>
      <c r="I15" s="656">
        <v>1149099</v>
      </c>
      <c r="J15" s="656">
        <v>1019840</v>
      </c>
      <c r="K15" s="656">
        <v>129259</v>
      </c>
      <c r="L15" s="656">
        <v>8391</v>
      </c>
      <c r="M15" s="658">
        <v>88.8</v>
      </c>
      <c r="N15" s="656">
        <v>1043547</v>
      </c>
      <c r="O15" s="656">
        <v>105552</v>
      </c>
      <c r="P15" s="658">
        <v>90.8</v>
      </c>
      <c r="Q15" s="656">
        <v>1</v>
      </c>
      <c r="R15" s="656">
        <v>3</v>
      </c>
      <c r="S15" s="656">
        <v>819</v>
      </c>
      <c r="T15" s="656">
        <v>26578</v>
      </c>
      <c r="U15" s="656">
        <v>21</v>
      </c>
      <c r="V15" s="656">
        <v>6059</v>
      </c>
      <c r="W15" s="656">
        <v>30</v>
      </c>
      <c r="X15" s="656">
        <v>22</v>
      </c>
      <c r="Y15" s="656">
        <v>3</v>
      </c>
      <c r="Z15" s="656">
        <v>4</v>
      </c>
      <c r="AA15" s="657">
        <v>0</v>
      </c>
      <c r="AB15" s="657">
        <v>0</v>
      </c>
      <c r="AC15" s="147">
        <v>456749</v>
      </c>
      <c r="AD15" s="147">
        <v>615149</v>
      </c>
    </row>
    <row r="16" spans="2:30" ht="15" customHeight="1">
      <c r="B16" s="652"/>
      <c r="C16" s="653"/>
      <c r="D16" s="653" t="s">
        <v>244</v>
      </c>
      <c r="E16" s="655">
        <v>188</v>
      </c>
      <c r="F16" s="656">
        <v>1533588</v>
      </c>
      <c r="G16" s="656">
        <v>147348</v>
      </c>
      <c r="H16" s="656">
        <v>39078</v>
      </c>
      <c r="I16" s="656">
        <v>1347162</v>
      </c>
      <c r="J16" s="656">
        <v>1101340</v>
      </c>
      <c r="K16" s="656">
        <v>245822</v>
      </c>
      <c r="L16" s="657">
        <v>0</v>
      </c>
      <c r="M16" s="658">
        <v>81.8</v>
      </c>
      <c r="N16" s="656">
        <v>1139110</v>
      </c>
      <c r="O16" s="656">
        <v>208052</v>
      </c>
      <c r="P16" s="658">
        <v>84.6</v>
      </c>
      <c r="Q16" s="657">
        <v>0</v>
      </c>
      <c r="R16" s="657">
        <v>0</v>
      </c>
      <c r="S16" s="656">
        <v>914</v>
      </c>
      <c r="T16" s="656">
        <v>23377</v>
      </c>
      <c r="U16" s="656">
        <v>10</v>
      </c>
      <c r="V16" s="656">
        <v>2210</v>
      </c>
      <c r="W16" s="656">
        <v>15</v>
      </c>
      <c r="X16" s="656">
        <v>54</v>
      </c>
      <c r="Y16" s="656">
        <v>7</v>
      </c>
      <c r="Z16" s="656">
        <v>4</v>
      </c>
      <c r="AA16" s="657">
        <v>0</v>
      </c>
      <c r="AB16" s="657">
        <v>0</v>
      </c>
      <c r="AC16" s="147">
        <v>414169</v>
      </c>
      <c r="AD16" s="147">
        <v>545060</v>
      </c>
    </row>
    <row r="17" spans="2:30" ht="15" customHeight="1">
      <c r="B17" s="652"/>
      <c r="C17" s="653" t="s">
        <v>245</v>
      </c>
      <c r="D17" s="653"/>
      <c r="E17" s="655">
        <v>22743</v>
      </c>
      <c r="F17" s="656">
        <v>11834942</v>
      </c>
      <c r="G17" s="656">
        <v>144783</v>
      </c>
      <c r="H17" s="656">
        <v>151703</v>
      </c>
      <c r="I17" s="656">
        <v>11537822</v>
      </c>
      <c r="J17" s="656">
        <v>6897285</v>
      </c>
      <c r="K17" s="656">
        <v>4643537</v>
      </c>
      <c r="L17" s="656">
        <v>500681</v>
      </c>
      <c r="M17" s="658">
        <v>59.8</v>
      </c>
      <c r="N17" s="656">
        <v>8608056</v>
      </c>
      <c r="O17" s="656">
        <v>2929766</v>
      </c>
      <c r="P17" s="658">
        <v>74.6</v>
      </c>
      <c r="Q17" s="656">
        <v>114</v>
      </c>
      <c r="R17" s="656">
        <v>1678</v>
      </c>
      <c r="S17" s="656">
        <v>5615</v>
      </c>
      <c r="T17" s="656">
        <v>69843</v>
      </c>
      <c r="U17" s="656">
        <v>18</v>
      </c>
      <c r="V17" s="656">
        <v>2047</v>
      </c>
      <c r="W17" s="656">
        <v>73</v>
      </c>
      <c r="X17" s="656">
        <v>353</v>
      </c>
      <c r="Y17" s="656">
        <v>3</v>
      </c>
      <c r="Z17" s="656">
        <v>6</v>
      </c>
      <c r="AA17" s="656">
        <v>5</v>
      </c>
      <c r="AB17" s="656">
        <v>634</v>
      </c>
      <c r="AC17" s="147">
        <v>759790</v>
      </c>
      <c r="AD17" s="147">
        <v>1057329</v>
      </c>
    </row>
    <row r="18" spans="2:30" ht="15" customHeight="1">
      <c r="B18" s="652" t="s">
        <v>246</v>
      </c>
      <c r="C18" s="653"/>
      <c r="D18" s="653"/>
      <c r="E18" s="662"/>
      <c r="F18" s="663"/>
      <c r="G18" s="663"/>
      <c r="H18" s="663"/>
      <c r="I18" s="663"/>
      <c r="J18" s="663"/>
      <c r="K18" s="669"/>
      <c r="L18" s="669"/>
      <c r="M18" s="658"/>
      <c r="N18" s="663"/>
      <c r="O18" s="663"/>
      <c r="P18" s="670"/>
      <c r="Q18" s="669"/>
      <c r="R18" s="669"/>
      <c r="S18" s="663"/>
      <c r="T18" s="663"/>
      <c r="U18" s="669"/>
      <c r="V18" s="669"/>
      <c r="W18" s="663"/>
      <c r="X18" s="669"/>
      <c r="Y18" s="663"/>
      <c r="Z18" s="663"/>
      <c r="AA18" s="663"/>
      <c r="AB18" s="663"/>
      <c r="AC18" s="663"/>
      <c r="AD18" s="671"/>
    </row>
    <row r="19" spans="2:30" ht="15" customHeight="1">
      <c r="B19" s="652"/>
      <c r="C19" s="653" t="s">
        <v>242</v>
      </c>
      <c r="D19" s="653"/>
      <c r="E19" s="655">
        <v>3</v>
      </c>
      <c r="F19" s="656">
        <v>62032</v>
      </c>
      <c r="G19" s="656">
        <v>4276</v>
      </c>
      <c r="H19" s="669">
        <v>55</v>
      </c>
      <c r="I19" s="656">
        <v>57701</v>
      </c>
      <c r="J19" s="656">
        <v>57701</v>
      </c>
      <c r="K19" s="657">
        <v>0</v>
      </c>
      <c r="L19" s="657">
        <v>0</v>
      </c>
      <c r="M19" s="658">
        <v>100</v>
      </c>
      <c r="N19" s="656">
        <v>57701</v>
      </c>
      <c r="O19" s="657">
        <v>0</v>
      </c>
      <c r="P19" s="658">
        <v>100</v>
      </c>
      <c r="Q19" s="657">
        <v>0</v>
      </c>
      <c r="R19" s="657">
        <v>0</v>
      </c>
      <c r="S19" s="656">
        <v>31</v>
      </c>
      <c r="T19" s="656">
        <v>1284</v>
      </c>
      <c r="U19" s="657">
        <v>0</v>
      </c>
      <c r="V19" s="657">
        <v>0</v>
      </c>
      <c r="W19" s="657">
        <v>0</v>
      </c>
      <c r="X19" s="657">
        <v>0</v>
      </c>
      <c r="Y19" s="657">
        <v>0</v>
      </c>
      <c r="Z19" s="657">
        <v>0</v>
      </c>
      <c r="AA19" s="657">
        <v>0</v>
      </c>
      <c r="AB19" s="657">
        <v>0</v>
      </c>
      <c r="AC19" s="657">
        <v>0</v>
      </c>
      <c r="AD19" s="672">
        <v>0</v>
      </c>
    </row>
    <row r="20" spans="2:30" s="673" customFormat="1" ht="15" customHeight="1" thickBot="1">
      <c r="B20" s="674"/>
      <c r="C20" s="675" t="s">
        <v>245</v>
      </c>
      <c r="D20" s="675"/>
      <c r="E20" s="676">
        <v>181</v>
      </c>
      <c r="F20" s="677">
        <v>33486</v>
      </c>
      <c r="G20" s="677">
        <v>464</v>
      </c>
      <c r="H20" s="678">
        <v>0</v>
      </c>
      <c r="I20" s="677">
        <v>33022</v>
      </c>
      <c r="J20" s="677">
        <v>33022</v>
      </c>
      <c r="K20" s="678">
        <v>0</v>
      </c>
      <c r="L20" s="678">
        <v>0</v>
      </c>
      <c r="M20" s="679">
        <v>100</v>
      </c>
      <c r="N20" s="677">
        <v>32044</v>
      </c>
      <c r="O20" s="677">
        <v>978</v>
      </c>
      <c r="P20" s="679">
        <v>97</v>
      </c>
      <c r="Q20" s="678">
        <v>0</v>
      </c>
      <c r="R20" s="678">
        <v>0</v>
      </c>
      <c r="S20" s="677">
        <v>11</v>
      </c>
      <c r="T20" s="677">
        <v>433</v>
      </c>
      <c r="U20" s="678">
        <v>0</v>
      </c>
      <c r="V20" s="678">
        <v>0</v>
      </c>
      <c r="W20" s="677">
        <v>1</v>
      </c>
      <c r="X20" s="680">
        <v>2</v>
      </c>
      <c r="Y20" s="678">
        <v>0</v>
      </c>
      <c r="Z20" s="678">
        <v>0</v>
      </c>
      <c r="AA20" s="678">
        <v>0</v>
      </c>
      <c r="AB20" s="678">
        <v>0</v>
      </c>
      <c r="AC20" s="678">
        <v>0</v>
      </c>
      <c r="AD20" s="681">
        <v>0</v>
      </c>
    </row>
    <row r="21" spans="2:30" s="673" customFormat="1" ht="15" customHeight="1">
      <c r="B21" s="601" t="s">
        <v>250</v>
      </c>
      <c r="C21" s="682"/>
      <c r="D21" s="682"/>
      <c r="E21" s="683"/>
      <c r="F21" s="683"/>
      <c r="G21" s="683"/>
      <c r="H21" s="684"/>
      <c r="I21" s="683"/>
      <c r="J21" s="683"/>
      <c r="K21" s="684"/>
      <c r="L21" s="684"/>
      <c r="M21" s="685"/>
      <c r="N21" s="683"/>
      <c r="O21" s="683"/>
      <c r="P21" s="685"/>
      <c r="Q21" s="684"/>
      <c r="R21" s="684"/>
      <c r="S21" s="683"/>
      <c r="T21" s="683"/>
      <c r="U21" s="684"/>
      <c r="V21" s="684"/>
      <c r="W21" s="683"/>
      <c r="X21" s="683"/>
      <c r="Y21" s="684"/>
      <c r="Z21" s="684"/>
      <c r="AA21" s="684"/>
      <c r="AB21" s="684"/>
      <c r="AC21" s="684"/>
      <c r="AD21" s="684"/>
    </row>
    <row r="22" spans="2:29" ht="15" customHeight="1">
      <c r="B22" s="601" t="s">
        <v>251</v>
      </c>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row>
    <row r="23" ht="15" customHeight="1">
      <c r="B23" s="601" t="s">
        <v>252</v>
      </c>
    </row>
  </sheetData>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B2:I20"/>
  <sheetViews>
    <sheetView workbookViewId="0" topLeftCell="A1">
      <selection activeCell="A1" sqref="A1"/>
    </sheetView>
  </sheetViews>
  <sheetFormatPr defaultColWidth="9.00390625" defaultRowHeight="13.5"/>
  <cols>
    <col min="1" max="1" width="2.625" style="686" customWidth="1"/>
    <col min="2" max="2" width="19.625" style="686" customWidth="1"/>
    <col min="3" max="5" width="13.125" style="686" customWidth="1"/>
    <col min="6" max="6" width="19.625" style="686" customWidth="1"/>
    <col min="7" max="9" width="13.125" style="686" customWidth="1"/>
    <col min="10" max="16384" width="9.00390625" style="686" customWidth="1"/>
  </cols>
  <sheetData>
    <row r="2" ht="14.25">
      <c r="B2" s="687" t="s">
        <v>281</v>
      </c>
    </row>
    <row r="3" spans="6:9" ht="12.75" thickBot="1">
      <c r="F3" s="688"/>
      <c r="G3" s="688"/>
      <c r="I3" s="688" t="s">
        <v>254</v>
      </c>
    </row>
    <row r="4" spans="2:9" ht="24" customHeight="1" thickTop="1">
      <c r="B4" s="98" t="s">
        <v>257</v>
      </c>
      <c r="C4" s="98" t="s">
        <v>258</v>
      </c>
      <c r="D4" s="98" t="s">
        <v>259</v>
      </c>
      <c r="E4" s="98" t="s">
        <v>260</v>
      </c>
      <c r="F4" s="98" t="s">
        <v>257</v>
      </c>
      <c r="G4" s="98" t="s">
        <v>258</v>
      </c>
      <c r="H4" s="98" t="s">
        <v>259</v>
      </c>
      <c r="I4" s="98" t="s">
        <v>260</v>
      </c>
    </row>
    <row r="5" spans="2:9" s="105" customFormat="1" ht="15" customHeight="1">
      <c r="B5" s="689" t="s">
        <v>1435</v>
      </c>
      <c r="C5" s="106">
        <f>SUM(C6,G5)</f>
        <v>6324640</v>
      </c>
      <c r="D5" s="106">
        <f>SUM(D6,H5)</f>
        <v>6583145</v>
      </c>
      <c r="E5" s="690">
        <f>SUM(E6,I5)</f>
        <v>6795403</v>
      </c>
      <c r="F5" s="106" t="s">
        <v>261</v>
      </c>
      <c r="G5" s="106">
        <f>SUM(G7+G9+G11+G13+G15+G17)</f>
        <v>1959322</v>
      </c>
      <c r="H5" s="106">
        <f>SUM(H7+H9+H11+H13+H15+H17)</f>
        <v>2033696</v>
      </c>
      <c r="I5" s="102">
        <f>SUM(I7+I9+I11+I13+I15+I17)</f>
        <v>2087514</v>
      </c>
    </row>
    <row r="6" spans="2:9" s="105" customFormat="1" ht="15" customHeight="1">
      <c r="B6" s="689" t="s">
        <v>262</v>
      </c>
      <c r="C6" s="106">
        <v>4365318</v>
      </c>
      <c r="D6" s="106">
        <v>4549449</v>
      </c>
      <c r="E6" s="690">
        <v>4707889</v>
      </c>
      <c r="F6" s="106"/>
      <c r="G6" s="106"/>
      <c r="H6" s="106"/>
      <c r="I6" s="106"/>
    </row>
    <row r="7" spans="2:9" s="93" customFormat="1" ht="15" customHeight="1">
      <c r="B7" s="110" t="s">
        <v>263</v>
      </c>
      <c r="C7" s="110">
        <v>1062655</v>
      </c>
      <c r="D7" s="110">
        <v>1122493</v>
      </c>
      <c r="E7" s="110">
        <v>1178759</v>
      </c>
      <c r="F7" s="110" t="s">
        <v>264</v>
      </c>
      <c r="G7" s="110">
        <v>4302</v>
      </c>
      <c r="H7" s="110">
        <v>4620</v>
      </c>
      <c r="I7" s="110">
        <v>5229</v>
      </c>
    </row>
    <row r="8" spans="2:9" s="93" customFormat="1" ht="15" customHeight="1">
      <c r="B8" s="110" t="s">
        <v>265</v>
      </c>
      <c r="C8" s="110">
        <v>1237725</v>
      </c>
      <c r="D8" s="110">
        <v>1268434</v>
      </c>
      <c r="E8" s="110">
        <v>1314524</v>
      </c>
      <c r="F8" s="110"/>
      <c r="G8" s="110"/>
      <c r="H8" s="110"/>
      <c r="I8" s="110"/>
    </row>
    <row r="9" spans="2:9" s="93" customFormat="1" ht="15" customHeight="1">
      <c r="B9" s="110" t="s">
        <v>266</v>
      </c>
      <c r="C9" s="110">
        <v>371018</v>
      </c>
      <c r="D9" s="110">
        <v>375313</v>
      </c>
      <c r="E9" s="110">
        <v>384103</v>
      </c>
      <c r="F9" s="110" t="s">
        <v>267</v>
      </c>
      <c r="G9" s="110">
        <v>1538079</v>
      </c>
      <c r="H9" s="110">
        <v>1585268</v>
      </c>
      <c r="I9" s="110">
        <v>1616291</v>
      </c>
    </row>
    <row r="10" spans="2:9" s="93" customFormat="1" ht="15" customHeight="1">
      <c r="B10" s="110" t="s">
        <v>268</v>
      </c>
      <c r="C10" s="110">
        <v>866707</v>
      </c>
      <c r="D10" s="110">
        <v>893121</v>
      </c>
      <c r="E10" s="110">
        <v>930421</v>
      </c>
      <c r="F10" s="110"/>
      <c r="G10" s="110"/>
      <c r="H10" s="110"/>
      <c r="I10" s="110"/>
    </row>
    <row r="11" spans="2:9" s="93" customFormat="1" ht="15" customHeight="1">
      <c r="B11" s="110" t="s">
        <v>269</v>
      </c>
      <c r="C11" s="110">
        <v>1856973</v>
      </c>
      <c r="D11" s="110">
        <v>1951327</v>
      </c>
      <c r="E11" s="110">
        <v>2007249</v>
      </c>
      <c r="F11" s="110" t="s">
        <v>270</v>
      </c>
      <c r="G11" s="110">
        <v>321239</v>
      </c>
      <c r="H11" s="110">
        <v>333578</v>
      </c>
      <c r="I11" s="110">
        <v>342868</v>
      </c>
    </row>
    <row r="12" spans="2:9" s="93" customFormat="1" ht="15" customHeight="1">
      <c r="B12" s="110" t="s">
        <v>255</v>
      </c>
      <c r="C12" s="110">
        <v>1715124</v>
      </c>
      <c r="D12" s="110">
        <v>1929536</v>
      </c>
      <c r="E12" s="110">
        <v>1969743</v>
      </c>
      <c r="F12" s="110"/>
      <c r="G12" s="110"/>
      <c r="H12" s="110"/>
      <c r="I12" s="110"/>
    </row>
    <row r="13" spans="2:9" s="93" customFormat="1" ht="15" customHeight="1">
      <c r="B13" s="110" t="s">
        <v>271</v>
      </c>
      <c r="C13" s="110">
        <v>141849</v>
      </c>
      <c r="D13" s="110">
        <v>21791</v>
      </c>
      <c r="E13" s="110">
        <v>37506</v>
      </c>
      <c r="F13" s="110" t="s">
        <v>272</v>
      </c>
      <c r="G13" s="110">
        <v>12331</v>
      </c>
      <c r="H13" s="110">
        <v>14468</v>
      </c>
      <c r="I13" s="110">
        <v>14184</v>
      </c>
    </row>
    <row r="14" spans="2:9" s="93" customFormat="1" ht="15" customHeight="1">
      <c r="B14" s="110" t="s">
        <v>273</v>
      </c>
      <c r="C14" s="110">
        <v>12407</v>
      </c>
      <c r="D14" s="110">
        <v>14681</v>
      </c>
      <c r="E14" s="110">
        <v>17104</v>
      </c>
      <c r="F14" s="110"/>
      <c r="G14" s="110"/>
      <c r="H14" s="110"/>
      <c r="I14" s="110"/>
    </row>
    <row r="15" spans="2:9" s="93" customFormat="1" ht="15" customHeight="1">
      <c r="B15" s="110" t="s">
        <v>274</v>
      </c>
      <c r="C15" s="110">
        <v>109589</v>
      </c>
      <c r="D15" s="110">
        <v>108365</v>
      </c>
      <c r="E15" s="110">
        <v>104263</v>
      </c>
      <c r="F15" s="110" t="s">
        <v>275</v>
      </c>
      <c r="G15" s="110">
        <v>64190</v>
      </c>
      <c r="H15" s="110">
        <v>66492</v>
      </c>
      <c r="I15" s="110">
        <v>69077</v>
      </c>
    </row>
    <row r="16" spans="2:9" s="93" customFormat="1" ht="15" customHeight="1">
      <c r="B16" s="110" t="s">
        <v>276</v>
      </c>
      <c r="C16" s="110">
        <v>59493</v>
      </c>
      <c r="D16" s="110">
        <v>61980</v>
      </c>
      <c r="E16" s="110">
        <v>63328</v>
      </c>
      <c r="F16" s="110"/>
      <c r="G16" s="110"/>
      <c r="H16" s="110"/>
      <c r="I16" s="110"/>
    </row>
    <row r="17" spans="2:9" s="93" customFormat="1" ht="15" customHeight="1">
      <c r="B17" s="110" t="s">
        <v>277</v>
      </c>
      <c r="C17" s="110">
        <v>128</v>
      </c>
      <c r="D17" s="110">
        <v>115</v>
      </c>
      <c r="E17" s="110">
        <v>199</v>
      </c>
      <c r="F17" s="110" t="s">
        <v>278</v>
      </c>
      <c r="G17" s="110">
        <v>19181</v>
      </c>
      <c r="H17" s="110">
        <v>29270</v>
      </c>
      <c r="I17" s="110">
        <v>39865</v>
      </c>
    </row>
    <row r="18" spans="2:9" s="93" customFormat="1" ht="15" customHeight="1">
      <c r="B18" s="110" t="s">
        <v>279</v>
      </c>
      <c r="C18" s="110">
        <v>11389</v>
      </c>
      <c r="D18" s="110">
        <v>9468</v>
      </c>
      <c r="E18" s="110">
        <v>10006</v>
      </c>
      <c r="F18" s="110"/>
      <c r="G18" s="110"/>
      <c r="H18" s="110"/>
      <c r="I18" s="110"/>
    </row>
    <row r="19" spans="2:9" s="93" customFormat="1" ht="15" customHeight="1" thickBot="1">
      <c r="B19" s="115" t="s">
        <v>280</v>
      </c>
      <c r="C19" s="115">
        <v>14959</v>
      </c>
      <c r="D19" s="115">
        <v>12586</v>
      </c>
      <c r="E19" s="115">
        <v>12457</v>
      </c>
      <c r="F19" s="115"/>
      <c r="G19" s="115"/>
      <c r="H19" s="115"/>
      <c r="I19" s="115"/>
    </row>
    <row r="20" ht="12">
      <c r="B20" s="686" t="s">
        <v>256</v>
      </c>
    </row>
  </sheetData>
  <printOptions/>
  <pageMargins left="0.75" right="0.75" top="1" bottom="1" header="0.512" footer="0.512"/>
  <pageSetup orientation="portrait" paperSize="8" r:id="rId1"/>
</worksheet>
</file>

<file path=xl/worksheets/sheet19.xml><?xml version="1.0" encoding="utf-8"?>
<worksheet xmlns="http://schemas.openxmlformats.org/spreadsheetml/2006/main" xmlns:r="http://schemas.openxmlformats.org/officeDocument/2006/relationships">
  <dimension ref="B2:L75"/>
  <sheetViews>
    <sheetView workbookViewId="0" topLeftCell="A1">
      <selection activeCell="A1" sqref="A1"/>
    </sheetView>
  </sheetViews>
  <sheetFormatPr defaultColWidth="9.00390625" defaultRowHeight="13.5"/>
  <cols>
    <col min="1" max="1" width="2.625" style="691" customWidth="1"/>
    <col min="2" max="2" width="13.375" style="691" customWidth="1"/>
    <col min="3" max="4" width="11.625" style="691" customWidth="1"/>
    <col min="5" max="5" width="7.375" style="691" customWidth="1"/>
    <col min="6" max="6" width="11.625" style="691" customWidth="1"/>
    <col min="7" max="7" width="7.375" style="691" customWidth="1"/>
    <col min="8" max="8" width="11.625" style="691" customWidth="1"/>
    <col min="9" max="9" width="10.625" style="691" customWidth="1"/>
    <col min="10" max="16384" width="9.00390625" style="691" customWidth="1"/>
  </cols>
  <sheetData>
    <row r="2" spans="2:9" ht="14.25">
      <c r="B2" s="94" t="s">
        <v>2676</v>
      </c>
      <c r="C2" s="93"/>
      <c r="D2" s="93"/>
      <c r="E2" s="93"/>
      <c r="F2" s="93"/>
      <c r="G2" s="93"/>
      <c r="H2" s="93"/>
      <c r="I2" s="93"/>
    </row>
    <row r="3" spans="2:9" ht="14.25">
      <c r="B3" s="94"/>
      <c r="C3" s="93"/>
      <c r="D3" s="93"/>
      <c r="E3" s="93"/>
      <c r="F3" s="93"/>
      <c r="G3" s="93"/>
      <c r="H3" s="93"/>
      <c r="I3" s="93"/>
    </row>
    <row r="4" spans="2:9" ht="15" customHeight="1" thickBot="1">
      <c r="B4" s="93" t="s">
        <v>282</v>
      </c>
      <c r="C4" s="93"/>
      <c r="D4" s="93"/>
      <c r="E4" s="93"/>
      <c r="G4" s="93"/>
      <c r="H4" s="93"/>
      <c r="I4" s="96" t="s">
        <v>283</v>
      </c>
    </row>
    <row r="5" spans="2:9" ht="25.5" customHeight="1" thickTop="1">
      <c r="B5" s="1413" t="s">
        <v>284</v>
      </c>
      <c r="C5" s="1415" t="s">
        <v>285</v>
      </c>
      <c r="D5" s="1415" t="s">
        <v>286</v>
      </c>
      <c r="E5" s="1415" t="s">
        <v>287</v>
      </c>
      <c r="F5" s="1418" t="s">
        <v>288</v>
      </c>
      <c r="G5" s="1415" t="s">
        <v>289</v>
      </c>
      <c r="H5" s="1418" t="s">
        <v>290</v>
      </c>
      <c r="I5" s="1415" t="s">
        <v>2658</v>
      </c>
    </row>
    <row r="6" spans="2:9" ht="25.5" customHeight="1">
      <c r="B6" s="1414"/>
      <c r="C6" s="1416"/>
      <c r="D6" s="1416"/>
      <c r="E6" s="1417"/>
      <c r="F6" s="1419"/>
      <c r="G6" s="1417"/>
      <c r="H6" s="1419"/>
      <c r="I6" s="1417"/>
    </row>
    <row r="7" spans="2:10" ht="15" customHeight="1">
      <c r="B7" s="692" t="s">
        <v>2659</v>
      </c>
      <c r="C7" s="693">
        <v>1253791</v>
      </c>
      <c r="D7" s="694">
        <v>1243857</v>
      </c>
      <c r="E7" s="695">
        <v>99.2</v>
      </c>
      <c r="F7" s="693">
        <v>1325694</v>
      </c>
      <c r="G7" s="696">
        <v>105.7</v>
      </c>
      <c r="H7" s="693">
        <v>1196721</v>
      </c>
      <c r="I7" s="695">
        <v>95.4</v>
      </c>
      <c r="J7" s="697"/>
    </row>
    <row r="8" spans="2:10" s="698" customFormat="1" ht="15" customHeight="1">
      <c r="B8" s="699" t="s">
        <v>2660</v>
      </c>
      <c r="C8" s="108">
        <f>SUM(C10+C17+C24+C30+C40+C46+C52+C61)</f>
        <v>1253196</v>
      </c>
      <c r="D8" s="108">
        <f>SUM(D10+D17+D24+D30+D40+D46+D52+D61)</f>
        <v>1239124</v>
      </c>
      <c r="E8" s="700">
        <v>98.9</v>
      </c>
      <c r="F8" s="108">
        <f>SUM(F10+F17+F24+F30+F40+F46+F52+F61)</f>
        <v>1325089</v>
      </c>
      <c r="G8" s="108">
        <v>106</v>
      </c>
      <c r="H8" s="108">
        <f>SUM(H10+H17+H24+H30+H40+H46+H52+H61)</f>
        <v>1201323</v>
      </c>
      <c r="I8" s="700">
        <v>95.9</v>
      </c>
      <c r="J8" s="701"/>
    </row>
    <row r="9" spans="2:10" s="702" customFormat="1" ht="15" customHeight="1">
      <c r="B9" s="703"/>
      <c r="C9" s="704"/>
      <c r="D9" s="705"/>
      <c r="E9" s="706"/>
      <c r="F9" s="704"/>
      <c r="G9" s="707"/>
      <c r="H9" s="704"/>
      <c r="I9" s="706"/>
      <c r="J9" s="708"/>
    </row>
    <row r="10" spans="2:9" s="698" customFormat="1" ht="15" customHeight="1">
      <c r="B10" s="699" t="s">
        <v>2661</v>
      </c>
      <c r="C10" s="709">
        <f>SUM(C11:C15)</f>
        <v>381107</v>
      </c>
      <c r="D10" s="709">
        <f>SUM(D11:D15)</f>
        <v>377520</v>
      </c>
      <c r="E10" s="710">
        <v>99.5</v>
      </c>
      <c r="F10" s="709">
        <f>SUM(F11:F15)</f>
        <v>401746</v>
      </c>
      <c r="G10" s="709">
        <v>109</v>
      </c>
      <c r="H10" s="709">
        <f>SUM(H11:H15)</f>
        <v>373038</v>
      </c>
      <c r="I10" s="710">
        <v>97.9</v>
      </c>
    </row>
    <row r="11" spans="2:12" ht="15" customHeight="1">
      <c r="B11" s="711" t="s">
        <v>1099</v>
      </c>
      <c r="C11" s="113">
        <v>254163</v>
      </c>
      <c r="D11" s="113">
        <v>252383</v>
      </c>
      <c r="E11" s="712">
        <v>99.3</v>
      </c>
      <c r="F11" s="113">
        <v>271535</v>
      </c>
      <c r="G11" s="113">
        <v>107</v>
      </c>
      <c r="H11" s="113">
        <v>249842</v>
      </c>
      <c r="I11" s="712">
        <v>98.3</v>
      </c>
      <c r="J11" s="713"/>
      <c r="K11" s="697"/>
      <c r="L11" s="697"/>
    </row>
    <row r="12" spans="2:12" ht="15" customHeight="1">
      <c r="B12" s="711" t="s">
        <v>1105</v>
      </c>
      <c r="C12" s="113">
        <v>37685</v>
      </c>
      <c r="D12" s="113">
        <v>36400</v>
      </c>
      <c r="E12" s="712">
        <v>96.6</v>
      </c>
      <c r="F12" s="113">
        <v>38900</v>
      </c>
      <c r="G12" s="113">
        <v>103</v>
      </c>
      <c r="H12" s="113">
        <v>35987</v>
      </c>
      <c r="I12" s="712">
        <v>95.5</v>
      </c>
      <c r="J12" s="713"/>
      <c r="K12" s="713"/>
      <c r="L12" s="697"/>
    </row>
    <row r="13" spans="2:12" ht="15" customHeight="1">
      <c r="B13" s="711" t="s">
        <v>1108</v>
      </c>
      <c r="C13" s="113">
        <v>61362</v>
      </c>
      <c r="D13" s="113">
        <v>61210</v>
      </c>
      <c r="E13" s="712">
        <v>99.8</v>
      </c>
      <c r="F13" s="113">
        <v>61080</v>
      </c>
      <c r="G13" s="113">
        <v>100</v>
      </c>
      <c r="H13" s="113">
        <v>59664</v>
      </c>
      <c r="I13" s="712">
        <v>97.2</v>
      </c>
      <c r="J13" s="713"/>
      <c r="K13" s="713"/>
      <c r="L13" s="697"/>
    </row>
    <row r="14" spans="2:12" ht="15" customHeight="1">
      <c r="B14" s="711" t="s">
        <v>1112</v>
      </c>
      <c r="C14" s="113">
        <v>15423</v>
      </c>
      <c r="D14" s="113">
        <v>15053</v>
      </c>
      <c r="E14" s="712">
        <v>97.6</v>
      </c>
      <c r="F14" s="113">
        <v>15963</v>
      </c>
      <c r="G14" s="113">
        <v>104</v>
      </c>
      <c r="H14" s="113">
        <v>15081</v>
      </c>
      <c r="I14" s="712">
        <v>97.8</v>
      </c>
      <c r="J14" s="713"/>
      <c r="K14" s="713"/>
      <c r="L14" s="697"/>
    </row>
    <row r="15" spans="2:12" ht="15" customHeight="1">
      <c r="B15" s="711" t="s">
        <v>1113</v>
      </c>
      <c r="C15" s="113">
        <v>12474</v>
      </c>
      <c r="D15" s="113">
        <v>12474</v>
      </c>
      <c r="E15" s="712">
        <v>100</v>
      </c>
      <c r="F15" s="113">
        <v>14268</v>
      </c>
      <c r="G15" s="113">
        <v>114</v>
      </c>
      <c r="H15" s="113">
        <v>12464</v>
      </c>
      <c r="I15" s="712">
        <v>99.9</v>
      </c>
      <c r="J15" s="713"/>
      <c r="K15" s="713"/>
      <c r="L15" s="697"/>
    </row>
    <row r="16" spans="2:9" ht="12">
      <c r="B16" s="714"/>
      <c r="C16" s="714"/>
      <c r="D16" s="714"/>
      <c r="E16" s="714"/>
      <c r="F16" s="714"/>
      <c r="G16" s="714"/>
      <c r="H16" s="714"/>
      <c r="I16" s="714"/>
    </row>
    <row r="17" spans="2:9" s="698" customFormat="1" ht="15" customHeight="1">
      <c r="B17" s="699" t="s">
        <v>2662</v>
      </c>
      <c r="C17" s="715">
        <f>SUM(C18:C22)</f>
        <v>93167</v>
      </c>
      <c r="D17" s="715">
        <f>SUM(D18:D22)</f>
        <v>92540</v>
      </c>
      <c r="E17" s="716">
        <v>99.3</v>
      </c>
      <c r="F17" s="715">
        <f>SUM(F18:F22)</f>
        <v>100861</v>
      </c>
      <c r="G17" s="715">
        <v>108</v>
      </c>
      <c r="H17" s="715">
        <f>SUM(H18:H22)</f>
        <v>91985</v>
      </c>
      <c r="I17" s="716">
        <v>98.7</v>
      </c>
    </row>
    <row r="18" spans="2:9" ht="15" customHeight="1">
      <c r="B18" s="692" t="s">
        <v>2663</v>
      </c>
      <c r="C18" s="274">
        <v>43071</v>
      </c>
      <c r="D18" s="274">
        <v>42870</v>
      </c>
      <c r="E18" s="717">
        <v>99.5</v>
      </c>
      <c r="F18" s="274">
        <v>45900</v>
      </c>
      <c r="G18" s="274">
        <v>107</v>
      </c>
      <c r="H18" s="274">
        <v>42812</v>
      </c>
      <c r="I18" s="717">
        <v>99.4</v>
      </c>
    </row>
    <row r="19" spans="2:9" ht="15" customHeight="1">
      <c r="B19" s="692" t="s">
        <v>2664</v>
      </c>
      <c r="C19" s="274">
        <v>21858</v>
      </c>
      <c r="D19" s="274">
        <v>21794</v>
      </c>
      <c r="E19" s="717">
        <v>99.7</v>
      </c>
      <c r="F19" s="274">
        <v>23500</v>
      </c>
      <c r="G19" s="274">
        <v>108</v>
      </c>
      <c r="H19" s="274">
        <v>21764</v>
      </c>
      <c r="I19" s="717">
        <v>99.6</v>
      </c>
    </row>
    <row r="20" spans="2:9" ht="15" customHeight="1">
      <c r="B20" s="692" t="s">
        <v>2665</v>
      </c>
      <c r="C20" s="274">
        <v>8109</v>
      </c>
      <c r="D20" s="274">
        <v>7991</v>
      </c>
      <c r="E20" s="717">
        <v>98.5</v>
      </c>
      <c r="F20" s="274">
        <v>10616</v>
      </c>
      <c r="G20" s="274">
        <v>131</v>
      </c>
      <c r="H20" s="274">
        <v>7915</v>
      </c>
      <c r="I20" s="717">
        <v>97.6</v>
      </c>
    </row>
    <row r="21" spans="2:9" ht="15" customHeight="1">
      <c r="B21" s="692" t="s">
        <v>2666</v>
      </c>
      <c r="C21" s="274">
        <v>9701</v>
      </c>
      <c r="D21" s="274">
        <v>9584</v>
      </c>
      <c r="E21" s="717">
        <v>98.8</v>
      </c>
      <c r="F21" s="274">
        <v>9725</v>
      </c>
      <c r="G21" s="274">
        <v>100</v>
      </c>
      <c r="H21" s="274">
        <v>9159</v>
      </c>
      <c r="I21" s="717">
        <v>94.4</v>
      </c>
    </row>
    <row r="22" spans="2:9" ht="15" customHeight="1">
      <c r="B22" s="692" t="s">
        <v>2667</v>
      </c>
      <c r="C22" s="274">
        <v>10428</v>
      </c>
      <c r="D22" s="274">
        <v>10301</v>
      </c>
      <c r="E22" s="717">
        <v>98.8</v>
      </c>
      <c r="F22" s="274">
        <v>11120</v>
      </c>
      <c r="G22" s="274">
        <v>107</v>
      </c>
      <c r="H22" s="274">
        <v>10335</v>
      </c>
      <c r="I22" s="717">
        <v>99.1</v>
      </c>
    </row>
    <row r="23" spans="2:9" ht="15" customHeight="1">
      <c r="B23" s="692"/>
      <c r="C23" s="274"/>
      <c r="D23" s="714"/>
      <c r="E23" s="714"/>
      <c r="F23" s="714"/>
      <c r="G23" s="714"/>
      <c r="H23" s="714"/>
      <c r="I23" s="718"/>
    </row>
    <row r="24" spans="2:9" s="719" customFormat="1" ht="15" customHeight="1">
      <c r="B24" s="699" t="s">
        <v>2668</v>
      </c>
      <c r="C24" s="715">
        <f>SUM(C25:C28)</f>
        <v>106620</v>
      </c>
      <c r="D24" s="715">
        <f>SUM(D25:D28)</f>
        <v>106416</v>
      </c>
      <c r="E24" s="716">
        <v>99.8</v>
      </c>
      <c r="F24" s="715">
        <f>SUM(F25:F28)</f>
        <v>121517</v>
      </c>
      <c r="G24" s="715">
        <v>114</v>
      </c>
      <c r="H24" s="715">
        <f>SUM(H25:H28)</f>
        <v>105687</v>
      </c>
      <c r="I24" s="716">
        <v>99.1</v>
      </c>
    </row>
    <row r="25" spans="2:12" ht="14.25" customHeight="1">
      <c r="B25" s="711" t="s">
        <v>1106</v>
      </c>
      <c r="C25" s="113">
        <v>30217</v>
      </c>
      <c r="D25" s="113">
        <v>30217</v>
      </c>
      <c r="E25" s="712">
        <v>100</v>
      </c>
      <c r="F25" s="113">
        <v>37070</v>
      </c>
      <c r="G25" s="113">
        <v>123</v>
      </c>
      <c r="H25" s="113">
        <v>29884</v>
      </c>
      <c r="I25" s="712">
        <v>98.9</v>
      </c>
      <c r="J25" s="713"/>
      <c r="K25" s="713"/>
      <c r="L25" s="697"/>
    </row>
    <row r="26" spans="2:12" ht="15" customHeight="1">
      <c r="B26" s="711" t="s">
        <v>1109</v>
      </c>
      <c r="C26" s="113">
        <v>43804</v>
      </c>
      <c r="D26" s="113">
        <v>43600</v>
      </c>
      <c r="E26" s="712">
        <v>99.5</v>
      </c>
      <c r="F26" s="113">
        <v>47137</v>
      </c>
      <c r="G26" s="113">
        <v>108</v>
      </c>
      <c r="H26" s="113">
        <v>43541</v>
      </c>
      <c r="I26" s="712">
        <v>99.4</v>
      </c>
      <c r="J26" s="713"/>
      <c r="K26" s="713"/>
      <c r="L26" s="697"/>
    </row>
    <row r="27" spans="2:12" ht="15" customHeight="1">
      <c r="B27" s="711" t="s">
        <v>1110</v>
      </c>
      <c r="C27" s="113">
        <v>22836</v>
      </c>
      <c r="D27" s="113">
        <v>22836</v>
      </c>
      <c r="E27" s="712">
        <v>100</v>
      </c>
      <c r="F27" s="113">
        <v>25980</v>
      </c>
      <c r="G27" s="113">
        <v>114</v>
      </c>
      <c r="H27" s="113">
        <v>22607</v>
      </c>
      <c r="I27" s="712">
        <v>99</v>
      </c>
      <c r="J27" s="713"/>
      <c r="K27" s="713"/>
      <c r="L27" s="697"/>
    </row>
    <row r="28" spans="2:9" ht="12">
      <c r="B28" s="711" t="s">
        <v>2669</v>
      </c>
      <c r="C28" s="113">
        <v>9763</v>
      </c>
      <c r="D28" s="113">
        <v>9763</v>
      </c>
      <c r="E28" s="712">
        <v>100</v>
      </c>
      <c r="F28" s="113">
        <v>11330</v>
      </c>
      <c r="G28" s="113">
        <v>116</v>
      </c>
      <c r="H28" s="113">
        <v>9655</v>
      </c>
      <c r="I28" s="712">
        <v>98.9</v>
      </c>
    </row>
    <row r="29" spans="2:9" ht="12">
      <c r="B29" s="711"/>
      <c r="C29" s="714"/>
      <c r="D29" s="714"/>
      <c r="E29" s="714"/>
      <c r="F29" s="714"/>
      <c r="G29" s="714"/>
      <c r="H29" s="714"/>
      <c r="I29" s="718"/>
    </row>
    <row r="30" spans="2:9" s="698" customFormat="1" ht="15" customHeight="1">
      <c r="B30" s="699" t="s">
        <v>2670</v>
      </c>
      <c r="C30" s="709">
        <f>SUM(C31:C38)</f>
        <v>98520</v>
      </c>
      <c r="D30" s="709">
        <f>SUM(D31:D38)</f>
        <v>95828</v>
      </c>
      <c r="E30" s="710">
        <v>97.3</v>
      </c>
      <c r="F30" s="709">
        <f>SUM(F31:F38)</f>
        <v>104269</v>
      </c>
      <c r="G30" s="709">
        <v>106</v>
      </c>
      <c r="H30" s="709">
        <f>SUM(H31:H38)</f>
        <v>84855</v>
      </c>
      <c r="I30" s="710">
        <v>86.1</v>
      </c>
    </row>
    <row r="31" spans="2:12" ht="15" customHeight="1">
      <c r="B31" s="711" t="s">
        <v>1103</v>
      </c>
      <c r="C31" s="113">
        <v>42478</v>
      </c>
      <c r="D31" s="113">
        <v>41449</v>
      </c>
      <c r="E31" s="712">
        <v>97.6</v>
      </c>
      <c r="F31" s="113">
        <v>45179</v>
      </c>
      <c r="G31" s="720">
        <v>106</v>
      </c>
      <c r="H31" s="113">
        <v>32881</v>
      </c>
      <c r="I31" s="712">
        <v>77.4</v>
      </c>
      <c r="J31" s="713"/>
      <c r="K31" s="697"/>
      <c r="L31" s="697"/>
    </row>
    <row r="32" spans="2:12" ht="15" customHeight="1">
      <c r="B32" s="711" t="s">
        <v>1119</v>
      </c>
      <c r="C32" s="113">
        <v>7592</v>
      </c>
      <c r="D32" s="113">
        <v>7592</v>
      </c>
      <c r="E32" s="712">
        <v>100</v>
      </c>
      <c r="F32" s="113">
        <v>8000</v>
      </c>
      <c r="G32" s="720">
        <v>105</v>
      </c>
      <c r="H32" s="113">
        <v>7468</v>
      </c>
      <c r="I32" s="712">
        <v>98.4</v>
      </c>
      <c r="J32" s="713"/>
      <c r="K32" s="697"/>
      <c r="L32" s="697"/>
    </row>
    <row r="33" spans="2:12" ht="15" customHeight="1">
      <c r="B33" s="711" t="s">
        <v>1120</v>
      </c>
      <c r="C33" s="113">
        <v>11981</v>
      </c>
      <c r="D33" s="113">
        <v>11740</v>
      </c>
      <c r="E33" s="712">
        <v>98</v>
      </c>
      <c r="F33" s="113">
        <v>12000</v>
      </c>
      <c r="G33" s="720">
        <v>100</v>
      </c>
      <c r="H33" s="113">
        <v>11282</v>
      </c>
      <c r="I33" s="712">
        <v>94.2</v>
      </c>
      <c r="J33" s="713"/>
      <c r="K33" s="697"/>
      <c r="L33" s="697"/>
    </row>
    <row r="34" spans="2:12" ht="15" customHeight="1">
      <c r="B34" s="711" t="s">
        <v>1121</v>
      </c>
      <c r="C34" s="113">
        <v>7483</v>
      </c>
      <c r="D34" s="113">
        <v>7468</v>
      </c>
      <c r="E34" s="712">
        <v>99.8</v>
      </c>
      <c r="F34" s="113">
        <v>8150</v>
      </c>
      <c r="G34" s="720">
        <v>109</v>
      </c>
      <c r="H34" s="113">
        <v>7433</v>
      </c>
      <c r="I34" s="712">
        <v>99.3</v>
      </c>
      <c r="J34" s="713"/>
      <c r="K34" s="697"/>
      <c r="L34" s="697"/>
    </row>
    <row r="35" spans="2:12" ht="15" customHeight="1">
      <c r="B35" s="711" t="s">
        <v>1122</v>
      </c>
      <c r="C35" s="113">
        <v>11242</v>
      </c>
      <c r="D35" s="113">
        <v>10920</v>
      </c>
      <c r="E35" s="712">
        <v>97.1</v>
      </c>
      <c r="F35" s="113">
        <v>13020</v>
      </c>
      <c r="G35" s="720">
        <v>116</v>
      </c>
      <c r="H35" s="113">
        <v>9495</v>
      </c>
      <c r="I35" s="712">
        <v>84.5</v>
      </c>
      <c r="J35" s="713"/>
      <c r="K35" s="697"/>
      <c r="L35" s="697"/>
    </row>
    <row r="36" spans="2:12" ht="15" customHeight="1">
      <c r="B36" s="711" t="s">
        <v>1123</v>
      </c>
      <c r="C36" s="113">
        <v>4813</v>
      </c>
      <c r="D36" s="113">
        <v>4296</v>
      </c>
      <c r="E36" s="712">
        <v>89.3</v>
      </c>
      <c r="F36" s="113">
        <v>4610</v>
      </c>
      <c r="G36" s="720">
        <v>96</v>
      </c>
      <c r="H36" s="113">
        <v>4072</v>
      </c>
      <c r="I36" s="712">
        <v>84.6</v>
      </c>
      <c r="J36" s="713"/>
      <c r="K36" s="697"/>
      <c r="L36" s="697"/>
    </row>
    <row r="37" spans="2:12" ht="15" customHeight="1">
      <c r="B37" s="711" t="s">
        <v>1124</v>
      </c>
      <c r="C37" s="113">
        <v>6038</v>
      </c>
      <c r="D37" s="113">
        <v>5990</v>
      </c>
      <c r="E37" s="712">
        <v>99.2</v>
      </c>
      <c r="F37" s="113">
        <v>6320</v>
      </c>
      <c r="G37" s="720">
        <v>105</v>
      </c>
      <c r="H37" s="113">
        <v>5851</v>
      </c>
      <c r="I37" s="712">
        <v>96.9</v>
      </c>
      <c r="J37" s="713"/>
      <c r="K37" s="697"/>
      <c r="L37" s="697"/>
    </row>
    <row r="38" spans="2:12" ht="15" customHeight="1">
      <c r="B38" s="711" t="s">
        <v>1125</v>
      </c>
      <c r="C38" s="113">
        <v>6893</v>
      </c>
      <c r="D38" s="721">
        <v>6373</v>
      </c>
      <c r="E38" s="712">
        <v>92.5</v>
      </c>
      <c r="F38" s="113">
        <v>6990</v>
      </c>
      <c r="G38" s="720">
        <v>101</v>
      </c>
      <c r="H38" s="113">
        <v>6373</v>
      </c>
      <c r="I38" s="712">
        <v>92.5</v>
      </c>
      <c r="J38" s="713"/>
      <c r="K38" s="697"/>
      <c r="L38" s="697"/>
    </row>
    <row r="39" spans="2:12" ht="15" customHeight="1">
      <c r="B39" s="711"/>
      <c r="C39" s="113"/>
      <c r="D39" s="721"/>
      <c r="E39" s="712"/>
      <c r="F39" s="113"/>
      <c r="G39" s="722"/>
      <c r="H39" s="113"/>
      <c r="I39" s="712"/>
      <c r="J39" s="713"/>
      <c r="K39" s="697"/>
      <c r="L39" s="697"/>
    </row>
    <row r="40" spans="2:12" s="698" customFormat="1" ht="15" customHeight="1">
      <c r="B40" s="699" t="s">
        <v>2671</v>
      </c>
      <c r="C40" s="108">
        <f>SUM(C41:C44)</f>
        <v>178459</v>
      </c>
      <c r="D40" s="108">
        <f>SUM(D41:D44)</f>
        <v>175679</v>
      </c>
      <c r="E40" s="700">
        <v>98.4</v>
      </c>
      <c r="F40" s="108">
        <f>SUM(F41:F44)</f>
        <v>169763</v>
      </c>
      <c r="G40" s="108">
        <v>95</v>
      </c>
      <c r="H40" s="108">
        <f>SUM(H41:H44)</f>
        <v>159483</v>
      </c>
      <c r="I40" s="700">
        <v>89.4</v>
      </c>
      <c r="J40" s="723"/>
      <c r="K40" s="701"/>
      <c r="L40" s="701"/>
    </row>
    <row r="41" spans="2:12" ht="15" customHeight="1">
      <c r="B41" s="711" t="s">
        <v>1100</v>
      </c>
      <c r="C41" s="113">
        <v>94833</v>
      </c>
      <c r="D41" s="113">
        <v>93126</v>
      </c>
      <c r="E41" s="712">
        <v>98.2</v>
      </c>
      <c r="F41" s="113">
        <v>87416</v>
      </c>
      <c r="G41" s="720">
        <v>92</v>
      </c>
      <c r="H41" s="113">
        <v>81940</v>
      </c>
      <c r="I41" s="712">
        <v>86.4</v>
      </c>
      <c r="J41" s="713"/>
      <c r="K41" s="713"/>
      <c r="L41" s="697"/>
    </row>
    <row r="42" spans="2:12" ht="15" customHeight="1">
      <c r="B42" s="711" t="s">
        <v>1111</v>
      </c>
      <c r="C42" s="113">
        <v>36350</v>
      </c>
      <c r="D42" s="113">
        <v>36132</v>
      </c>
      <c r="E42" s="712">
        <v>99.4</v>
      </c>
      <c r="F42" s="113">
        <v>36350</v>
      </c>
      <c r="G42" s="720">
        <v>100</v>
      </c>
      <c r="H42" s="113">
        <v>34345</v>
      </c>
      <c r="I42" s="712">
        <v>92.1</v>
      </c>
      <c r="J42" s="713"/>
      <c r="K42" s="713"/>
      <c r="L42" s="697"/>
    </row>
    <row r="43" spans="2:12" ht="15" customHeight="1">
      <c r="B43" s="711" t="s">
        <v>1126</v>
      </c>
      <c r="C43" s="113">
        <v>26808</v>
      </c>
      <c r="D43" s="721">
        <v>26003</v>
      </c>
      <c r="E43" s="712">
        <v>97</v>
      </c>
      <c r="F43" s="113">
        <v>23900</v>
      </c>
      <c r="G43" s="720">
        <v>89</v>
      </c>
      <c r="H43" s="113">
        <v>23118</v>
      </c>
      <c r="I43" s="712">
        <v>86.2</v>
      </c>
      <c r="J43" s="713"/>
      <c r="K43" s="713"/>
      <c r="L43" s="697"/>
    </row>
    <row r="44" spans="2:12" ht="15" customHeight="1">
      <c r="B44" s="711" t="s">
        <v>1127</v>
      </c>
      <c r="C44" s="113">
        <v>20468</v>
      </c>
      <c r="D44" s="113">
        <v>20418</v>
      </c>
      <c r="E44" s="712">
        <v>99.8</v>
      </c>
      <c r="F44" s="113">
        <v>22097</v>
      </c>
      <c r="G44" s="720">
        <v>108</v>
      </c>
      <c r="H44" s="113">
        <v>20080</v>
      </c>
      <c r="I44" s="712">
        <v>98.1</v>
      </c>
      <c r="J44" s="713"/>
      <c r="K44" s="713"/>
      <c r="L44" s="697"/>
    </row>
    <row r="45" spans="2:12" ht="15" customHeight="1">
      <c r="B45" s="711"/>
      <c r="C45" s="113"/>
      <c r="D45" s="113"/>
      <c r="E45" s="712"/>
      <c r="F45" s="113"/>
      <c r="G45" s="722"/>
      <c r="H45" s="113"/>
      <c r="I45" s="712"/>
      <c r="J45" s="713"/>
      <c r="K45" s="713"/>
      <c r="L45" s="697"/>
    </row>
    <row r="46" spans="2:12" s="698" customFormat="1" ht="15" customHeight="1">
      <c r="B46" s="699" t="s">
        <v>2672</v>
      </c>
      <c r="C46" s="108">
        <f>SUM(C47:C50)</f>
        <v>70744</v>
      </c>
      <c r="D46" s="108">
        <f>SUM(D47:D50)</f>
        <v>67226</v>
      </c>
      <c r="E46" s="700">
        <v>95</v>
      </c>
      <c r="F46" s="108">
        <f>SUM(F47:F50)</f>
        <v>76865</v>
      </c>
      <c r="G46" s="108">
        <v>109</v>
      </c>
      <c r="H46" s="108">
        <f>SUM(H47:H50)</f>
        <v>64326</v>
      </c>
      <c r="I46" s="700">
        <v>90.9</v>
      </c>
      <c r="J46" s="723"/>
      <c r="K46" s="723"/>
      <c r="L46" s="701"/>
    </row>
    <row r="47" spans="2:12" ht="15" customHeight="1">
      <c r="B47" s="711" t="s">
        <v>1107</v>
      </c>
      <c r="C47" s="113">
        <v>32964</v>
      </c>
      <c r="D47" s="113">
        <v>32098</v>
      </c>
      <c r="E47" s="712">
        <v>97.4</v>
      </c>
      <c r="F47" s="113">
        <v>37600</v>
      </c>
      <c r="G47" s="720">
        <v>114</v>
      </c>
      <c r="H47" s="113">
        <v>30425</v>
      </c>
      <c r="I47" s="712">
        <v>92.3</v>
      </c>
      <c r="J47" s="713"/>
      <c r="K47" s="713"/>
      <c r="L47" s="697"/>
    </row>
    <row r="48" spans="2:12" ht="15" customHeight="1">
      <c r="B48" s="711" t="s">
        <v>1128</v>
      </c>
      <c r="C48" s="113">
        <v>10587</v>
      </c>
      <c r="D48" s="113">
        <v>7970</v>
      </c>
      <c r="E48" s="712">
        <v>75.3</v>
      </c>
      <c r="F48" s="113">
        <v>9130</v>
      </c>
      <c r="G48" s="720">
        <v>86</v>
      </c>
      <c r="H48" s="113">
        <v>7892</v>
      </c>
      <c r="I48" s="712">
        <v>74.5</v>
      </c>
      <c r="J48" s="713"/>
      <c r="K48" s="697"/>
      <c r="L48" s="697"/>
    </row>
    <row r="49" spans="2:12" ht="15" customHeight="1">
      <c r="B49" s="711" t="s">
        <v>1129</v>
      </c>
      <c r="C49" s="113">
        <v>17679</v>
      </c>
      <c r="D49" s="113">
        <v>17644</v>
      </c>
      <c r="E49" s="712">
        <v>99.8</v>
      </c>
      <c r="F49" s="113">
        <v>20745</v>
      </c>
      <c r="G49" s="720">
        <v>117</v>
      </c>
      <c r="H49" s="113">
        <v>17022</v>
      </c>
      <c r="I49" s="712">
        <v>96.3</v>
      </c>
      <c r="J49" s="713"/>
      <c r="K49" s="697"/>
      <c r="L49" s="697"/>
    </row>
    <row r="50" spans="2:12" ht="15" customHeight="1">
      <c r="B50" s="711" t="s">
        <v>1130</v>
      </c>
      <c r="C50" s="113">
        <v>9514</v>
      </c>
      <c r="D50" s="113">
        <v>9514</v>
      </c>
      <c r="E50" s="712">
        <v>100</v>
      </c>
      <c r="F50" s="113">
        <v>9390</v>
      </c>
      <c r="G50" s="720">
        <v>99</v>
      </c>
      <c r="H50" s="113">
        <v>8987</v>
      </c>
      <c r="I50" s="712">
        <v>94.5</v>
      </c>
      <c r="J50" s="713"/>
      <c r="K50" s="697"/>
      <c r="L50" s="697"/>
    </row>
    <row r="51" spans="2:12" ht="15" customHeight="1">
      <c r="B51" s="711"/>
      <c r="C51" s="113"/>
      <c r="D51" s="113"/>
      <c r="E51" s="712"/>
      <c r="F51" s="113"/>
      <c r="G51" s="722"/>
      <c r="H51" s="113"/>
      <c r="I51" s="712"/>
      <c r="J51" s="713"/>
      <c r="K51" s="697"/>
      <c r="L51" s="697"/>
    </row>
    <row r="52" spans="2:12" s="698" customFormat="1" ht="15" customHeight="1">
      <c r="B52" s="699" t="s">
        <v>2673</v>
      </c>
      <c r="C52" s="108">
        <f>SUM(C53:C59)</f>
        <v>157249</v>
      </c>
      <c r="D52" s="108">
        <f>SUM(D53:D59)</f>
        <v>156879</v>
      </c>
      <c r="E52" s="700">
        <v>99.8</v>
      </c>
      <c r="F52" s="108">
        <f>SUM(F53:F59)</f>
        <v>170839</v>
      </c>
      <c r="G52" s="108">
        <v>109</v>
      </c>
      <c r="H52" s="108">
        <f>SUM(H53:H59)</f>
        <v>156107</v>
      </c>
      <c r="I52" s="700">
        <v>99.3</v>
      </c>
      <c r="J52" s="723"/>
      <c r="K52" s="701"/>
      <c r="L52" s="701"/>
    </row>
    <row r="53" spans="2:12" ht="15" customHeight="1">
      <c r="B53" s="711" t="s">
        <v>1101</v>
      </c>
      <c r="C53" s="113">
        <v>100544</v>
      </c>
      <c r="D53" s="721">
        <v>100544</v>
      </c>
      <c r="E53" s="712">
        <v>100</v>
      </c>
      <c r="F53" s="113">
        <v>107040</v>
      </c>
      <c r="G53" s="720">
        <v>106</v>
      </c>
      <c r="H53" s="113">
        <v>100141</v>
      </c>
      <c r="I53" s="712">
        <v>99.6</v>
      </c>
      <c r="J53" s="713"/>
      <c r="K53" s="697"/>
      <c r="L53" s="697"/>
    </row>
    <row r="54" spans="2:12" ht="15" customHeight="1">
      <c r="B54" s="711" t="s">
        <v>1132</v>
      </c>
      <c r="C54" s="113">
        <v>12466</v>
      </c>
      <c r="D54" s="721">
        <v>12466</v>
      </c>
      <c r="E54" s="712">
        <v>100</v>
      </c>
      <c r="F54" s="113">
        <v>14634</v>
      </c>
      <c r="G54" s="720">
        <v>117</v>
      </c>
      <c r="H54" s="113">
        <v>12441</v>
      </c>
      <c r="I54" s="712">
        <v>99.8</v>
      </c>
      <c r="J54" s="713"/>
      <c r="K54" s="697"/>
      <c r="L54" s="697"/>
    </row>
    <row r="55" spans="2:12" ht="15" customHeight="1">
      <c r="B55" s="711" t="s">
        <v>1133</v>
      </c>
      <c r="C55" s="113">
        <v>9924</v>
      </c>
      <c r="D55" s="113">
        <v>9894</v>
      </c>
      <c r="E55" s="712">
        <v>99.7</v>
      </c>
      <c r="F55" s="113">
        <v>10166</v>
      </c>
      <c r="G55" s="720">
        <v>102</v>
      </c>
      <c r="H55" s="113">
        <v>9765</v>
      </c>
      <c r="I55" s="712">
        <v>98.4</v>
      </c>
      <c r="J55" s="713"/>
      <c r="K55" s="697"/>
      <c r="L55" s="697"/>
    </row>
    <row r="56" spans="2:12" ht="15" customHeight="1">
      <c r="B56" s="711" t="s">
        <v>1134</v>
      </c>
      <c r="C56" s="113">
        <v>8730</v>
      </c>
      <c r="D56" s="113">
        <v>8730</v>
      </c>
      <c r="E56" s="712">
        <v>100</v>
      </c>
      <c r="F56" s="113">
        <v>9060</v>
      </c>
      <c r="G56" s="720">
        <v>104</v>
      </c>
      <c r="H56" s="113">
        <v>8700</v>
      </c>
      <c r="I56" s="712">
        <v>99.7</v>
      </c>
      <c r="J56" s="713"/>
      <c r="K56" s="697"/>
      <c r="L56" s="697"/>
    </row>
    <row r="57" spans="2:12" ht="15" customHeight="1">
      <c r="B57" s="711" t="s">
        <v>1135</v>
      </c>
      <c r="C57" s="113">
        <v>8163</v>
      </c>
      <c r="D57" s="721">
        <v>8163</v>
      </c>
      <c r="E57" s="712">
        <v>100</v>
      </c>
      <c r="F57" s="113">
        <v>8860</v>
      </c>
      <c r="G57" s="720">
        <v>109</v>
      </c>
      <c r="H57" s="113">
        <v>8160</v>
      </c>
      <c r="I57" s="712">
        <v>99.9</v>
      </c>
      <c r="J57" s="713"/>
      <c r="K57" s="697"/>
      <c r="L57" s="697"/>
    </row>
    <row r="58" spans="2:12" ht="15" customHeight="1">
      <c r="B58" s="711" t="s">
        <v>1136</v>
      </c>
      <c r="C58" s="113">
        <v>6226</v>
      </c>
      <c r="D58" s="113">
        <v>6008</v>
      </c>
      <c r="E58" s="712">
        <v>96.5</v>
      </c>
      <c r="F58" s="113">
        <v>6440</v>
      </c>
      <c r="G58" s="720">
        <v>103</v>
      </c>
      <c r="H58" s="113">
        <v>5843</v>
      </c>
      <c r="I58" s="712">
        <v>93.8</v>
      </c>
      <c r="J58" s="713"/>
      <c r="K58" s="697"/>
      <c r="L58" s="697"/>
    </row>
    <row r="59" spans="2:12" ht="15" customHeight="1">
      <c r="B59" s="711" t="s">
        <v>1137</v>
      </c>
      <c r="C59" s="113">
        <v>11196</v>
      </c>
      <c r="D59" s="113">
        <v>11074</v>
      </c>
      <c r="E59" s="712">
        <v>98.9</v>
      </c>
      <c r="F59" s="113">
        <v>14639</v>
      </c>
      <c r="G59" s="720">
        <v>131</v>
      </c>
      <c r="H59" s="113">
        <v>11057</v>
      </c>
      <c r="I59" s="712">
        <v>98.8</v>
      </c>
      <c r="J59" s="713"/>
      <c r="K59" s="697"/>
      <c r="L59" s="697"/>
    </row>
    <row r="60" spans="2:12" ht="15" customHeight="1">
      <c r="B60" s="711"/>
      <c r="C60" s="724"/>
      <c r="D60" s="113"/>
      <c r="E60" s="712"/>
      <c r="F60" s="113"/>
      <c r="G60" s="722"/>
      <c r="H60" s="113"/>
      <c r="I60" s="712"/>
      <c r="J60" s="713"/>
      <c r="K60" s="697"/>
      <c r="L60" s="697"/>
    </row>
    <row r="61" spans="2:9" s="698" customFormat="1" ht="15" customHeight="1">
      <c r="B61" s="699" t="s">
        <v>2674</v>
      </c>
      <c r="C61" s="709">
        <f>SUM(C62:C68)</f>
        <v>167330</v>
      </c>
      <c r="D61" s="709">
        <f>SUM(D62:D68)</f>
        <v>167036</v>
      </c>
      <c r="E61" s="710">
        <v>99.8</v>
      </c>
      <c r="F61" s="709">
        <f>SUM(F62:F68)</f>
        <v>179229</v>
      </c>
      <c r="G61" s="709">
        <v>107</v>
      </c>
      <c r="H61" s="709">
        <f>SUM(H62:H68)</f>
        <v>165842</v>
      </c>
      <c r="I61" s="710">
        <v>99.1</v>
      </c>
    </row>
    <row r="62" spans="2:12" ht="15" customHeight="1">
      <c r="B62" s="711" t="s">
        <v>1102</v>
      </c>
      <c r="C62" s="113">
        <v>101309</v>
      </c>
      <c r="D62" s="113">
        <v>101139</v>
      </c>
      <c r="E62" s="712">
        <v>99.8</v>
      </c>
      <c r="F62" s="113">
        <v>103600</v>
      </c>
      <c r="G62" s="720">
        <v>102</v>
      </c>
      <c r="H62" s="113">
        <v>100194</v>
      </c>
      <c r="I62" s="712">
        <v>98.9</v>
      </c>
      <c r="J62" s="713"/>
      <c r="K62" s="697"/>
      <c r="L62" s="697"/>
    </row>
    <row r="63" spans="2:12" ht="15" customHeight="1">
      <c r="B63" s="711" t="s">
        <v>1979</v>
      </c>
      <c r="C63" s="113">
        <v>7387</v>
      </c>
      <c r="D63" s="113">
        <v>7350</v>
      </c>
      <c r="E63" s="712">
        <v>99.5</v>
      </c>
      <c r="F63" s="113">
        <v>8431</v>
      </c>
      <c r="G63" s="720">
        <v>114</v>
      </c>
      <c r="H63" s="113">
        <v>7372</v>
      </c>
      <c r="I63" s="712">
        <v>99.8</v>
      </c>
      <c r="J63" s="713"/>
      <c r="K63" s="697"/>
      <c r="L63" s="697"/>
    </row>
    <row r="64" spans="2:12" ht="15" customHeight="1">
      <c r="B64" s="711" t="s">
        <v>1131</v>
      </c>
      <c r="C64" s="113">
        <v>18698</v>
      </c>
      <c r="D64" s="113">
        <v>18698</v>
      </c>
      <c r="E64" s="712">
        <v>100</v>
      </c>
      <c r="F64" s="113">
        <v>21300</v>
      </c>
      <c r="G64" s="720">
        <v>114</v>
      </c>
      <c r="H64" s="113">
        <v>18548</v>
      </c>
      <c r="I64" s="712">
        <v>99.2</v>
      </c>
      <c r="J64" s="713"/>
      <c r="K64" s="697"/>
      <c r="L64" s="697"/>
    </row>
    <row r="65" spans="2:12" ht="15" customHeight="1">
      <c r="B65" s="711" t="s">
        <v>1138</v>
      </c>
      <c r="C65" s="113">
        <v>18633</v>
      </c>
      <c r="D65" s="113">
        <v>18633</v>
      </c>
      <c r="E65" s="712">
        <v>100</v>
      </c>
      <c r="F65" s="113">
        <v>22347</v>
      </c>
      <c r="G65" s="720">
        <v>120</v>
      </c>
      <c r="H65" s="113">
        <v>18550</v>
      </c>
      <c r="I65" s="712">
        <v>99.6</v>
      </c>
      <c r="J65" s="713"/>
      <c r="K65" s="697"/>
      <c r="L65" s="697"/>
    </row>
    <row r="66" spans="2:12" ht="15" customHeight="1">
      <c r="B66" s="711" t="s">
        <v>1139</v>
      </c>
      <c r="C66" s="113">
        <v>7887</v>
      </c>
      <c r="D66" s="721">
        <v>7831</v>
      </c>
      <c r="E66" s="712">
        <v>99.3</v>
      </c>
      <c r="F66" s="113">
        <v>8600</v>
      </c>
      <c r="G66" s="720">
        <v>109</v>
      </c>
      <c r="H66" s="113">
        <v>7816</v>
      </c>
      <c r="I66" s="712">
        <v>99.1</v>
      </c>
      <c r="J66" s="713"/>
      <c r="K66" s="697"/>
      <c r="L66" s="697"/>
    </row>
    <row r="67" spans="2:12" ht="15" customHeight="1">
      <c r="B67" s="711" t="s">
        <v>1140</v>
      </c>
      <c r="C67" s="113">
        <v>5981</v>
      </c>
      <c r="D67" s="113">
        <v>5950</v>
      </c>
      <c r="E67" s="712">
        <v>99.5</v>
      </c>
      <c r="F67" s="113">
        <v>6751</v>
      </c>
      <c r="G67" s="720">
        <v>113</v>
      </c>
      <c r="H67" s="113">
        <v>5950</v>
      </c>
      <c r="I67" s="712">
        <v>99.5</v>
      </c>
      <c r="J67" s="713"/>
      <c r="K67" s="697"/>
      <c r="L67" s="697"/>
    </row>
    <row r="68" spans="2:12" ht="15" customHeight="1" thickBot="1">
      <c r="B68" s="725" t="s">
        <v>1141</v>
      </c>
      <c r="C68" s="726">
        <v>7435</v>
      </c>
      <c r="D68" s="726">
        <v>7435</v>
      </c>
      <c r="E68" s="727">
        <v>100</v>
      </c>
      <c r="F68" s="726">
        <v>8200</v>
      </c>
      <c r="G68" s="728">
        <v>110</v>
      </c>
      <c r="H68" s="726">
        <v>7412</v>
      </c>
      <c r="I68" s="727">
        <v>99.7</v>
      </c>
      <c r="J68" s="713"/>
      <c r="K68" s="697"/>
      <c r="L68" s="697"/>
    </row>
    <row r="69" spans="2:4" ht="12">
      <c r="B69" s="93" t="s">
        <v>2675</v>
      </c>
      <c r="C69" s="93"/>
      <c r="D69" s="93"/>
    </row>
    <row r="75" spans="5:9" ht="12">
      <c r="E75" s="93"/>
      <c r="F75" s="93"/>
      <c r="G75" s="93"/>
      <c r="H75" s="93"/>
      <c r="I75" s="93"/>
    </row>
  </sheetData>
  <mergeCells count="8">
    <mergeCell ref="F5:F6"/>
    <mergeCell ref="G5:G6"/>
    <mergeCell ref="H5:H6"/>
    <mergeCell ref="I5:I6"/>
    <mergeCell ref="B5:B6"/>
    <mergeCell ref="C5:C6"/>
    <mergeCell ref="D5:D6"/>
    <mergeCell ref="E5:E6"/>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B1:X64"/>
  <sheetViews>
    <sheetView workbookViewId="0" topLeftCell="A1">
      <selection activeCell="A1" sqref="A1"/>
    </sheetView>
  </sheetViews>
  <sheetFormatPr defaultColWidth="9.00390625" defaultRowHeight="13.5"/>
  <cols>
    <col min="1" max="1" width="2.625" style="24" customWidth="1"/>
    <col min="2" max="2" width="9.00390625" style="24" customWidth="1"/>
    <col min="3" max="5" width="13.875" style="24" bestFit="1" customWidth="1"/>
    <col min="6" max="6" width="9.125" style="24" bestFit="1" customWidth="1"/>
    <col min="7" max="9" width="13.875" style="24" bestFit="1" customWidth="1"/>
    <col min="10" max="10" width="10.375" style="24" bestFit="1" customWidth="1"/>
    <col min="11" max="11" width="12.125" style="24" bestFit="1" customWidth="1"/>
    <col min="12" max="12" width="10.375" style="24" bestFit="1" customWidth="1"/>
    <col min="13" max="13" width="12.125" style="24" bestFit="1" customWidth="1"/>
    <col min="14" max="14" width="10.375" style="24" bestFit="1" customWidth="1"/>
    <col min="15" max="16" width="12.125" style="24" bestFit="1" customWidth="1"/>
    <col min="17" max="18" width="10.375" style="24" bestFit="1" customWidth="1"/>
    <col min="19" max="20" width="12.125" style="24" bestFit="1" customWidth="1"/>
    <col min="21" max="22" width="10.375" style="24" bestFit="1" customWidth="1"/>
    <col min="23" max="23" width="12.125" style="24" bestFit="1" customWidth="1"/>
    <col min="24" max="16384" width="9.00390625" style="24" customWidth="1"/>
  </cols>
  <sheetData>
    <row r="1" spans="2:24" ht="13.5">
      <c r="B1" s="25"/>
      <c r="C1" s="25"/>
      <c r="D1" s="25"/>
      <c r="E1" s="25"/>
      <c r="F1" s="25"/>
      <c r="G1" s="25"/>
      <c r="H1" s="25"/>
      <c r="I1" s="25"/>
      <c r="J1" s="25"/>
      <c r="K1" s="25"/>
      <c r="L1" s="25"/>
      <c r="M1" s="25"/>
      <c r="N1" s="25"/>
      <c r="O1" s="25"/>
      <c r="P1" s="25"/>
      <c r="Q1" s="25"/>
      <c r="R1" s="25"/>
      <c r="S1" s="25"/>
      <c r="T1" s="25"/>
      <c r="U1" s="25"/>
      <c r="V1" s="25"/>
      <c r="W1" s="25"/>
      <c r="X1" s="26"/>
    </row>
    <row r="2" spans="2:24" ht="14.25">
      <c r="B2" s="27" t="s">
        <v>1151</v>
      </c>
      <c r="C2" s="25"/>
      <c r="D2" s="25"/>
      <c r="E2" s="25"/>
      <c r="F2" s="25"/>
      <c r="G2" s="25"/>
      <c r="H2" s="25"/>
      <c r="I2" s="25"/>
      <c r="J2" s="25"/>
      <c r="K2" s="25"/>
      <c r="L2" s="25"/>
      <c r="M2" s="25"/>
      <c r="N2" s="25"/>
      <c r="O2" s="25"/>
      <c r="P2" s="25"/>
      <c r="Q2" s="25"/>
      <c r="R2" s="25"/>
      <c r="S2" s="25"/>
      <c r="T2" s="25"/>
      <c r="U2" s="25"/>
      <c r="V2" s="25"/>
      <c r="W2" s="25"/>
      <c r="X2" s="26"/>
    </row>
    <row r="3" spans="2:24" ht="14.25" thickBot="1">
      <c r="B3" s="25"/>
      <c r="C3" s="25"/>
      <c r="D3" s="25"/>
      <c r="E3" s="25"/>
      <c r="F3" s="25"/>
      <c r="G3" s="25"/>
      <c r="H3" s="25"/>
      <c r="I3" s="25"/>
      <c r="J3" s="25"/>
      <c r="K3" s="25"/>
      <c r="L3" s="25"/>
      <c r="M3" s="25"/>
      <c r="N3" s="25"/>
      <c r="O3" s="25"/>
      <c r="P3" s="25"/>
      <c r="Q3" s="25"/>
      <c r="R3" s="25"/>
      <c r="S3" s="25"/>
      <c r="T3" s="25"/>
      <c r="U3" s="25"/>
      <c r="V3" s="28"/>
      <c r="W3" s="29" t="s">
        <v>1142</v>
      </c>
      <c r="X3" s="26"/>
    </row>
    <row r="4" spans="2:24" ht="14.25" thickTop="1">
      <c r="B4" s="30"/>
      <c r="C4" s="31"/>
      <c r="D4" s="1365" t="s">
        <v>1073</v>
      </c>
      <c r="E4" s="31"/>
      <c r="F4" s="31"/>
      <c r="G4" s="32"/>
      <c r="H4" s="31"/>
      <c r="I4" s="31"/>
      <c r="J4" s="33"/>
      <c r="K4" s="1359" t="s">
        <v>1143</v>
      </c>
      <c r="L4" s="1360"/>
      <c r="M4" s="31"/>
      <c r="N4" s="31"/>
      <c r="O4" s="32" t="s">
        <v>1144</v>
      </c>
      <c r="P4" s="31"/>
      <c r="Q4" s="31"/>
      <c r="R4" s="31"/>
      <c r="S4" s="32" t="s">
        <v>1145</v>
      </c>
      <c r="T4" s="31"/>
      <c r="U4" s="31"/>
      <c r="V4" s="31"/>
      <c r="W4" s="33"/>
      <c r="X4" s="26"/>
    </row>
    <row r="5" spans="2:24" ht="13.5">
      <c r="B5" s="34" t="s">
        <v>1074</v>
      </c>
      <c r="C5" s="35" t="s">
        <v>1075</v>
      </c>
      <c r="D5" s="1366"/>
      <c r="E5" s="1367" t="s">
        <v>1076</v>
      </c>
      <c r="F5" s="37" t="s">
        <v>1077</v>
      </c>
      <c r="G5" s="36" t="s">
        <v>1078</v>
      </c>
      <c r="H5" s="1361" t="s">
        <v>1079</v>
      </c>
      <c r="I5" s="1363" t="s">
        <v>1080</v>
      </c>
      <c r="J5" s="38" t="s">
        <v>1081</v>
      </c>
      <c r="K5" s="35"/>
      <c r="L5" s="1361" t="s">
        <v>1082</v>
      </c>
      <c r="M5" s="1361" t="s">
        <v>1083</v>
      </c>
      <c r="N5" s="1361" t="s">
        <v>1084</v>
      </c>
      <c r="O5" s="39"/>
      <c r="P5" s="1361" t="s">
        <v>1085</v>
      </c>
      <c r="Q5" s="1361" t="s">
        <v>1086</v>
      </c>
      <c r="R5" s="1363" t="s">
        <v>1087</v>
      </c>
      <c r="S5" s="36"/>
      <c r="T5" s="1361" t="s">
        <v>1088</v>
      </c>
      <c r="U5" s="1361" t="s">
        <v>1089</v>
      </c>
      <c r="V5" s="37" t="s">
        <v>1090</v>
      </c>
      <c r="W5" s="38" t="s">
        <v>1146</v>
      </c>
      <c r="X5" s="26"/>
    </row>
    <row r="6" spans="2:24" ht="13.5">
      <c r="B6" s="40"/>
      <c r="C6" s="41"/>
      <c r="D6" s="1364"/>
      <c r="E6" s="1367"/>
      <c r="F6" s="42" t="s">
        <v>1091</v>
      </c>
      <c r="G6" s="42"/>
      <c r="H6" s="1362"/>
      <c r="I6" s="1364"/>
      <c r="J6" s="43"/>
      <c r="K6" s="41"/>
      <c r="L6" s="1362"/>
      <c r="M6" s="1362"/>
      <c r="N6" s="1362"/>
      <c r="O6" s="41"/>
      <c r="P6" s="1362"/>
      <c r="Q6" s="1362"/>
      <c r="R6" s="1364"/>
      <c r="S6" s="42"/>
      <c r="T6" s="1362"/>
      <c r="U6" s="1362"/>
      <c r="V6" s="42" t="s">
        <v>1092</v>
      </c>
      <c r="W6" s="43"/>
      <c r="X6" s="26"/>
    </row>
    <row r="7" spans="2:24" ht="13.5">
      <c r="B7" s="34" t="s">
        <v>1147</v>
      </c>
      <c r="C7" s="44">
        <v>932334</v>
      </c>
      <c r="D7" s="44">
        <v>132202</v>
      </c>
      <c r="E7" s="44">
        <v>131604</v>
      </c>
      <c r="F7" s="44">
        <v>598</v>
      </c>
      <c r="G7" s="44">
        <v>669732</v>
      </c>
      <c r="H7" s="45">
        <v>358237</v>
      </c>
      <c r="I7" s="46">
        <v>311495</v>
      </c>
      <c r="J7" s="47">
        <v>1373</v>
      </c>
      <c r="K7" s="48">
        <v>24901</v>
      </c>
      <c r="L7" s="49">
        <v>3646</v>
      </c>
      <c r="M7" s="47">
        <v>15004</v>
      </c>
      <c r="N7" s="47">
        <v>6251</v>
      </c>
      <c r="O7" s="47">
        <v>22877</v>
      </c>
      <c r="P7" s="48">
        <v>13542</v>
      </c>
      <c r="Q7" s="44">
        <v>7477</v>
      </c>
      <c r="R7" s="49">
        <v>1858</v>
      </c>
      <c r="S7" s="49">
        <v>27027</v>
      </c>
      <c r="T7" s="49">
        <v>16268</v>
      </c>
      <c r="U7" s="49">
        <v>2004</v>
      </c>
      <c r="V7" s="49">
        <v>8755</v>
      </c>
      <c r="W7" s="47">
        <v>54222</v>
      </c>
      <c r="X7" s="26"/>
    </row>
    <row r="8" spans="2:24" s="50" customFormat="1" ht="11.25">
      <c r="B8" s="51" t="s">
        <v>1148</v>
      </c>
      <c r="C8" s="52">
        <f aca="true" t="shared" si="0" ref="C8:J8">SUM(C18:C61)</f>
        <v>932334</v>
      </c>
      <c r="D8" s="53">
        <f t="shared" si="0"/>
        <v>130905</v>
      </c>
      <c r="E8" s="53">
        <f t="shared" si="0"/>
        <v>130307</v>
      </c>
      <c r="F8" s="53">
        <f t="shared" si="0"/>
        <v>598</v>
      </c>
      <c r="G8" s="53">
        <f t="shared" si="0"/>
        <v>670165</v>
      </c>
      <c r="H8" s="53">
        <f t="shared" si="0"/>
        <v>358170</v>
      </c>
      <c r="I8" s="53">
        <f t="shared" si="0"/>
        <v>311995</v>
      </c>
      <c r="J8" s="52">
        <f t="shared" si="0"/>
        <v>1373</v>
      </c>
      <c r="K8" s="54">
        <f>+L8+M8+N8</f>
        <v>24885</v>
      </c>
      <c r="L8" s="55">
        <f>SUM(L18:L61)</f>
        <v>3655</v>
      </c>
      <c r="M8" s="52">
        <f>SUM(M18:M61)</f>
        <v>15008</v>
      </c>
      <c r="N8" s="52">
        <f>SUM(N18:N61)</f>
        <v>6222</v>
      </c>
      <c r="O8" s="52">
        <f>+P8+Q8+R8</f>
        <v>23118</v>
      </c>
      <c r="P8" s="54">
        <f>SUM(P18:P61)</f>
        <v>13771</v>
      </c>
      <c r="Q8" s="56">
        <f>SUM(Q18:Q61)</f>
        <v>7464</v>
      </c>
      <c r="R8" s="55">
        <f>SUM(R18:R61)</f>
        <v>1883</v>
      </c>
      <c r="S8" s="55">
        <f>+T8+U8+V8</f>
        <v>27310</v>
      </c>
      <c r="T8" s="55">
        <f>SUM(T18:T61)</f>
        <v>16367</v>
      </c>
      <c r="U8" s="55">
        <f>SUM(U18:U61)</f>
        <v>2014</v>
      </c>
      <c r="V8" s="55">
        <f>SUM(V18:V61)</f>
        <v>8929</v>
      </c>
      <c r="W8" s="52">
        <f>SUM(W18:W61)</f>
        <v>54578</v>
      </c>
      <c r="X8" s="57"/>
    </row>
    <row r="9" spans="2:24" s="58" customFormat="1" ht="11.25">
      <c r="B9" s="51"/>
      <c r="C9" s="59"/>
      <c r="D9" s="59"/>
      <c r="E9" s="59"/>
      <c r="F9" s="59"/>
      <c r="G9" s="59"/>
      <c r="H9" s="60"/>
      <c r="I9" s="61"/>
      <c r="J9" s="62"/>
      <c r="K9" s="63"/>
      <c r="L9" s="64"/>
      <c r="M9" s="62"/>
      <c r="N9" s="62"/>
      <c r="O9" s="62"/>
      <c r="P9" s="63"/>
      <c r="Q9" s="59"/>
      <c r="R9" s="64"/>
      <c r="S9" s="64"/>
      <c r="T9" s="64"/>
      <c r="U9" s="64"/>
      <c r="V9" s="64"/>
      <c r="W9" s="62"/>
      <c r="X9" s="65"/>
    </row>
    <row r="10" spans="2:24" s="50" customFormat="1" ht="11.25">
      <c r="B10" s="51" t="s">
        <v>1093</v>
      </c>
      <c r="C10" s="66">
        <f aca="true" t="shared" si="1" ref="C10:W10">SUM(C18:C30)</f>
        <v>320761</v>
      </c>
      <c r="D10" s="66">
        <f t="shared" si="1"/>
        <v>61988</v>
      </c>
      <c r="E10" s="66">
        <f t="shared" si="1"/>
        <v>61865</v>
      </c>
      <c r="F10" s="66">
        <f t="shared" si="1"/>
        <v>123</v>
      </c>
      <c r="G10" s="66">
        <f t="shared" si="1"/>
        <v>192322</v>
      </c>
      <c r="H10" s="66">
        <f t="shared" si="1"/>
        <v>69239</v>
      </c>
      <c r="I10" s="53">
        <f t="shared" si="1"/>
        <v>123083</v>
      </c>
      <c r="J10" s="52">
        <f t="shared" si="1"/>
        <v>391</v>
      </c>
      <c r="K10" s="54">
        <f t="shared" si="1"/>
        <v>9399</v>
      </c>
      <c r="L10" s="55">
        <f t="shared" si="1"/>
        <v>1136</v>
      </c>
      <c r="M10" s="52">
        <f t="shared" si="1"/>
        <v>5439</v>
      </c>
      <c r="N10" s="52">
        <f t="shared" si="1"/>
        <v>2824</v>
      </c>
      <c r="O10" s="52">
        <f t="shared" si="1"/>
        <v>10888</v>
      </c>
      <c r="P10" s="54">
        <f t="shared" si="1"/>
        <v>6859</v>
      </c>
      <c r="Q10" s="56">
        <f t="shared" si="1"/>
        <v>3462</v>
      </c>
      <c r="R10" s="55">
        <f t="shared" si="1"/>
        <v>567</v>
      </c>
      <c r="S10" s="55">
        <f t="shared" si="1"/>
        <v>18344</v>
      </c>
      <c r="T10" s="55">
        <f t="shared" si="1"/>
        <v>10322</v>
      </c>
      <c r="U10" s="55">
        <f t="shared" si="1"/>
        <v>1510</v>
      </c>
      <c r="V10" s="55">
        <f t="shared" si="1"/>
        <v>6512</v>
      </c>
      <c r="W10" s="52">
        <f t="shared" si="1"/>
        <v>27429</v>
      </c>
      <c r="X10" s="57"/>
    </row>
    <row r="11" spans="2:24" s="50" customFormat="1" ht="11.25">
      <c r="B11" s="51" t="s">
        <v>1094</v>
      </c>
      <c r="C11" s="66">
        <f aca="true" t="shared" si="2" ref="C11:W11">SUM(C31:C61)</f>
        <v>611573</v>
      </c>
      <c r="D11" s="66">
        <f t="shared" si="2"/>
        <v>68917</v>
      </c>
      <c r="E11" s="66">
        <f t="shared" si="2"/>
        <v>68442</v>
      </c>
      <c r="F11" s="66">
        <f t="shared" si="2"/>
        <v>475</v>
      </c>
      <c r="G11" s="66">
        <f t="shared" si="2"/>
        <v>477843</v>
      </c>
      <c r="H11" s="66">
        <f t="shared" si="2"/>
        <v>288931</v>
      </c>
      <c r="I11" s="53">
        <f t="shared" si="2"/>
        <v>188912</v>
      </c>
      <c r="J11" s="52">
        <f t="shared" si="2"/>
        <v>982</v>
      </c>
      <c r="K11" s="54">
        <f t="shared" si="2"/>
        <v>15486</v>
      </c>
      <c r="L11" s="55">
        <f t="shared" si="2"/>
        <v>2519</v>
      </c>
      <c r="M11" s="52">
        <f t="shared" si="2"/>
        <v>9569</v>
      </c>
      <c r="N11" s="52">
        <f t="shared" si="2"/>
        <v>3398</v>
      </c>
      <c r="O11" s="52">
        <f t="shared" si="2"/>
        <v>12230</v>
      </c>
      <c r="P11" s="54">
        <f t="shared" si="2"/>
        <v>6912</v>
      </c>
      <c r="Q11" s="56">
        <f t="shared" si="2"/>
        <v>4002</v>
      </c>
      <c r="R11" s="55">
        <f t="shared" si="2"/>
        <v>1316</v>
      </c>
      <c r="S11" s="55">
        <f t="shared" si="2"/>
        <v>8966</v>
      </c>
      <c r="T11" s="55">
        <f t="shared" si="2"/>
        <v>6045</v>
      </c>
      <c r="U11" s="55">
        <f t="shared" si="2"/>
        <v>504</v>
      </c>
      <c r="V11" s="55">
        <f t="shared" si="2"/>
        <v>2417</v>
      </c>
      <c r="W11" s="52">
        <f t="shared" si="2"/>
        <v>27149</v>
      </c>
      <c r="X11" s="57"/>
    </row>
    <row r="12" spans="2:24" s="50" customFormat="1" ht="11.25">
      <c r="B12" s="51"/>
      <c r="C12" s="56"/>
      <c r="D12" s="56"/>
      <c r="E12" s="56"/>
      <c r="F12" s="56"/>
      <c r="G12" s="56"/>
      <c r="H12" s="66"/>
      <c r="I12" s="53"/>
      <c r="J12" s="52"/>
      <c r="K12" s="54"/>
      <c r="L12" s="55"/>
      <c r="M12" s="52"/>
      <c r="N12" s="52"/>
      <c r="O12" s="52"/>
      <c r="P12" s="54"/>
      <c r="Q12" s="56"/>
      <c r="R12" s="55"/>
      <c r="S12" s="55"/>
      <c r="T12" s="55"/>
      <c r="U12" s="55"/>
      <c r="V12" s="55"/>
      <c r="W12" s="52"/>
      <c r="X12" s="57"/>
    </row>
    <row r="13" spans="2:24" s="50" customFormat="1" ht="11.25">
      <c r="B13" s="51" t="s">
        <v>1095</v>
      </c>
      <c r="C13" s="66">
        <f aca="true" t="shared" si="3" ref="C13:W13">SUM(C18,C23,C24,C25,C27,C28,C29,C31,C32,C33,C34,C35,C36,C37)</f>
        <v>261914</v>
      </c>
      <c r="D13" s="66">
        <f t="shared" si="3"/>
        <v>39467</v>
      </c>
      <c r="E13" s="66">
        <f t="shared" si="3"/>
        <v>39428</v>
      </c>
      <c r="F13" s="66">
        <f t="shared" si="3"/>
        <v>39</v>
      </c>
      <c r="G13" s="66">
        <f t="shared" si="3"/>
        <v>173589</v>
      </c>
      <c r="H13" s="66">
        <f t="shared" si="3"/>
        <v>78188</v>
      </c>
      <c r="I13" s="53">
        <f t="shared" si="3"/>
        <v>95401</v>
      </c>
      <c r="J13" s="52">
        <f t="shared" si="3"/>
        <v>67</v>
      </c>
      <c r="K13" s="54">
        <f t="shared" si="3"/>
        <v>7431</v>
      </c>
      <c r="L13" s="55">
        <f t="shared" si="3"/>
        <v>1618</v>
      </c>
      <c r="M13" s="52">
        <f t="shared" si="3"/>
        <v>4273</v>
      </c>
      <c r="N13" s="52">
        <f t="shared" si="3"/>
        <v>1540</v>
      </c>
      <c r="O13" s="52">
        <f t="shared" si="3"/>
        <v>7724</v>
      </c>
      <c r="P13" s="54">
        <f t="shared" si="3"/>
        <v>5030</v>
      </c>
      <c r="Q13" s="56">
        <f t="shared" si="3"/>
        <v>2119</v>
      </c>
      <c r="R13" s="55">
        <f t="shared" si="3"/>
        <v>575</v>
      </c>
      <c r="S13" s="55">
        <f t="shared" si="3"/>
        <v>11483</v>
      </c>
      <c r="T13" s="55">
        <f t="shared" si="3"/>
        <v>6677</v>
      </c>
      <c r="U13" s="55">
        <f t="shared" si="3"/>
        <v>736</v>
      </c>
      <c r="V13" s="55">
        <f t="shared" si="3"/>
        <v>4070</v>
      </c>
      <c r="W13" s="52">
        <f t="shared" si="3"/>
        <v>22153</v>
      </c>
      <c r="X13" s="57"/>
    </row>
    <row r="14" spans="2:24" s="50" customFormat="1" ht="11.25">
      <c r="B14" s="51" t="s">
        <v>1096</v>
      </c>
      <c r="C14" s="66">
        <f aca="true" t="shared" si="4" ref="C14:W14">SUM(C22,C38,C39,C40,C41,C42,C43,C44)</f>
        <v>180362</v>
      </c>
      <c r="D14" s="66">
        <f t="shared" si="4"/>
        <v>19317</v>
      </c>
      <c r="E14" s="66">
        <f t="shared" si="4"/>
        <v>19024</v>
      </c>
      <c r="F14" s="66">
        <f t="shared" si="4"/>
        <v>293</v>
      </c>
      <c r="G14" s="66">
        <f t="shared" si="4"/>
        <v>142839</v>
      </c>
      <c r="H14" s="66">
        <f t="shared" si="4"/>
        <v>107651</v>
      </c>
      <c r="I14" s="53">
        <f t="shared" si="4"/>
        <v>35188</v>
      </c>
      <c r="J14" s="52">
        <f t="shared" si="4"/>
        <v>379</v>
      </c>
      <c r="K14" s="54">
        <f t="shared" si="4"/>
        <v>4236</v>
      </c>
      <c r="L14" s="55">
        <f t="shared" si="4"/>
        <v>379</v>
      </c>
      <c r="M14" s="52">
        <f t="shared" si="4"/>
        <v>2931</v>
      </c>
      <c r="N14" s="52">
        <f t="shared" si="4"/>
        <v>926</v>
      </c>
      <c r="O14" s="52">
        <f t="shared" si="4"/>
        <v>2994</v>
      </c>
      <c r="P14" s="54">
        <f t="shared" si="4"/>
        <v>1639</v>
      </c>
      <c r="Q14" s="56">
        <f t="shared" si="4"/>
        <v>964</v>
      </c>
      <c r="R14" s="55">
        <f t="shared" si="4"/>
        <v>391</v>
      </c>
      <c r="S14" s="55">
        <f t="shared" si="4"/>
        <v>1973</v>
      </c>
      <c r="T14" s="55">
        <f t="shared" si="4"/>
        <v>1322</v>
      </c>
      <c r="U14" s="55">
        <f t="shared" si="4"/>
        <v>138</v>
      </c>
      <c r="V14" s="55">
        <f t="shared" si="4"/>
        <v>513</v>
      </c>
      <c r="W14" s="52">
        <f t="shared" si="4"/>
        <v>8624</v>
      </c>
      <c r="X14" s="57"/>
    </row>
    <row r="15" spans="2:24" s="50" customFormat="1" ht="11.25">
      <c r="B15" s="51" t="s">
        <v>1097</v>
      </c>
      <c r="C15" s="66">
        <f aca="true" t="shared" si="5" ref="C15:W15">SUM(C19,C26,C30,C45,C46,C47,C48,C49)</f>
        <v>249552</v>
      </c>
      <c r="D15" s="66">
        <f t="shared" si="5"/>
        <v>27634</v>
      </c>
      <c r="E15" s="66">
        <f t="shared" si="5"/>
        <v>27537</v>
      </c>
      <c r="F15" s="66">
        <f t="shared" si="5"/>
        <v>97</v>
      </c>
      <c r="G15" s="66">
        <f t="shared" si="5"/>
        <v>191657</v>
      </c>
      <c r="H15" s="66">
        <f t="shared" si="5"/>
        <v>78801</v>
      </c>
      <c r="I15" s="53">
        <f t="shared" si="5"/>
        <v>112856</v>
      </c>
      <c r="J15" s="52">
        <f t="shared" si="5"/>
        <v>862</v>
      </c>
      <c r="K15" s="54">
        <f t="shared" si="5"/>
        <v>5223</v>
      </c>
      <c r="L15" s="55">
        <f t="shared" si="5"/>
        <v>827</v>
      </c>
      <c r="M15" s="52">
        <f t="shared" si="5"/>
        <v>3112</v>
      </c>
      <c r="N15" s="52">
        <f t="shared" si="5"/>
        <v>1284</v>
      </c>
      <c r="O15" s="52">
        <f t="shared" si="5"/>
        <v>5251</v>
      </c>
      <c r="P15" s="54">
        <f t="shared" si="5"/>
        <v>3428</v>
      </c>
      <c r="Q15" s="56">
        <f t="shared" si="5"/>
        <v>1433</v>
      </c>
      <c r="R15" s="55">
        <f t="shared" si="5"/>
        <v>390</v>
      </c>
      <c r="S15" s="55">
        <f t="shared" si="5"/>
        <v>6175</v>
      </c>
      <c r="T15" s="55">
        <f t="shared" si="5"/>
        <v>3877</v>
      </c>
      <c r="U15" s="55">
        <f t="shared" si="5"/>
        <v>564</v>
      </c>
      <c r="V15" s="55">
        <f t="shared" si="5"/>
        <v>1734</v>
      </c>
      <c r="W15" s="52">
        <f t="shared" si="5"/>
        <v>12750</v>
      </c>
      <c r="X15" s="57"/>
    </row>
    <row r="16" spans="2:24" s="50" customFormat="1" ht="11.25">
      <c r="B16" s="51" t="s">
        <v>1098</v>
      </c>
      <c r="C16" s="66">
        <f aca="true" t="shared" si="6" ref="C16:W16">SUM(C20,C21,C50,C51,C52,C53,C54,C55,C56,C57,C58,C59,C60,C61)</f>
        <v>240506</v>
      </c>
      <c r="D16" s="66">
        <f t="shared" si="6"/>
        <v>44487</v>
      </c>
      <c r="E16" s="66">
        <f t="shared" si="6"/>
        <v>44318</v>
      </c>
      <c r="F16" s="66">
        <f t="shared" si="6"/>
        <v>169</v>
      </c>
      <c r="G16" s="66">
        <f t="shared" si="6"/>
        <v>162080</v>
      </c>
      <c r="H16" s="66">
        <f t="shared" si="6"/>
        <v>93530</v>
      </c>
      <c r="I16" s="53">
        <f t="shared" si="6"/>
        <v>68550</v>
      </c>
      <c r="J16" s="52">
        <f t="shared" si="6"/>
        <v>65</v>
      </c>
      <c r="K16" s="54">
        <f t="shared" si="6"/>
        <v>7995</v>
      </c>
      <c r="L16" s="55">
        <f t="shared" si="6"/>
        <v>831</v>
      </c>
      <c r="M16" s="52">
        <f t="shared" si="6"/>
        <v>4692</v>
      </c>
      <c r="N16" s="52">
        <f t="shared" si="6"/>
        <v>2472</v>
      </c>
      <c r="O16" s="52">
        <f t="shared" si="6"/>
        <v>7149</v>
      </c>
      <c r="P16" s="54">
        <f t="shared" si="6"/>
        <v>3674</v>
      </c>
      <c r="Q16" s="56">
        <f t="shared" si="6"/>
        <v>2948</v>
      </c>
      <c r="R16" s="55">
        <f t="shared" si="6"/>
        <v>527</v>
      </c>
      <c r="S16" s="55">
        <f t="shared" si="6"/>
        <v>7679</v>
      </c>
      <c r="T16" s="55">
        <f t="shared" si="6"/>
        <v>4491</v>
      </c>
      <c r="U16" s="55">
        <f t="shared" si="6"/>
        <v>576</v>
      </c>
      <c r="V16" s="55">
        <f t="shared" si="6"/>
        <v>2612</v>
      </c>
      <c r="W16" s="52">
        <f t="shared" si="6"/>
        <v>11051</v>
      </c>
      <c r="X16" s="57"/>
    </row>
    <row r="17" spans="2:24" ht="13.5">
      <c r="B17" s="67"/>
      <c r="C17" s="68"/>
      <c r="D17" s="68"/>
      <c r="E17" s="68"/>
      <c r="F17" s="68"/>
      <c r="G17" s="68"/>
      <c r="H17" s="69"/>
      <c r="I17" s="70"/>
      <c r="J17" s="71"/>
      <c r="K17" s="72"/>
      <c r="L17" s="73"/>
      <c r="M17" s="71"/>
      <c r="N17" s="71"/>
      <c r="O17" s="71"/>
      <c r="P17" s="72"/>
      <c r="Q17" s="68"/>
      <c r="R17" s="73"/>
      <c r="S17" s="73"/>
      <c r="T17" s="73"/>
      <c r="U17" s="73"/>
      <c r="V17" s="73"/>
      <c r="W17" s="71"/>
      <c r="X17" s="26"/>
    </row>
    <row r="18" spans="2:24" ht="13.5">
      <c r="B18" s="34" t="s">
        <v>1099</v>
      </c>
      <c r="C18" s="68">
        <f aca="true" t="shared" si="7" ref="C18:C39">SUM(D18,G18,J18,K18,O18,S18,W18)</f>
        <v>38134</v>
      </c>
      <c r="D18" s="68">
        <v>6060</v>
      </c>
      <c r="E18" s="74">
        <v>6060</v>
      </c>
      <c r="F18" s="74">
        <v>0</v>
      </c>
      <c r="G18" s="68">
        <v>21322</v>
      </c>
      <c r="H18" s="75">
        <v>8582</v>
      </c>
      <c r="I18" s="76">
        <v>12740</v>
      </c>
      <c r="J18" s="77">
        <v>0</v>
      </c>
      <c r="K18" s="72">
        <v>879</v>
      </c>
      <c r="L18" s="78">
        <v>105</v>
      </c>
      <c r="M18" s="77">
        <v>507</v>
      </c>
      <c r="N18" s="77">
        <v>267</v>
      </c>
      <c r="O18" s="71">
        <v>1753</v>
      </c>
      <c r="P18" s="79">
        <v>1341</v>
      </c>
      <c r="Q18" s="74">
        <v>309</v>
      </c>
      <c r="R18" s="78">
        <v>103</v>
      </c>
      <c r="S18" s="73">
        <v>4216</v>
      </c>
      <c r="T18" s="78">
        <v>2173</v>
      </c>
      <c r="U18" s="78">
        <v>189</v>
      </c>
      <c r="V18" s="78">
        <v>1854</v>
      </c>
      <c r="W18" s="77">
        <v>3904</v>
      </c>
      <c r="X18" s="26"/>
    </row>
    <row r="19" spans="2:24" ht="13.5">
      <c r="B19" s="34" t="s">
        <v>1100</v>
      </c>
      <c r="C19" s="68">
        <f t="shared" si="7"/>
        <v>54874</v>
      </c>
      <c r="D19" s="68">
        <v>4986</v>
      </c>
      <c r="E19" s="74">
        <v>4986</v>
      </c>
      <c r="F19" s="74">
        <v>0</v>
      </c>
      <c r="G19" s="68">
        <v>42392</v>
      </c>
      <c r="H19" s="75">
        <v>10166</v>
      </c>
      <c r="I19" s="76">
        <v>32226</v>
      </c>
      <c r="J19" s="77">
        <v>124</v>
      </c>
      <c r="K19" s="72">
        <v>1289</v>
      </c>
      <c r="L19" s="78">
        <v>203</v>
      </c>
      <c r="M19" s="77">
        <v>845</v>
      </c>
      <c r="N19" s="77">
        <v>241</v>
      </c>
      <c r="O19" s="71">
        <v>1184</v>
      </c>
      <c r="P19" s="79">
        <v>834</v>
      </c>
      <c r="Q19" s="74">
        <v>271</v>
      </c>
      <c r="R19" s="78">
        <v>79</v>
      </c>
      <c r="S19" s="73">
        <v>2058</v>
      </c>
      <c r="T19" s="78">
        <v>1191</v>
      </c>
      <c r="U19" s="78">
        <v>257</v>
      </c>
      <c r="V19" s="78">
        <v>610</v>
      </c>
      <c r="W19" s="77">
        <v>2841</v>
      </c>
      <c r="X19" s="26"/>
    </row>
    <row r="20" spans="2:24" ht="13.5">
      <c r="B20" s="34" t="s">
        <v>1101</v>
      </c>
      <c r="C20" s="68">
        <f t="shared" si="7"/>
        <v>23391</v>
      </c>
      <c r="D20" s="68">
        <v>6748</v>
      </c>
      <c r="E20" s="74">
        <v>6748</v>
      </c>
      <c r="F20" s="74">
        <v>0</v>
      </c>
      <c r="G20" s="68">
        <v>10270</v>
      </c>
      <c r="H20" s="75">
        <v>516</v>
      </c>
      <c r="I20" s="76">
        <v>9754</v>
      </c>
      <c r="J20" s="77">
        <v>0</v>
      </c>
      <c r="K20" s="72">
        <v>829</v>
      </c>
      <c r="L20" s="78">
        <v>82</v>
      </c>
      <c r="M20" s="77">
        <v>352</v>
      </c>
      <c r="N20" s="77">
        <v>395</v>
      </c>
      <c r="O20" s="71">
        <v>1321</v>
      </c>
      <c r="P20" s="79">
        <v>734</v>
      </c>
      <c r="Q20" s="74">
        <v>535</v>
      </c>
      <c r="R20" s="78">
        <v>52</v>
      </c>
      <c r="S20" s="73">
        <v>2051</v>
      </c>
      <c r="T20" s="78">
        <v>1109</v>
      </c>
      <c r="U20" s="78">
        <v>121</v>
      </c>
      <c r="V20" s="78">
        <v>821</v>
      </c>
      <c r="W20" s="77">
        <v>2172</v>
      </c>
      <c r="X20" s="26"/>
    </row>
    <row r="21" spans="2:24" ht="13.5">
      <c r="B21" s="34" t="s">
        <v>1102</v>
      </c>
      <c r="C21" s="68">
        <f t="shared" si="7"/>
        <v>17579</v>
      </c>
      <c r="D21" s="68">
        <v>8260</v>
      </c>
      <c r="E21" s="74">
        <v>8260</v>
      </c>
      <c r="F21" s="74">
        <v>0</v>
      </c>
      <c r="G21" s="68">
        <v>2574</v>
      </c>
      <c r="H21" s="75">
        <v>618</v>
      </c>
      <c r="I21" s="76">
        <v>1956</v>
      </c>
      <c r="J21" s="77">
        <v>2</v>
      </c>
      <c r="K21" s="72">
        <v>1144</v>
      </c>
      <c r="L21" s="78">
        <v>38</v>
      </c>
      <c r="M21" s="77">
        <v>655</v>
      </c>
      <c r="N21" s="77">
        <v>451</v>
      </c>
      <c r="O21" s="71">
        <v>1140</v>
      </c>
      <c r="P21" s="79">
        <v>674</v>
      </c>
      <c r="Q21" s="74">
        <v>460</v>
      </c>
      <c r="R21" s="78">
        <v>6</v>
      </c>
      <c r="S21" s="73">
        <v>2237</v>
      </c>
      <c r="T21" s="78">
        <v>1147</v>
      </c>
      <c r="U21" s="78">
        <v>303</v>
      </c>
      <c r="V21" s="78">
        <v>787</v>
      </c>
      <c r="W21" s="77">
        <v>2222</v>
      </c>
      <c r="X21" s="26"/>
    </row>
    <row r="22" spans="2:24" ht="13.5">
      <c r="B22" s="34" t="s">
        <v>1103</v>
      </c>
      <c r="C22" s="68">
        <f t="shared" si="7"/>
        <v>22308</v>
      </c>
      <c r="D22" s="68">
        <v>5660</v>
      </c>
      <c r="E22" s="74">
        <v>5543</v>
      </c>
      <c r="F22" s="74">
        <v>117</v>
      </c>
      <c r="G22" s="68">
        <v>12508</v>
      </c>
      <c r="H22" s="75">
        <v>8092</v>
      </c>
      <c r="I22" s="76">
        <v>4416</v>
      </c>
      <c r="J22" s="77">
        <v>18</v>
      </c>
      <c r="K22" s="72">
        <v>856</v>
      </c>
      <c r="L22" s="78">
        <v>72</v>
      </c>
      <c r="M22" s="77">
        <v>504</v>
      </c>
      <c r="N22" s="77">
        <v>280</v>
      </c>
      <c r="O22" s="71">
        <v>666</v>
      </c>
      <c r="P22" s="79">
        <v>364</v>
      </c>
      <c r="Q22" s="74">
        <v>278</v>
      </c>
      <c r="R22" s="78">
        <v>24</v>
      </c>
      <c r="S22" s="73">
        <v>819</v>
      </c>
      <c r="T22" s="78">
        <v>483</v>
      </c>
      <c r="U22" s="78">
        <v>83</v>
      </c>
      <c r="V22" s="78">
        <v>253</v>
      </c>
      <c r="W22" s="77">
        <v>1781</v>
      </c>
      <c r="X22" s="26"/>
    </row>
    <row r="23" spans="2:24" ht="13.5">
      <c r="B23" s="34" t="s">
        <v>1104</v>
      </c>
      <c r="C23" s="68">
        <f t="shared" si="7"/>
        <v>13908</v>
      </c>
      <c r="D23" s="68">
        <v>3030</v>
      </c>
      <c r="E23" s="74">
        <v>3030</v>
      </c>
      <c r="F23" s="74">
        <v>0</v>
      </c>
      <c r="G23" s="68">
        <v>7058</v>
      </c>
      <c r="H23" s="75">
        <v>2321</v>
      </c>
      <c r="I23" s="76">
        <v>4737</v>
      </c>
      <c r="J23" s="77">
        <v>30</v>
      </c>
      <c r="K23" s="72">
        <v>632</v>
      </c>
      <c r="L23" s="78">
        <v>14</v>
      </c>
      <c r="M23" s="77">
        <v>500</v>
      </c>
      <c r="N23" s="77">
        <v>118</v>
      </c>
      <c r="O23" s="71">
        <v>569</v>
      </c>
      <c r="P23" s="79">
        <v>362</v>
      </c>
      <c r="Q23" s="74">
        <v>193</v>
      </c>
      <c r="R23" s="78">
        <v>14</v>
      </c>
      <c r="S23" s="73">
        <v>906</v>
      </c>
      <c r="T23" s="78">
        <v>551</v>
      </c>
      <c r="U23" s="78">
        <v>87</v>
      </c>
      <c r="V23" s="78">
        <v>268</v>
      </c>
      <c r="W23" s="77">
        <v>1683</v>
      </c>
      <c r="X23" s="26"/>
    </row>
    <row r="24" spans="2:24" ht="13.5">
      <c r="B24" s="34" t="s">
        <v>1105</v>
      </c>
      <c r="C24" s="68">
        <f t="shared" si="7"/>
        <v>24095</v>
      </c>
      <c r="D24" s="68">
        <v>2736</v>
      </c>
      <c r="E24" s="74">
        <v>2730</v>
      </c>
      <c r="F24" s="74">
        <v>6</v>
      </c>
      <c r="G24" s="68">
        <v>16812</v>
      </c>
      <c r="H24" s="75">
        <v>5082</v>
      </c>
      <c r="I24" s="76">
        <v>11730</v>
      </c>
      <c r="J24" s="77">
        <v>0</v>
      </c>
      <c r="K24" s="72">
        <v>422</v>
      </c>
      <c r="L24" s="78">
        <v>99</v>
      </c>
      <c r="M24" s="77">
        <v>234</v>
      </c>
      <c r="N24" s="77">
        <v>89</v>
      </c>
      <c r="O24" s="71">
        <v>589</v>
      </c>
      <c r="P24" s="79">
        <v>384</v>
      </c>
      <c r="Q24" s="74">
        <v>146</v>
      </c>
      <c r="R24" s="78">
        <v>59</v>
      </c>
      <c r="S24" s="73">
        <v>731</v>
      </c>
      <c r="T24" s="78">
        <v>429</v>
      </c>
      <c r="U24" s="78">
        <v>55</v>
      </c>
      <c r="V24" s="78">
        <v>247</v>
      </c>
      <c r="W24" s="77">
        <v>2805</v>
      </c>
      <c r="X24" s="26"/>
    </row>
    <row r="25" spans="2:24" ht="13.5">
      <c r="B25" s="34" t="s">
        <v>1106</v>
      </c>
      <c r="C25" s="68">
        <f t="shared" si="7"/>
        <v>19683</v>
      </c>
      <c r="D25" s="68">
        <v>4510</v>
      </c>
      <c r="E25" s="74">
        <v>4510</v>
      </c>
      <c r="F25" s="74">
        <v>0</v>
      </c>
      <c r="G25" s="68">
        <v>11382</v>
      </c>
      <c r="H25" s="75">
        <v>4783</v>
      </c>
      <c r="I25" s="76">
        <v>6599</v>
      </c>
      <c r="J25" s="77">
        <v>21</v>
      </c>
      <c r="K25" s="72">
        <v>535</v>
      </c>
      <c r="L25" s="78">
        <v>107</v>
      </c>
      <c r="M25" s="77">
        <v>233</v>
      </c>
      <c r="N25" s="77">
        <v>195</v>
      </c>
      <c r="O25" s="71">
        <v>611</v>
      </c>
      <c r="P25" s="79">
        <v>329</v>
      </c>
      <c r="Q25" s="74">
        <v>239</v>
      </c>
      <c r="R25" s="78">
        <v>43</v>
      </c>
      <c r="S25" s="73">
        <v>759</v>
      </c>
      <c r="T25" s="78">
        <v>469</v>
      </c>
      <c r="U25" s="78">
        <v>50</v>
      </c>
      <c r="V25" s="78">
        <v>240</v>
      </c>
      <c r="W25" s="77">
        <v>1865</v>
      </c>
      <c r="X25" s="26"/>
    </row>
    <row r="26" spans="2:24" ht="13.5">
      <c r="B26" s="34" t="s">
        <v>1107</v>
      </c>
      <c r="C26" s="68">
        <f t="shared" si="7"/>
        <v>21469</v>
      </c>
      <c r="D26" s="68">
        <v>3398</v>
      </c>
      <c r="E26" s="74">
        <v>3398</v>
      </c>
      <c r="F26" s="74">
        <v>0</v>
      </c>
      <c r="G26" s="68">
        <v>14678</v>
      </c>
      <c r="H26" s="75">
        <v>9045</v>
      </c>
      <c r="I26" s="76">
        <v>5633</v>
      </c>
      <c r="J26" s="77">
        <v>195</v>
      </c>
      <c r="K26" s="72">
        <v>747</v>
      </c>
      <c r="L26" s="78">
        <v>96</v>
      </c>
      <c r="M26" s="77">
        <v>475</v>
      </c>
      <c r="N26" s="77">
        <v>176</v>
      </c>
      <c r="O26" s="71">
        <v>573</v>
      </c>
      <c r="P26" s="79">
        <v>358</v>
      </c>
      <c r="Q26" s="74">
        <v>188</v>
      </c>
      <c r="R26" s="78">
        <v>27</v>
      </c>
      <c r="S26" s="73">
        <v>837</v>
      </c>
      <c r="T26" s="78">
        <v>547</v>
      </c>
      <c r="U26" s="78">
        <v>61</v>
      </c>
      <c r="V26" s="78">
        <v>229</v>
      </c>
      <c r="W26" s="77">
        <v>1041</v>
      </c>
      <c r="X26" s="26"/>
    </row>
    <row r="27" spans="2:24" ht="13.5">
      <c r="B27" s="34" t="s">
        <v>1108</v>
      </c>
      <c r="C27" s="68">
        <f t="shared" si="7"/>
        <v>11301</v>
      </c>
      <c r="D27" s="68">
        <v>3730</v>
      </c>
      <c r="E27" s="74">
        <v>3730</v>
      </c>
      <c r="F27" s="74">
        <v>0</v>
      </c>
      <c r="G27" s="68">
        <v>3791</v>
      </c>
      <c r="H27" s="75">
        <v>214</v>
      </c>
      <c r="I27" s="76">
        <v>3577</v>
      </c>
      <c r="J27" s="77">
        <v>0</v>
      </c>
      <c r="K27" s="72">
        <v>381</v>
      </c>
      <c r="L27" s="78">
        <v>20</v>
      </c>
      <c r="M27" s="77">
        <v>245</v>
      </c>
      <c r="N27" s="77">
        <v>116</v>
      </c>
      <c r="O27" s="71">
        <v>584</v>
      </c>
      <c r="P27" s="79">
        <v>373</v>
      </c>
      <c r="Q27" s="74">
        <v>192</v>
      </c>
      <c r="R27" s="78">
        <v>19</v>
      </c>
      <c r="S27" s="73">
        <v>1322</v>
      </c>
      <c r="T27" s="78">
        <v>791</v>
      </c>
      <c r="U27" s="78">
        <v>97</v>
      </c>
      <c r="V27" s="78">
        <v>434</v>
      </c>
      <c r="W27" s="77">
        <v>1493</v>
      </c>
      <c r="X27" s="26"/>
    </row>
    <row r="28" spans="2:24" ht="13.5">
      <c r="B28" s="34" t="s">
        <v>1109</v>
      </c>
      <c r="C28" s="68">
        <f t="shared" si="7"/>
        <v>20717</v>
      </c>
      <c r="D28" s="68">
        <v>3780</v>
      </c>
      <c r="E28" s="74">
        <v>3780</v>
      </c>
      <c r="F28" s="74">
        <v>0</v>
      </c>
      <c r="G28" s="68">
        <v>13342</v>
      </c>
      <c r="H28" s="75">
        <v>3090</v>
      </c>
      <c r="I28" s="76">
        <v>10252</v>
      </c>
      <c r="J28" s="77">
        <v>0</v>
      </c>
      <c r="K28" s="72">
        <v>388</v>
      </c>
      <c r="L28" s="78">
        <v>49</v>
      </c>
      <c r="M28" s="77">
        <v>233</v>
      </c>
      <c r="N28" s="77">
        <v>106</v>
      </c>
      <c r="O28" s="71">
        <v>576</v>
      </c>
      <c r="P28" s="79">
        <v>333</v>
      </c>
      <c r="Q28" s="74">
        <v>185</v>
      </c>
      <c r="R28" s="78">
        <v>58</v>
      </c>
      <c r="S28" s="73">
        <v>1047</v>
      </c>
      <c r="T28" s="78">
        <v>620</v>
      </c>
      <c r="U28" s="78">
        <v>142</v>
      </c>
      <c r="V28" s="78">
        <v>285</v>
      </c>
      <c r="W28" s="77">
        <v>1584</v>
      </c>
      <c r="X28" s="26"/>
    </row>
    <row r="29" spans="2:24" ht="13.5">
      <c r="B29" s="34" t="s">
        <v>1110</v>
      </c>
      <c r="C29" s="68">
        <f t="shared" si="7"/>
        <v>37232</v>
      </c>
      <c r="D29" s="68">
        <v>5750</v>
      </c>
      <c r="E29" s="74">
        <v>5750</v>
      </c>
      <c r="F29" s="74">
        <v>0</v>
      </c>
      <c r="G29" s="68">
        <v>26617</v>
      </c>
      <c r="H29" s="75">
        <v>16329</v>
      </c>
      <c r="I29" s="76">
        <v>10288</v>
      </c>
      <c r="J29" s="77">
        <v>1</v>
      </c>
      <c r="K29" s="72">
        <v>942</v>
      </c>
      <c r="L29" s="78">
        <v>208</v>
      </c>
      <c r="M29" s="77">
        <v>468</v>
      </c>
      <c r="N29" s="77">
        <v>266</v>
      </c>
      <c r="O29" s="71">
        <v>774</v>
      </c>
      <c r="P29" s="79">
        <v>405</v>
      </c>
      <c r="Q29" s="74">
        <v>305</v>
      </c>
      <c r="R29" s="78">
        <v>64</v>
      </c>
      <c r="S29" s="73">
        <v>559</v>
      </c>
      <c r="T29" s="78">
        <v>339</v>
      </c>
      <c r="U29" s="78">
        <v>21</v>
      </c>
      <c r="V29" s="78">
        <v>199</v>
      </c>
      <c r="W29" s="77">
        <v>2589</v>
      </c>
      <c r="X29" s="26"/>
    </row>
    <row r="30" spans="2:24" ht="13.5">
      <c r="B30" s="34" t="s">
        <v>1111</v>
      </c>
      <c r="C30" s="68">
        <f t="shared" si="7"/>
        <v>16070</v>
      </c>
      <c r="D30" s="68">
        <v>3340</v>
      </c>
      <c r="E30" s="74">
        <v>3340</v>
      </c>
      <c r="F30" s="74">
        <v>0</v>
      </c>
      <c r="G30" s="68">
        <v>9576</v>
      </c>
      <c r="H30" s="75">
        <v>401</v>
      </c>
      <c r="I30" s="76">
        <v>9175</v>
      </c>
      <c r="J30" s="77">
        <v>0</v>
      </c>
      <c r="K30" s="72">
        <v>355</v>
      </c>
      <c r="L30" s="78">
        <v>43</v>
      </c>
      <c r="M30" s="77">
        <v>188</v>
      </c>
      <c r="N30" s="77">
        <v>124</v>
      </c>
      <c r="O30" s="71">
        <v>548</v>
      </c>
      <c r="P30" s="79">
        <v>368</v>
      </c>
      <c r="Q30" s="74">
        <v>161</v>
      </c>
      <c r="R30" s="78">
        <v>19</v>
      </c>
      <c r="S30" s="73">
        <v>802</v>
      </c>
      <c r="T30" s="78">
        <v>473</v>
      </c>
      <c r="U30" s="78">
        <v>44</v>
      </c>
      <c r="V30" s="78">
        <v>285</v>
      </c>
      <c r="W30" s="77">
        <v>1449</v>
      </c>
      <c r="X30" s="26"/>
    </row>
    <row r="31" spans="2:24" ht="13.5">
      <c r="B31" s="34" t="s">
        <v>1112</v>
      </c>
      <c r="C31" s="68">
        <f t="shared" si="7"/>
        <v>6136</v>
      </c>
      <c r="D31" s="68">
        <v>1092</v>
      </c>
      <c r="E31" s="74">
        <v>1059</v>
      </c>
      <c r="F31" s="74">
        <v>33</v>
      </c>
      <c r="G31" s="68">
        <v>3315</v>
      </c>
      <c r="H31" s="75">
        <v>268</v>
      </c>
      <c r="I31" s="76">
        <v>3047</v>
      </c>
      <c r="J31" s="77">
        <v>10</v>
      </c>
      <c r="K31" s="72">
        <v>257</v>
      </c>
      <c r="L31" s="78">
        <v>175</v>
      </c>
      <c r="M31" s="77">
        <v>44</v>
      </c>
      <c r="N31" s="77">
        <v>38</v>
      </c>
      <c r="O31" s="71">
        <v>262</v>
      </c>
      <c r="P31" s="79">
        <v>186</v>
      </c>
      <c r="Q31" s="74">
        <v>64</v>
      </c>
      <c r="R31" s="78">
        <v>12</v>
      </c>
      <c r="S31" s="73">
        <v>283</v>
      </c>
      <c r="T31" s="78">
        <v>200</v>
      </c>
      <c r="U31" s="78">
        <v>12</v>
      </c>
      <c r="V31" s="78">
        <v>71</v>
      </c>
      <c r="W31" s="77">
        <v>917</v>
      </c>
      <c r="X31" s="26"/>
    </row>
    <row r="32" spans="2:24" ht="13.5">
      <c r="B32" s="34" t="s">
        <v>1113</v>
      </c>
      <c r="C32" s="68">
        <f t="shared" si="7"/>
        <v>3123</v>
      </c>
      <c r="D32" s="68">
        <v>1089</v>
      </c>
      <c r="E32" s="74">
        <v>1089</v>
      </c>
      <c r="F32" s="74">
        <v>0</v>
      </c>
      <c r="G32" s="68">
        <v>1002</v>
      </c>
      <c r="H32" s="75">
        <v>0</v>
      </c>
      <c r="I32" s="76">
        <v>1002</v>
      </c>
      <c r="J32" s="77">
        <v>0</v>
      </c>
      <c r="K32" s="72">
        <v>178</v>
      </c>
      <c r="L32" s="78">
        <v>1</v>
      </c>
      <c r="M32" s="77">
        <v>135</v>
      </c>
      <c r="N32" s="77">
        <v>42</v>
      </c>
      <c r="O32" s="71">
        <v>230</v>
      </c>
      <c r="P32" s="79">
        <v>138</v>
      </c>
      <c r="Q32" s="74">
        <v>92</v>
      </c>
      <c r="R32" s="78">
        <v>0</v>
      </c>
      <c r="S32" s="73">
        <v>224</v>
      </c>
      <c r="T32" s="78">
        <v>174</v>
      </c>
      <c r="U32" s="78">
        <v>6</v>
      </c>
      <c r="V32" s="78">
        <v>44</v>
      </c>
      <c r="W32" s="77">
        <v>400</v>
      </c>
      <c r="X32" s="26"/>
    </row>
    <row r="33" spans="2:24" ht="13.5">
      <c r="B33" s="34" t="s">
        <v>1114</v>
      </c>
      <c r="C33" s="68">
        <f t="shared" si="7"/>
        <v>5238</v>
      </c>
      <c r="D33" s="68">
        <v>2093</v>
      </c>
      <c r="E33" s="74">
        <v>2093</v>
      </c>
      <c r="F33" s="74">
        <v>0</v>
      </c>
      <c r="G33" s="68">
        <v>1361</v>
      </c>
      <c r="H33" s="75">
        <v>0</v>
      </c>
      <c r="I33" s="76">
        <v>1361</v>
      </c>
      <c r="J33" s="77">
        <v>0</v>
      </c>
      <c r="K33" s="72">
        <v>617</v>
      </c>
      <c r="L33" s="78">
        <v>120</v>
      </c>
      <c r="M33" s="77">
        <v>396</v>
      </c>
      <c r="N33" s="77">
        <v>101</v>
      </c>
      <c r="O33" s="71">
        <v>314</v>
      </c>
      <c r="P33" s="79">
        <v>175</v>
      </c>
      <c r="Q33" s="74">
        <v>117</v>
      </c>
      <c r="R33" s="78">
        <v>22</v>
      </c>
      <c r="S33" s="73">
        <v>440</v>
      </c>
      <c r="T33" s="78">
        <v>287</v>
      </c>
      <c r="U33" s="78">
        <v>28</v>
      </c>
      <c r="V33" s="78">
        <v>125</v>
      </c>
      <c r="W33" s="77">
        <v>413</v>
      </c>
      <c r="X33" s="26"/>
    </row>
    <row r="34" spans="2:24" ht="13.5">
      <c r="B34" s="34" t="s">
        <v>1115</v>
      </c>
      <c r="C34" s="68">
        <f t="shared" si="7"/>
        <v>39323</v>
      </c>
      <c r="D34" s="68">
        <v>689</v>
      </c>
      <c r="E34" s="74">
        <v>689</v>
      </c>
      <c r="F34" s="74">
        <v>0</v>
      </c>
      <c r="G34" s="68">
        <v>35940</v>
      </c>
      <c r="H34" s="75">
        <v>22598</v>
      </c>
      <c r="I34" s="76">
        <v>13342</v>
      </c>
      <c r="J34" s="77">
        <v>2</v>
      </c>
      <c r="K34" s="72">
        <v>765</v>
      </c>
      <c r="L34" s="78">
        <v>475</v>
      </c>
      <c r="M34" s="77">
        <v>259</v>
      </c>
      <c r="N34" s="77">
        <v>31</v>
      </c>
      <c r="O34" s="71">
        <v>506</v>
      </c>
      <c r="P34" s="79">
        <v>381</v>
      </c>
      <c r="Q34" s="74">
        <v>35</v>
      </c>
      <c r="R34" s="78">
        <v>90</v>
      </c>
      <c r="S34" s="73">
        <v>211</v>
      </c>
      <c r="T34" s="78">
        <v>137</v>
      </c>
      <c r="U34" s="78">
        <v>10</v>
      </c>
      <c r="V34" s="78">
        <v>64</v>
      </c>
      <c r="W34" s="77">
        <v>1210</v>
      </c>
      <c r="X34" s="26"/>
    </row>
    <row r="35" spans="2:24" ht="13.5">
      <c r="B35" s="34" t="s">
        <v>1116</v>
      </c>
      <c r="C35" s="68">
        <f t="shared" si="7"/>
        <v>19673</v>
      </c>
      <c r="D35" s="68">
        <v>1665</v>
      </c>
      <c r="E35" s="74">
        <v>1665</v>
      </c>
      <c r="F35" s="74">
        <v>0</v>
      </c>
      <c r="G35" s="68">
        <v>15176</v>
      </c>
      <c r="H35" s="75">
        <v>9170</v>
      </c>
      <c r="I35" s="76">
        <v>6006</v>
      </c>
      <c r="J35" s="77">
        <v>2</v>
      </c>
      <c r="K35" s="72">
        <v>712</v>
      </c>
      <c r="L35" s="78">
        <v>150</v>
      </c>
      <c r="M35" s="77">
        <v>519</v>
      </c>
      <c r="N35" s="77">
        <v>43</v>
      </c>
      <c r="O35" s="71">
        <v>378</v>
      </c>
      <c r="P35" s="79">
        <v>261</v>
      </c>
      <c r="Q35" s="74">
        <v>79</v>
      </c>
      <c r="R35" s="78">
        <v>38</v>
      </c>
      <c r="S35" s="73">
        <v>266</v>
      </c>
      <c r="T35" s="78">
        <v>180</v>
      </c>
      <c r="U35" s="78">
        <v>10</v>
      </c>
      <c r="V35" s="78">
        <v>76</v>
      </c>
      <c r="W35" s="77">
        <v>1474</v>
      </c>
      <c r="X35" s="26"/>
    </row>
    <row r="36" spans="2:24" ht="13.5">
      <c r="B36" s="34" t="s">
        <v>1117</v>
      </c>
      <c r="C36" s="68">
        <f t="shared" si="7"/>
        <v>15392</v>
      </c>
      <c r="D36" s="68">
        <v>1227</v>
      </c>
      <c r="E36" s="74">
        <v>1227</v>
      </c>
      <c r="F36" s="74">
        <v>0</v>
      </c>
      <c r="G36" s="68">
        <v>12256</v>
      </c>
      <c r="H36" s="75">
        <v>4389</v>
      </c>
      <c r="I36" s="76">
        <v>7867</v>
      </c>
      <c r="J36" s="77">
        <v>0</v>
      </c>
      <c r="K36" s="72">
        <v>183</v>
      </c>
      <c r="L36" s="78">
        <v>21</v>
      </c>
      <c r="M36" s="77">
        <v>125</v>
      </c>
      <c r="N36" s="77">
        <v>37</v>
      </c>
      <c r="O36" s="71">
        <v>312</v>
      </c>
      <c r="P36" s="79">
        <v>210</v>
      </c>
      <c r="Q36" s="74">
        <v>57</v>
      </c>
      <c r="R36" s="78">
        <v>45</v>
      </c>
      <c r="S36" s="73">
        <v>285</v>
      </c>
      <c r="T36" s="78">
        <v>173</v>
      </c>
      <c r="U36" s="78">
        <v>17</v>
      </c>
      <c r="V36" s="78">
        <v>95</v>
      </c>
      <c r="W36" s="77">
        <v>1129</v>
      </c>
      <c r="X36" s="26"/>
    </row>
    <row r="37" spans="2:24" ht="13.5">
      <c r="B37" s="34" t="s">
        <v>1118</v>
      </c>
      <c r="C37" s="68">
        <f t="shared" si="7"/>
        <v>7959</v>
      </c>
      <c r="D37" s="68">
        <v>2016</v>
      </c>
      <c r="E37" s="74">
        <v>2016</v>
      </c>
      <c r="F37" s="74">
        <v>0</v>
      </c>
      <c r="G37" s="68">
        <v>4215</v>
      </c>
      <c r="H37" s="75">
        <v>1362</v>
      </c>
      <c r="I37" s="76">
        <v>2853</v>
      </c>
      <c r="J37" s="77">
        <v>1</v>
      </c>
      <c r="K37" s="72">
        <v>540</v>
      </c>
      <c r="L37" s="78">
        <v>74</v>
      </c>
      <c r="M37" s="77">
        <v>375</v>
      </c>
      <c r="N37" s="77">
        <v>91</v>
      </c>
      <c r="O37" s="71">
        <v>266</v>
      </c>
      <c r="P37" s="79">
        <v>152</v>
      </c>
      <c r="Q37" s="74">
        <v>106</v>
      </c>
      <c r="R37" s="78">
        <v>8</v>
      </c>
      <c r="S37" s="73">
        <v>234</v>
      </c>
      <c r="T37" s="78">
        <v>154</v>
      </c>
      <c r="U37" s="78">
        <v>12</v>
      </c>
      <c r="V37" s="78">
        <v>68</v>
      </c>
      <c r="W37" s="77">
        <v>687</v>
      </c>
      <c r="X37" s="26"/>
    </row>
    <row r="38" spans="2:24" ht="13.5">
      <c r="B38" s="34" t="s">
        <v>1119</v>
      </c>
      <c r="C38" s="68">
        <f t="shared" si="7"/>
        <v>16179</v>
      </c>
      <c r="D38" s="68">
        <v>1729</v>
      </c>
      <c r="E38" s="74">
        <v>1729</v>
      </c>
      <c r="F38" s="74">
        <v>0</v>
      </c>
      <c r="G38" s="68">
        <v>12714</v>
      </c>
      <c r="H38" s="75">
        <v>6959</v>
      </c>
      <c r="I38" s="76">
        <v>5755</v>
      </c>
      <c r="J38" s="77">
        <v>6</v>
      </c>
      <c r="K38" s="72">
        <v>368</v>
      </c>
      <c r="L38" s="78">
        <v>103</v>
      </c>
      <c r="M38" s="77">
        <v>178</v>
      </c>
      <c r="N38" s="77">
        <v>87</v>
      </c>
      <c r="O38" s="71">
        <v>355</v>
      </c>
      <c r="P38" s="79">
        <v>228</v>
      </c>
      <c r="Q38" s="74">
        <v>87</v>
      </c>
      <c r="R38" s="78">
        <v>40</v>
      </c>
      <c r="S38" s="73">
        <v>161</v>
      </c>
      <c r="T38" s="78">
        <v>116</v>
      </c>
      <c r="U38" s="78">
        <v>8</v>
      </c>
      <c r="V38" s="78">
        <v>37</v>
      </c>
      <c r="W38" s="77">
        <v>846</v>
      </c>
      <c r="X38" s="26"/>
    </row>
    <row r="39" spans="2:24" ht="13.5">
      <c r="B39" s="34" t="s">
        <v>1120</v>
      </c>
      <c r="C39" s="68">
        <f t="shared" si="7"/>
        <v>33027</v>
      </c>
      <c r="D39" s="68">
        <v>2634</v>
      </c>
      <c r="E39" s="74">
        <v>2628</v>
      </c>
      <c r="F39" s="74">
        <v>6</v>
      </c>
      <c r="G39" s="68">
        <v>27880</v>
      </c>
      <c r="H39" s="75">
        <v>22355</v>
      </c>
      <c r="I39" s="76">
        <v>5525</v>
      </c>
      <c r="J39" s="77">
        <v>33</v>
      </c>
      <c r="K39" s="72">
        <v>657</v>
      </c>
      <c r="L39" s="78">
        <v>1</v>
      </c>
      <c r="M39" s="77">
        <v>531</v>
      </c>
      <c r="N39" s="77">
        <v>125</v>
      </c>
      <c r="O39" s="71">
        <v>381</v>
      </c>
      <c r="P39" s="79">
        <v>173</v>
      </c>
      <c r="Q39" s="74">
        <v>137</v>
      </c>
      <c r="R39" s="78">
        <v>71</v>
      </c>
      <c r="S39" s="73">
        <v>261</v>
      </c>
      <c r="T39" s="78">
        <v>171</v>
      </c>
      <c r="U39" s="78">
        <v>8</v>
      </c>
      <c r="V39" s="78">
        <v>82</v>
      </c>
      <c r="W39" s="77">
        <v>1181</v>
      </c>
      <c r="X39" s="26"/>
    </row>
    <row r="40" spans="2:24" ht="13.5">
      <c r="B40" s="34" t="s">
        <v>1121</v>
      </c>
      <c r="C40" s="68">
        <v>11897</v>
      </c>
      <c r="D40" s="68">
        <v>1663</v>
      </c>
      <c r="E40" s="74">
        <v>1663</v>
      </c>
      <c r="F40" s="74">
        <v>0</v>
      </c>
      <c r="G40" s="68">
        <v>8381</v>
      </c>
      <c r="H40" s="75">
        <v>4974</v>
      </c>
      <c r="I40" s="76">
        <v>3407</v>
      </c>
      <c r="J40" s="77">
        <v>24</v>
      </c>
      <c r="K40" s="72">
        <v>359</v>
      </c>
      <c r="L40" s="78">
        <v>3</v>
      </c>
      <c r="M40" s="77">
        <v>271</v>
      </c>
      <c r="N40" s="77">
        <v>85</v>
      </c>
      <c r="O40" s="71">
        <v>275</v>
      </c>
      <c r="P40" s="79">
        <v>163</v>
      </c>
      <c r="Q40" s="74">
        <v>89</v>
      </c>
      <c r="R40" s="78">
        <v>23</v>
      </c>
      <c r="S40" s="73">
        <v>129</v>
      </c>
      <c r="T40" s="78">
        <v>97</v>
      </c>
      <c r="U40" s="78">
        <v>9</v>
      </c>
      <c r="V40" s="78">
        <v>23</v>
      </c>
      <c r="W40" s="77">
        <v>1066</v>
      </c>
      <c r="X40" s="26"/>
    </row>
    <row r="41" spans="2:24" ht="13.5">
      <c r="B41" s="34" t="s">
        <v>1122</v>
      </c>
      <c r="C41" s="68">
        <f>SUM(D41,G41,J41,K41,O41,S41,W41)</f>
        <v>37429</v>
      </c>
      <c r="D41" s="68">
        <v>2211</v>
      </c>
      <c r="E41" s="74">
        <v>2205</v>
      </c>
      <c r="F41" s="74">
        <v>6</v>
      </c>
      <c r="G41" s="68">
        <v>33054</v>
      </c>
      <c r="H41" s="75">
        <v>26517</v>
      </c>
      <c r="I41" s="76">
        <v>6537</v>
      </c>
      <c r="J41" s="77">
        <v>15</v>
      </c>
      <c r="K41" s="72">
        <v>733</v>
      </c>
      <c r="L41" s="78">
        <v>143</v>
      </c>
      <c r="M41" s="77">
        <v>480</v>
      </c>
      <c r="N41" s="77">
        <v>110</v>
      </c>
      <c r="O41" s="71">
        <v>452</v>
      </c>
      <c r="P41" s="79">
        <v>226</v>
      </c>
      <c r="Q41" s="74">
        <v>112</v>
      </c>
      <c r="R41" s="78">
        <v>114</v>
      </c>
      <c r="S41" s="73">
        <v>231</v>
      </c>
      <c r="T41" s="78">
        <v>179</v>
      </c>
      <c r="U41" s="78">
        <v>21</v>
      </c>
      <c r="V41" s="78">
        <v>31</v>
      </c>
      <c r="W41" s="77">
        <v>733</v>
      </c>
      <c r="X41" s="26"/>
    </row>
    <row r="42" spans="2:24" ht="13.5">
      <c r="B42" s="34" t="s">
        <v>1123</v>
      </c>
      <c r="C42" s="68">
        <v>21165</v>
      </c>
      <c r="D42" s="68">
        <v>1400</v>
      </c>
      <c r="E42" s="74">
        <v>1400</v>
      </c>
      <c r="F42" s="74">
        <v>0</v>
      </c>
      <c r="G42" s="68">
        <v>18081</v>
      </c>
      <c r="H42" s="75">
        <v>15349</v>
      </c>
      <c r="I42" s="76">
        <v>2732</v>
      </c>
      <c r="J42" s="77">
        <v>15</v>
      </c>
      <c r="K42" s="72">
        <v>297</v>
      </c>
      <c r="L42" s="78">
        <v>8</v>
      </c>
      <c r="M42" s="77">
        <v>237</v>
      </c>
      <c r="N42" s="77">
        <v>52</v>
      </c>
      <c r="O42" s="71">
        <v>287</v>
      </c>
      <c r="P42" s="79">
        <v>186</v>
      </c>
      <c r="Q42" s="74">
        <v>65</v>
      </c>
      <c r="R42" s="78">
        <v>36</v>
      </c>
      <c r="S42" s="73">
        <v>78</v>
      </c>
      <c r="T42" s="78">
        <v>55</v>
      </c>
      <c r="U42" s="78">
        <v>1</v>
      </c>
      <c r="V42" s="78">
        <v>22</v>
      </c>
      <c r="W42" s="77">
        <v>1007</v>
      </c>
      <c r="X42" s="26"/>
    </row>
    <row r="43" spans="2:24" ht="13.5">
      <c r="B43" s="34" t="s">
        <v>1124</v>
      </c>
      <c r="C43" s="68">
        <f>SUM(D43,G43,J43,K43,O43,S43,W43)</f>
        <v>12232</v>
      </c>
      <c r="D43" s="68">
        <v>2358</v>
      </c>
      <c r="E43" s="74">
        <v>2194</v>
      </c>
      <c r="F43" s="74">
        <v>164</v>
      </c>
      <c r="G43" s="68">
        <v>8295</v>
      </c>
      <c r="H43" s="75">
        <v>5172</v>
      </c>
      <c r="I43" s="76">
        <v>3123</v>
      </c>
      <c r="J43" s="77">
        <v>30</v>
      </c>
      <c r="K43" s="72">
        <v>446</v>
      </c>
      <c r="L43" s="78">
        <v>33</v>
      </c>
      <c r="M43" s="77">
        <v>308</v>
      </c>
      <c r="N43" s="77">
        <v>105</v>
      </c>
      <c r="O43" s="71">
        <v>277</v>
      </c>
      <c r="P43" s="79">
        <v>150</v>
      </c>
      <c r="Q43" s="74">
        <v>110</v>
      </c>
      <c r="R43" s="78">
        <v>17</v>
      </c>
      <c r="S43" s="73">
        <v>128</v>
      </c>
      <c r="T43" s="78">
        <v>109</v>
      </c>
      <c r="U43" s="78">
        <v>3</v>
      </c>
      <c r="V43" s="78">
        <v>16</v>
      </c>
      <c r="W43" s="77">
        <v>698</v>
      </c>
      <c r="X43" s="26"/>
    </row>
    <row r="44" spans="2:24" ht="13.5">
      <c r="B44" s="34" t="s">
        <v>1125</v>
      </c>
      <c r="C44" s="68">
        <f>SUM(D44,G44,J44,K44,O44,S44,W44)</f>
        <v>26125</v>
      </c>
      <c r="D44" s="68">
        <v>1662</v>
      </c>
      <c r="E44" s="74">
        <v>1662</v>
      </c>
      <c r="F44" s="74">
        <v>0</v>
      </c>
      <c r="G44" s="68">
        <v>21926</v>
      </c>
      <c r="H44" s="75">
        <v>18233</v>
      </c>
      <c r="I44" s="76">
        <v>3693</v>
      </c>
      <c r="J44" s="77">
        <v>238</v>
      </c>
      <c r="K44" s="72">
        <v>520</v>
      </c>
      <c r="L44" s="78">
        <v>16</v>
      </c>
      <c r="M44" s="77">
        <v>422</v>
      </c>
      <c r="N44" s="77">
        <v>82</v>
      </c>
      <c r="O44" s="71">
        <v>301</v>
      </c>
      <c r="P44" s="79">
        <v>149</v>
      </c>
      <c r="Q44" s="74">
        <v>86</v>
      </c>
      <c r="R44" s="78">
        <v>66</v>
      </c>
      <c r="S44" s="73">
        <v>166</v>
      </c>
      <c r="T44" s="78">
        <v>112</v>
      </c>
      <c r="U44" s="78">
        <v>5</v>
      </c>
      <c r="V44" s="78">
        <v>49</v>
      </c>
      <c r="W44" s="77">
        <v>1312</v>
      </c>
      <c r="X44" s="26"/>
    </row>
    <row r="45" spans="2:24" ht="13.5">
      <c r="B45" s="34" t="s">
        <v>1126</v>
      </c>
      <c r="C45" s="68">
        <v>18004</v>
      </c>
      <c r="D45" s="68">
        <v>4330</v>
      </c>
      <c r="E45" s="74">
        <v>4330</v>
      </c>
      <c r="F45" s="74">
        <v>0</v>
      </c>
      <c r="G45" s="68">
        <v>10259</v>
      </c>
      <c r="H45" s="75">
        <v>1578</v>
      </c>
      <c r="I45" s="76">
        <v>8681</v>
      </c>
      <c r="J45" s="77">
        <v>0</v>
      </c>
      <c r="K45" s="72">
        <v>529</v>
      </c>
      <c r="L45" s="78">
        <v>80</v>
      </c>
      <c r="M45" s="77">
        <v>262</v>
      </c>
      <c r="N45" s="77">
        <v>187</v>
      </c>
      <c r="O45" s="71">
        <v>689</v>
      </c>
      <c r="P45" s="79">
        <v>461</v>
      </c>
      <c r="Q45" s="74">
        <v>213</v>
      </c>
      <c r="R45" s="78">
        <v>15</v>
      </c>
      <c r="S45" s="73">
        <v>724</v>
      </c>
      <c r="T45" s="78">
        <v>478</v>
      </c>
      <c r="U45" s="78">
        <v>48</v>
      </c>
      <c r="V45" s="78">
        <v>198</v>
      </c>
      <c r="W45" s="77">
        <v>1473</v>
      </c>
      <c r="X45" s="26"/>
    </row>
    <row r="46" spans="2:24" ht="13.5">
      <c r="B46" s="34" t="s">
        <v>1127</v>
      </c>
      <c r="C46" s="68">
        <f aca="true" t="shared" si="8" ref="C46:C61">SUM(D46,G46,J46,K46,O46,S46,W46)</f>
        <v>16646</v>
      </c>
      <c r="D46" s="68">
        <v>5461</v>
      </c>
      <c r="E46" s="74">
        <v>5460</v>
      </c>
      <c r="F46" s="74">
        <v>1</v>
      </c>
      <c r="G46" s="68">
        <v>7838</v>
      </c>
      <c r="H46" s="75">
        <v>193</v>
      </c>
      <c r="I46" s="76">
        <v>7645</v>
      </c>
      <c r="J46" s="77">
        <v>51</v>
      </c>
      <c r="K46" s="72">
        <v>780</v>
      </c>
      <c r="L46" s="78">
        <v>82</v>
      </c>
      <c r="M46" s="77">
        <v>417</v>
      </c>
      <c r="N46" s="77">
        <v>281</v>
      </c>
      <c r="O46" s="71">
        <v>682</v>
      </c>
      <c r="P46" s="79">
        <v>381</v>
      </c>
      <c r="Q46" s="74">
        <v>284</v>
      </c>
      <c r="R46" s="78">
        <v>17</v>
      </c>
      <c r="S46" s="73">
        <v>569</v>
      </c>
      <c r="T46" s="78">
        <v>427</v>
      </c>
      <c r="U46" s="78">
        <v>18</v>
      </c>
      <c r="V46" s="78">
        <v>124</v>
      </c>
      <c r="W46" s="77">
        <v>1265</v>
      </c>
      <c r="X46" s="26"/>
    </row>
    <row r="47" spans="2:24" ht="13.5">
      <c r="B47" s="34" t="s">
        <v>1128</v>
      </c>
      <c r="C47" s="68">
        <f t="shared" si="8"/>
        <v>73755</v>
      </c>
      <c r="D47" s="68">
        <v>1355</v>
      </c>
      <c r="E47" s="74">
        <v>1260</v>
      </c>
      <c r="F47" s="74">
        <v>95</v>
      </c>
      <c r="G47" s="68">
        <v>69269</v>
      </c>
      <c r="H47" s="75">
        <v>50410</v>
      </c>
      <c r="I47" s="76">
        <v>18859</v>
      </c>
      <c r="J47" s="77">
        <v>317</v>
      </c>
      <c r="K47" s="72">
        <v>475</v>
      </c>
      <c r="L47" s="78">
        <v>22</v>
      </c>
      <c r="M47" s="77">
        <v>392</v>
      </c>
      <c r="N47" s="77">
        <v>61</v>
      </c>
      <c r="O47" s="71">
        <v>509</v>
      </c>
      <c r="P47" s="79">
        <v>338</v>
      </c>
      <c r="Q47" s="74">
        <v>64</v>
      </c>
      <c r="R47" s="78">
        <v>107</v>
      </c>
      <c r="S47" s="73">
        <v>317</v>
      </c>
      <c r="T47" s="78">
        <v>203</v>
      </c>
      <c r="U47" s="78">
        <v>83</v>
      </c>
      <c r="V47" s="78">
        <v>31</v>
      </c>
      <c r="W47" s="77">
        <v>1513</v>
      </c>
      <c r="X47" s="26"/>
    </row>
    <row r="48" spans="2:24" ht="13.5">
      <c r="B48" s="34" t="s">
        <v>1129</v>
      </c>
      <c r="C48" s="68">
        <f t="shared" si="8"/>
        <v>15774</v>
      </c>
      <c r="D48" s="68">
        <v>2247</v>
      </c>
      <c r="E48" s="74">
        <v>2246</v>
      </c>
      <c r="F48" s="74">
        <v>1</v>
      </c>
      <c r="G48" s="68">
        <v>10196</v>
      </c>
      <c r="H48" s="75">
        <v>928</v>
      </c>
      <c r="I48" s="76">
        <v>9268</v>
      </c>
      <c r="J48" s="77">
        <v>154</v>
      </c>
      <c r="K48" s="72">
        <v>441</v>
      </c>
      <c r="L48" s="78">
        <v>7</v>
      </c>
      <c r="M48" s="77">
        <v>348</v>
      </c>
      <c r="N48" s="77">
        <v>86</v>
      </c>
      <c r="O48" s="71">
        <v>545</v>
      </c>
      <c r="P48" s="79">
        <v>364</v>
      </c>
      <c r="Q48" s="74">
        <v>113</v>
      </c>
      <c r="R48" s="78">
        <v>68</v>
      </c>
      <c r="S48" s="73">
        <v>534</v>
      </c>
      <c r="T48" s="78">
        <v>357</v>
      </c>
      <c r="U48" s="78">
        <v>35</v>
      </c>
      <c r="V48" s="78">
        <v>142</v>
      </c>
      <c r="W48" s="77">
        <v>1657</v>
      </c>
      <c r="X48" s="26"/>
    </row>
    <row r="49" spans="2:24" ht="13.5">
      <c r="B49" s="34" t="s">
        <v>1130</v>
      </c>
      <c r="C49" s="68">
        <f t="shared" si="8"/>
        <v>32960</v>
      </c>
      <c r="D49" s="68">
        <v>2517</v>
      </c>
      <c r="E49" s="74">
        <v>2517</v>
      </c>
      <c r="F49" s="74">
        <v>0</v>
      </c>
      <c r="G49" s="68">
        <v>27449</v>
      </c>
      <c r="H49" s="75">
        <v>6080</v>
      </c>
      <c r="I49" s="76">
        <v>21369</v>
      </c>
      <c r="J49" s="77">
        <v>21</v>
      </c>
      <c r="K49" s="72">
        <v>607</v>
      </c>
      <c r="L49" s="78">
        <v>294</v>
      </c>
      <c r="M49" s="77">
        <v>185</v>
      </c>
      <c r="N49" s="77">
        <v>128</v>
      </c>
      <c r="O49" s="71">
        <v>521</v>
      </c>
      <c r="P49" s="79">
        <v>324</v>
      </c>
      <c r="Q49" s="74">
        <v>139</v>
      </c>
      <c r="R49" s="78">
        <v>58</v>
      </c>
      <c r="S49" s="73">
        <v>334</v>
      </c>
      <c r="T49" s="78">
        <v>201</v>
      </c>
      <c r="U49" s="78">
        <v>18</v>
      </c>
      <c r="V49" s="78">
        <v>115</v>
      </c>
      <c r="W49" s="77">
        <v>1511</v>
      </c>
      <c r="X49" s="26"/>
    </row>
    <row r="50" spans="2:24" ht="13.5">
      <c r="B50" s="34" t="s">
        <v>1149</v>
      </c>
      <c r="C50" s="68">
        <f t="shared" si="8"/>
        <v>19082</v>
      </c>
      <c r="D50" s="68">
        <v>1816</v>
      </c>
      <c r="E50" s="74">
        <v>1816</v>
      </c>
      <c r="F50" s="74">
        <v>0</v>
      </c>
      <c r="G50" s="68">
        <v>15897</v>
      </c>
      <c r="H50" s="75">
        <v>11549</v>
      </c>
      <c r="I50" s="76">
        <v>4348</v>
      </c>
      <c r="J50" s="77">
        <v>0</v>
      </c>
      <c r="K50" s="72">
        <v>288</v>
      </c>
      <c r="L50" s="78">
        <v>4</v>
      </c>
      <c r="M50" s="77">
        <v>176</v>
      </c>
      <c r="N50" s="77">
        <v>108</v>
      </c>
      <c r="O50" s="71">
        <v>299</v>
      </c>
      <c r="P50" s="79">
        <v>152</v>
      </c>
      <c r="Q50" s="74">
        <v>110</v>
      </c>
      <c r="R50" s="78">
        <v>37</v>
      </c>
      <c r="S50" s="73">
        <v>185</v>
      </c>
      <c r="T50" s="78">
        <v>118</v>
      </c>
      <c r="U50" s="78">
        <v>2</v>
      </c>
      <c r="V50" s="78">
        <v>65</v>
      </c>
      <c r="W50" s="77">
        <v>597</v>
      </c>
      <c r="X50" s="26"/>
    </row>
    <row r="51" spans="2:24" ht="13.5">
      <c r="B51" s="34" t="s">
        <v>1131</v>
      </c>
      <c r="C51" s="68">
        <f t="shared" si="8"/>
        <v>5844</v>
      </c>
      <c r="D51" s="68">
        <v>4138</v>
      </c>
      <c r="E51" s="74">
        <v>4138</v>
      </c>
      <c r="F51" s="74">
        <v>0</v>
      </c>
      <c r="G51" s="80">
        <v>0</v>
      </c>
      <c r="H51" s="75">
        <v>0</v>
      </c>
      <c r="I51" s="76">
        <v>0</v>
      </c>
      <c r="J51" s="77">
        <v>0</v>
      </c>
      <c r="K51" s="72">
        <v>507</v>
      </c>
      <c r="L51" s="78">
        <v>0</v>
      </c>
      <c r="M51" s="77">
        <v>251</v>
      </c>
      <c r="N51" s="77">
        <v>256</v>
      </c>
      <c r="O51" s="71">
        <v>474</v>
      </c>
      <c r="P51" s="79">
        <v>218</v>
      </c>
      <c r="Q51" s="74">
        <v>256</v>
      </c>
      <c r="R51" s="78">
        <v>0</v>
      </c>
      <c r="S51" s="73">
        <v>531</v>
      </c>
      <c r="T51" s="78">
        <v>350</v>
      </c>
      <c r="U51" s="78">
        <v>27</v>
      </c>
      <c r="V51" s="78">
        <v>154</v>
      </c>
      <c r="W51" s="77">
        <v>194</v>
      </c>
      <c r="X51" s="26"/>
    </row>
    <row r="52" spans="2:24" ht="13.5">
      <c r="B52" s="34" t="s">
        <v>1132</v>
      </c>
      <c r="C52" s="68">
        <f t="shared" si="8"/>
        <v>6322</v>
      </c>
      <c r="D52" s="68">
        <v>3954</v>
      </c>
      <c r="E52" s="74">
        <v>3954</v>
      </c>
      <c r="F52" s="74">
        <v>0</v>
      </c>
      <c r="G52" s="68">
        <v>1084</v>
      </c>
      <c r="H52" s="75">
        <v>387</v>
      </c>
      <c r="I52" s="76">
        <v>697</v>
      </c>
      <c r="J52" s="77">
        <v>0</v>
      </c>
      <c r="K52" s="72">
        <v>356</v>
      </c>
      <c r="L52" s="78">
        <v>3</v>
      </c>
      <c r="M52" s="77">
        <v>119</v>
      </c>
      <c r="N52" s="77">
        <v>234</v>
      </c>
      <c r="O52" s="71">
        <v>509</v>
      </c>
      <c r="P52" s="79">
        <v>190</v>
      </c>
      <c r="Q52" s="74">
        <v>310</v>
      </c>
      <c r="R52" s="78">
        <v>9</v>
      </c>
      <c r="S52" s="73">
        <v>362</v>
      </c>
      <c r="T52" s="78">
        <v>252</v>
      </c>
      <c r="U52" s="78">
        <v>17</v>
      </c>
      <c r="V52" s="78">
        <v>93</v>
      </c>
      <c r="W52" s="77">
        <v>57</v>
      </c>
      <c r="X52" s="26"/>
    </row>
    <row r="53" spans="2:24" ht="13.5">
      <c r="B53" s="34" t="s">
        <v>1133</v>
      </c>
      <c r="C53" s="68">
        <f t="shared" si="8"/>
        <v>10961</v>
      </c>
      <c r="D53" s="68">
        <v>3865</v>
      </c>
      <c r="E53" s="74">
        <v>3865</v>
      </c>
      <c r="F53" s="74">
        <v>0</v>
      </c>
      <c r="G53" s="68">
        <v>4662</v>
      </c>
      <c r="H53" s="75">
        <v>2132</v>
      </c>
      <c r="I53" s="76">
        <v>2530</v>
      </c>
      <c r="J53" s="77">
        <v>20</v>
      </c>
      <c r="K53" s="72">
        <v>460</v>
      </c>
      <c r="L53" s="78">
        <v>41</v>
      </c>
      <c r="M53" s="77">
        <v>230</v>
      </c>
      <c r="N53" s="77">
        <v>189</v>
      </c>
      <c r="O53" s="71">
        <v>450</v>
      </c>
      <c r="P53" s="79">
        <v>202</v>
      </c>
      <c r="Q53" s="74">
        <v>235</v>
      </c>
      <c r="R53" s="78">
        <v>13</v>
      </c>
      <c r="S53" s="73">
        <v>306</v>
      </c>
      <c r="T53" s="78">
        <v>218</v>
      </c>
      <c r="U53" s="78">
        <v>16</v>
      </c>
      <c r="V53" s="78">
        <v>72</v>
      </c>
      <c r="W53" s="77">
        <v>1198</v>
      </c>
      <c r="X53" s="26"/>
    </row>
    <row r="54" spans="2:24" ht="13.5">
      <c r="B54" s="34" t="s">
        <v>1134</v>
      </c>
      <c r="C54" s="68">
        <f t="shared" si="8"/>
        <v>8018</v>
      </c>
      <c r="D54" s="68">
        <v>2295</v>
      </c>
      <c r="E54" s="74">
        <v>2295</v>
      </c>
      <c r="F54" s="74">
        <v>0</v>
      </c>
      <c r="G54" s="68">
        <v>3869</v>
      </c>
      <c r="H54" s="75">
        <v>1698</v>
      </c>
      <c r="I54" s="76">
        <v>2171</v>
      </c>
      <c r="J54" s="77">
        <v>0</v>
      </c>
      <c r="K54" s="72">
        <v>519</v>
      </c>
      <c r="L54" s="78">
        <v>13</v>
      </c>
      <c r="M54" s="77">
        <v>387</v>
      </c>
      <c r="N54" s="77">
        <v>119</v>
      </c>
      <c r="O54" s="71">
        <v>383</v>
      </c>
      <c r="P54" s="79">
        <v>158</v>
      </c>
      <c r="Q54" s="74">
        <v>201</v>
      </c>
      <c r="R54" s="78">
        <v>24</v>
      </c>
      <c r="S54" s="73">
        <v>247</v>
      </c>
      <c r="T54" s="78">
        <v>158</v>
      </c>
      <c r="U54" s="78">
        <v>23</v>
      </c>
      <c r="V54" s="78">
        <v>66</v>
      </c>
      <c r="W54" s="77">
        <v>705</v>
      </c>
      <c r="X54" s="26"/>
    </row>
    <row r="55" spans="2:24" ht="13.5">
      <c r="B55" s="34" t="s">
        <v>1135</v>
      </c>
      <c r="C55" s="68">
        <f t="shared" si="8"/>
        <v>3321</v>
      </c>
      <c r="D55" s="68">
        <v>2434</v>
      </c>
      <c r="E55" s="74">
        <v>2434</v>
      </c>
      <c r="F55" s="74">
        <v>0</v>
      </c>
      <c r="G55" s="80">
        <v>0</v>
      </c>
      <c r="H55" s="75">
        <v>0</v>
      </c>
      <c r="I55" s="76">
        <v>0</v>
      </c>
      <c r="J55" s="77">
        <v>0</v>
      </c>
      <c r="K55" s="72">
        <v>347</v>
      </c>
      <c r="L55" s="78">
        <v>0</v>
      </c>
      <c r="M55" s="77">
        <v>197</v>
      </c>
      <c r="N55" s="77">
        <v>150</v>
      </c>
      <c r="O55" s="71">
        <v>275</v>
      </c>
      <c r="P55" s="79">
        <v>141</v>
      </c>
      <c r="Q55" s="74">
        <v>134</v>
      </c>
      <c r="R55" s="78">
        <v>0</v>
      </c>
      <c r="S55" s="73">
        <v>265</v>
      </c>
      <c r="T55" s="78">
        <v>160</v>
      </c>
      <c r="U55" s="78">
        <v>17</v>
      </c>
      <c r="V55" s="78">
        <v>88</v>
      </c>
      <c r="W55" s="77">
        <v>0</v>
      </c>
      <c r="X55" s="26"/>
    </row>
    <row r="56" spans="2:24" ht="13.5">
      <c r="B56" s="34" t="s">
        <v>1136</v>
      </c>
      <c r="C56" s="68">
        <f t="shared" si="8"/>
        <v>56917</v>
      </c>
      <c r="D56" s="68">
        <v>1242</v>
      </c>
      <c r="E56" s="74">
        <v>1242</v>
      </c>
      <c r="F56" s="74">
        <v>0</v>
      </c>
      <c r="G56" s="68">
        <v>53248</v>
      </c>
      <c r="H56" s="75">
        <v>39374</v>
      </c>
      <c r="I56" s="76">
        <v>13874</v>
      </c>
      <c r="J56" s="77">
        <v>26</v>
      </c>
      <c r="K56" s="72">
        <v>1368</v>
      </c>
      <c r="L56" s="78">
        <v>503</v>
      </c>
      <c r="M56" s="77">
        <v>802</v>
      </c>
      <c r="N56" s="77">
        <v>63</v>
      </c>
      <c r="O56" s="71">
        <v>419</v>
      </c>
      <c r="P56" s="79">
        <v>236</v>
      </c>
      <c r="Q56" s="74">
        <v>77</v>
      </c>
      <c r="R56" s="78">
        <v>106</v>
      </c>
      <c r="S56" s="73">
        <v>183</v>
      </c>
      <c r="T56" s="78">
        <v>108</v>
      </c>
      <c r="U56" s="78">
        <v>4</v>
      </c>
      <c r="V56" s="78">
        <v>71</v>
      </c>
      <c r="W56" s="77">
        <v>431</v>
      </c>
      <c r="X56" s="26"/>
    </row>
    <row r="57" spans="2:24" ht="13.5">
      <c r="B57" s="34" t="s">
        <v>1137</v>
      </c>
      <c r="C57" s="68">
        <f t="shared" si="8"/>
        <v>25540</v>
      </c>
      <c r="D57" s="68">
        <v>959</v>
      </c>
      <c r="E57" s="74">
        <v>959</v>
      </c>
      <c r="F57" s="74">
        <v>0</v>
      </c>
      <c r="G57" s="68">
        <v>22744</v>
      </c>
      <c r="H57" s="75">
        <v>6622</v>
      </c>
      <c r="I57" s="76">
        <v>16122</v>
      </c>
      <c r="J57" s="77">
        <v>0</v>
      </c>
      <c r="K57" s="72">
        <v>277</v>
      </c>
      <c r="L57" s="78">
        <v>40</v>
      </c>
      <c r="M57" s="77">
        <v>188</v>
      </c>
      <c r="N57" s="77">
        <v>49</v>
      </c>
      <c r="O57" s="71">
        <v>346</v>
      </c>
      <c r="P57" s="79">
        <v>208</v>
      </c>
      <c r="Q57" s="74">
        <v>52</v>
      </c>
      <c r="R57" s="78">
        <v>86</v>
      </c>
      <c r="S57" s="73">
        <v>181</v>
      </c>
      <c r="T57" s="78">
        <v>120</v>
      </c>
      <c r="U57" s="78">
        <v>5</v>
      </c>
      <c r="V57" s="78">
        <v>56</v>
      </c>
      <c r="W57" s="77">
        <v>1033</v>
      </c>
      <c r="X57" s="26"/>
    </row>
    <row r="58" spans="2:24" ht="13.5">
      <c r="B58" s="34" t="s">
        <v>1138</v>
      </c>
      <c r="C58" s="68">
        <f t="shared" si="8"/>
        <v>20841</v>
      </c>
      <c r="D58" s="68">
        <v>3907</v>
      </c>
      <c r="E58" s="74">
        <v>3853</v>
      </c>
      <c r="F58" s="74">
        <v>54</v>
      </c>
      <c r="G58" s="68">
        <v>13598</v>
      </c>
      <c r="H58" s="75">
        <v>8213</v>
      </c>
      <c r="I58" s="76">
        <v>5385</v>
      </c>
      <c r="J58" s="77">
        <v>0</v>
      </c>
      <c r="K58" s="72">
        <v>816</v>
      </c>
      <c r="L58" s="78">
        <v>43</v>
      </c>
      <c r="M58" s="77">
        <v>568</v>
      </c>
      <c r="N58" s="77">
        <v>205</v>
      </c>
      <c r="O58" s="71">
        <v>666</v>
      </c>
      <c r="P58" s="79">
        <v>343</v>
      </c>
      <c r="Q58" s="74">
        <v>278</v>
      </c>
      <c r="R58" s="78">
        <v>45</v>
      </c>
      <c r="S58" s="73">
        <v>510</v>
      </c>
      <c r="T58" s="78">
        <v>341</v>
      </c>
      <c r="U58" s="78">
        <v>19</v>
      </c>
      <c r="V58" s="78">
        <v>150</v>
      </c>
      <c r="W58" s="77">
        <v>1344</v>
      </c>
      <c r="X58" s="26"/>
    </row>
    <row r="59" spans="2:24" ht="13.5">
      <c r="B59" s="34" t="s">
        <v>1139</v>
      </c>
      <c r="C59" s="68">
        <f t="shared" si="8"/>
        <v>20476</v>
      </c>
      <c r="D59" s="68">
        <v>1836</v>
      </c>
      <c r="E59" s="74">
        <v>1721</v>
      </c>
      <c r="F59" s="74">
        <v>115</v>
      </c>
      <c r="G59" s="68">
        <v>17294</v>
      </c>
      <c r="H59" s="75">
        <v>12285</v>
      </c>
      <c r="I59" s="76">
        <v>5009</v>
      </c>
      <c r="J59" s="77">
        <v>10</v>
      </c>
      <c r="K59" s="72">
        <v>440</v>
      </c>
      <c r="L59" s="78">
        <v>39</v>
      </c>
      <c r="M59" s="77">
        <v>314</v>
      </c>
      <c r="N59" s="77">
        <v>87</v>
      </c>
      <c r="O59" s="71">
        <v>353</v>
      </c>
      <c r="P59" s="79">
        <v>184</v>
      </c>
      <c r="Q59" s="74">
        <v>93</v>
      </c>
      <c r="R59" s="78">
        <v>76</v>
      </c>
      <c r="S59" s="73">
        <v>181</v>
      </c>
      <c r="T59" s="78">
        <v>129</v>
      </c>
      <c r="U59" s="78">
        <v>4</v>
      </c>
      <c r="V59" s="78">
        <v>48</v>
      </c>
      <c r="W59" s="77">
        <v>362</v>
      </c>
      <c r="X59" s="26"/>
    </row>
    <row r="60" spans="2:24" ht="13.5">
      <c r="B60" s="34" t="s">
        <v>1140</v>
      </c>
      <c r="C60" s="68">
        <f t="shared" si="8"/>
        <v>4292</v>
      </c>
      <c r="D60" s="68">
        <v>1186</v>
      </c>
      <c r="E60" s="74">
        <v>1186</v>
      </c>
      <c r="F60" s="74">
        <v>0</v>
      </c>
      <c r="G60" s="68">
        <v>2157</v>
      </c>
      <c r="H60" s="75">
        <v>231</v>
      </c>
      <c r="I60" s="76">
        <v>1926</v>
      </c>
      <c r="J60" s="77">
        <v>0</v>
      </c>
      <c r="K60" s="72">
        <v>271</v>
      </c>
      <c r="L60" s="78">
        <v>4</v>
      </c>
      <c r="M60" s="77">
        <v>200</v>
      </c>
      <c r="N60" s="77">
        <v>67</v>
      </c>
      <c r="O60" s="71">
        <v>184</v>
      </c>
      <c r="P60" s="79">
        <v>87</v>
      </c>
      <c r="Q60" s="74">
        <v>78</v>
      </c>
      <c r="R60" s="78">
        <v>19</v>
      </c>
      <c r="S60" s="73">
        <v>174</v>
      </c>
      <c r="T60" s="78">
        <v>109</v>
      </c>
      <c r="U60" s="78">
        <v>6</v>
      </c>
      <c r="V60" s="78">
        <v>59</v>
      </c>
      <c r="W60" s="77">
        <v>320</v>
      </c>
      <c r="X60" s="26"/>
    </row>
    <row r="61" spans="2:24" ht="14.25" thickBot="1">
      <c r="B61" s="81" t="s">
        <v>1141</v>
      </c>
      <c r="C61" s="82">
        <f t="shared" si="8"/>
        <v>17922</v>
      </c>
      <c r="D61" s="82">
        <v>1847</v>
      </c>
      <c r="E61" s="83">
        <v>1847</v>
      </c>
      <c r="F61" s="83">
        <v>0</v>
      </c>
      <c r="G61" s="82">
        <v>14683</v>
      </c>
      <c r="H61" s="84">
        <v>9905</v>
      </c>
      <c r="I61" s="85">
        <v>4778</v>
      </c>
      <c r="J61" s="86">
        <v>7</v>
      </c>
      <c r="K61" s="87">
        <v>373</v>
      </c>
      <c r="L61" s="88">
        <v>21</v>
      </c>
      <c r="M61" s="86">
        <v>253</v>
      </c>
      <c r="N61" s="86">
        <v>99</v>
      </c>
      <c r="O61" s="89">
        <v>330</v>
      </c>
      <c r="P61" s="90">
        <v>147</v>
      </c>
      <c r="Q61" s="83">
        <v>129</v>
      </c>
      <c r="R61" s="88">
        <v>54</v>
      </c>
      <c r="S61" s="91">
        <v>266</v>
      </c>
      <c r="T61" s="88">
        <v>172</v>
      </c>
      <c r="U61" s="88">
        <v>12</v>
      </c>
      <c r="V61" s="88">
        <v>82</v>
      </c>
      <c r="W61" s="86">
        <v>416</v>
      </c>
      <c r="X61" s="26"/>
    </row>
    <row r="62" spans="2:24" ht="13.5">
      <c r="B62" s="25" t="s">
        <v>1150</v>
      </c>
      <c r="C62" s="25"/>
      <c r="D62" s="92"/>
      <c r="E62" s="92"/>
      <c r="F62" s="92"/>
      <c r="G62" s="92"/>
      <c r="H62" s="92"/>
      <c r="I62" s="92"/>
      <c r="J62" s="92"/>
      <c r="K62" s="92"/>
      <c r="L62" s="92"/>
      <c r="M62" s="92"/>
      <c r="N62" s="92"/>
      <c r="O62" s="92"/>
      <c r="P62" s="92"/>
      <c r="Q62" s="92"/>
      <c r="R62" s="92"/>
      <c r="S62" s="92"/>
      <c r="T62" s="92"/>
      <c r="U62" s="92"/>
      <c r="V62" s="92"/>
      <c r="W62" s="92"/>
      <c r="X62" s="26"/>
    </row>
    <row r="63" spans="2:24" ht="13.5">
      <c r="B63" s="25"/>
      <c r="C63" s="25"/>
      <c r="D63" s="25"/>
      <c r="E63" s="25"/>
      <c r="F63" s="25"/>
      <c r="G63" s="25"/>
      <c r="H63" s="25"/>
      <c r="I63" s="25"/>
      <c r="J63" s="25"/>
      <c r="K63" s="25"/>
      <c r="L63" s="25"/>
      <c r="M63" s="25"/>
      <c r="N63" s="25"/>
      <c r="O63" s="25"/>
      <c r="P63" s="25"/>
      <c r="Q63" s="25"/>
      <c r="R63" s="25"/>
      <c r="S63" s="25"/>
      <c r="T63" s="25"/>
      <c r="U63" s="25"/>
      <c r="V63" s="25"/>
      <c r="W63" s="25"/>
      <c r="X63" s="26"/>
    </row>
    <row r="64" spans="2:24" ht="13.5">
      <c r="B64" s="25"/>
      <c r="C64" s="25"/>
      <c r="D64" s="25"/>
      <c r="E64" s="25"/>
      <c r="F64" s="25"/>
      <c r="G64" s="25"/>
      <c r="H64" s="25"/>
      <c r="I64" s="25"/>
      <c r="J64" s="25"/>
      <c r="K64" s="25"/>
      <c r="L64" s="25"/>
      <c r="M64" s="25"/>
      <c r="N64" s="25"/>
      <c r="O64" s="25"/>
      <c r="P64" s="25"/>
      <c r="Q64" s="25"/>
      <c r="R64" s="25"/>
      <c r="S64" s="25"/>
      <c r="T64" s="25"/>
      <c r="U64" s="25"/>
      <c r="V64" s="25"/>
      <c r="W64" s="25"/>
      <c r="X64" s="26"/>
    </row>
  </sheetData>
  <mergeCells count="13">
    <mergeCell ref="D4:D6"/>
    <mergeCell ref="E5:E6"/>
    <mergeCell ref="H5:H6"/>
    <mergeCell ref="I5:I6"/>
    <mergeCell ref="U5:U6"/>
    <mergeCell ref="L5:L6"/>
    <mergeCell ref="M5:M6"/>
    <mergeCell ref="N5:N6"/>
    <mergeCell ref="P5:P6"/>
    <mergeCell ref="K4:L4"/>
    <mergeCell ref="Q5:Q6"/>
    <mergeCell ref="R5:R6"/>
    <mergeCell ref="T5:T6"/>
  </mergeCells>
  <printOptions/>
  <pageMargins left="0.75" right="0.75" top="1" bottom="1" header="0.512" footer="0.512"/>
  <pageSetup orientation="portrait" paperSize="8" r:id="rId1"/>
</worksheet>
</file>

<file path=xl/worksheets/sheet20.xml><?xml version="1.0" encoding="utf-8"?>
<worksheet xmlns="http://schemas.openxmlformats.org/spreadsheetml/2006/main" xmlns:r="http://schemas.openxmlformats.org/officeDocument/2006/relationships">
  <dimension ref="B2:O56"/>
  <sheetViews>
    <sheetView workbookViewId="0" topLeftCell="A1">
      <selection activeCell="A1" sqref="A1"/>
    </sheetView>
  </sheetViews>
  <sheetFormatPr defaultColWidth="9.00390625" defaultRowHeight="13.5"/>
  <cols>
    <col min="1" max="1" width="2.625" style="729" customWidth="1"/>
    <col min="2" max="2" width="16.625" style="734" customWidth="1"/>
    <col min="3" max="9" width="10.625" style="732" customWidth="1"/>
    <col min="10" max="10" width="10.375" style="732" customWidth="1"/>
    <col min="11" max="12" width="10.625" style="732" customWidth="1"/>
    <col min="13" max="13" width="0" style="729" hidden="1" customWidth="1"/>
    <col min="14" max="16384" width="9.00390625" style="729" customWidth="1"/>
  </cols>
  <sheetData>
    <row r="2" spans="2:11" ht="18" customHeight="1">
      <c r="B2" s="730" t="s">
        <v>455</v>
      </c>
      <c r="C2" s="729"/>
      <c r="D2" s="731"/>
      <c r="J2" s="729"/>
      <c r="K2" s="733"/>
    </row>
    <row r="3" spans="4:12" ht="13.5" customHeight="1" thickBot="1">
      <c r="D3" s="735"/>
      <c r="E3" s="735"/>
      <c r="F3" s="735"/>
      <c r="G3" s="735"/>
      <c r="H3" s="735"/>
      <c r="I3" s="735"/>
      <c r="J3" s="735"/>
      <c r="K3" s="736" t="s">
        <v>2685</v>
      </c>
      <c r="L3" s="737"/>
    </row>
    <row r="4" spans="2:13" s="738" customFormat="1" ht="13.5" customHeight="1" thickTop="1">
      <c r="B4" s="1420" t="s">
        <v>2686</v>
      </c>
      <c r="C4" s="1423" t="s">
        <v>2677</v>
      </c>
      <c r="D4" s="739" t="s">
        <v>2678</v>
      </c>
      <c r="E4" s="739" t="s">
        <v>2687</v>
      </c>
      <c r="F4" s="740" t="s">
        <v>2688</v>
      </c>
      <c r="G4" s="740" t="s">
        <v>2679</v>
      </c>
      <c r="H4" s="739" t="s">
        <v>2680</v>
      </c>
      <c r="I4" s="739" t="s">
        <v>2681</v>
      </c>
      <c r="J4" s="739" t="s">
        <v>2689</v>
      </c>
      <c r="K4" s="741" t="s">
        <v>2682</v>
      </c>
      <c r="L4" s="742" t="s">
        <v>2690</v>
      </c>
      <c r="M4" s="743"/>
    </row>
    <row r="5" spans="2:13" s="738" customFormat="1" ht="12">
      <c r="B5" s="1421"/>
      <c r="C5" s="1424"/>
      <c r="D5" s="745"/>
      <c r="E5" s="744" t="s">
        <v>2691</v>
      </c>
      <c r="F5" s="745" t="s">
        <v>2692</v>
      </c>
      <c r="G5" s="745"/>
      <c r="H5" s="745"/>
      <c r="I5" s="745"/>
      <c r="J5" s="745"/>
      <c r="K5" s="746"/>
      <c r="L5" s="747" t="s">
        <v>2693</v>
      </c>
      <c r="M5" s="748" t="s">
        <v>2694</v>
      </c>
    </row>
    <row r="6" spans="2:13" s="738" customFormat="1" ht="12">
      <c r="B6" s="1422"/>
      <c r="C6" s="1425"/>
      <c r="D6" s="749" t="s">
        <v>2695</v>
      </c>
      <c r="E6" s="749" t="s">
        <v>2696</v>
      </c>
      <c r="F6" s="750" t="s">
        <v>2697</v>
      </c>
      <c r="G6" s="750" t="s">
        <v>2698</v>
      </c>
      <c r="H6" s="749" t="s">
        <v>2699</v>
      </c>
      <c r="I6" s="749" t="s">
        <v>2700</v>
      </c>
      <c r="J6" s="749" t="s">
        <v>2701</v>
      </c>
      <c r="K6" s="751" t="s">
        <v>2702</v>
      </c>
      <c r="L6" s="752" t="s">
        <v>2703</v>
      </c>
      <c r="M6" s="748" t="s">
        <v>2704</v>
      </c>
    </row>
    <row r="7" spans="2:13" s="738" customFormat="1" ht="12">
      <c r="B7" s="753"/>
      <c r="C7" s="754"/>
      <c r="D7" s="754" t="s">
        <v>2705</v>
      </c>
      <c r="E7" s="754" t="s">
        <v>2705</v>
      </c>
      <c r="F7" s="755" t="s">
        <v>2706</v>
      </c>
      <c r="G7" s="755" t="s">
        <v>2706</v>
      </c>
      <c r="H7" s="755" t="s">
        <v>2706</v>
      </c>
      <c r="I7" s="754" t="s">
        <v>2707</v>
      </c>
      <c r="J7" s="754" t="s">
        <v>2707</v>
      </c>
      <c r="K7" s="756" t="s">
        <v>2706</v>
      </c>
      <c r="L7" s="757" t="s">
        <v>2706</v>
      </c>
      <c r="M7" s="748"/>
    </row>
    <row r="8" spans="2:13" s="758" customFormat="1" ht="19.5" customHeight="1">
      <c r="B8" s="759" t="s">
        <v>2708</v>
      </c>
      <c r="C8" s="760"/>
      <c r="D8" s="760">
        <v>1250752</v>
      </c>
      <c r="E8" s="760">
        <v>492246</v>
      </c>
      <c r="F8" s="760">
        <v>373579</v>
      </c>
      <c r="G8" s="761">
        <v>39.4</v>
      </c>
      <c r="H8" s="761">
        <v>75.9</v>
      </c>
      <c r="I8" s="762">
        <v>20045.9</v>
      </c>
      <c r="J8" s="762">
        <v>12274.8</v>
      </c>
      <c r="K8" s="763">
        <v>61.2</v>
      </c>
      <c r="L8" s="764">
        <v>37</v>
      </c>
      <c r="M8" s="765"/>
    </row>
    <row r="9" spans="2:13" s="766" customFormat="1" ht="12">
      <c r="B9" s="767"/>
      <c r="C9" s="768"/>
      <c r="D9" s="768"/>
      <c r="E9" s="768"/>
      <c r="F9" s="769"/>
      <c r="G9" s="769"/>
      <c r="H9" s="768"/>
      <c r="I9" s="770"/>
      <c r="J9" s="770"/>
      <c r="K9" s="771"/>
      <c r="L9" s="772"/>
      <c r="M9" s="773"/>
    </row>
    <row r="10" spans="2:13" s="738" customFormat="1" ht="18" customHeight="1">
      <c r="B10" s="774" t="s">
        <v>2709</v>
      </c>
      <c r="C10" s="744"/>
      <c r="D10" s="775">
        <v>1223734</v>
      </c>
      <c r="E10" s="775">
        <v>492246</v>
      </c>
      <c r="F10" s="775">
        <v>373579</v>
      </c>
      <c r="G10" s="776">
        <v>40.2</v>
      </c>
      <c r="H10" s="776">
        <v>75.9</v>
      </c>
      <c r="I10" s="777">
        <v>20045.9</v>
      </c>
      <c r="J10" s="777">
        <v>12274.8</v>
      </c>
      <c r="K10" s="778">
        <v>61.2</v>
      </c>
      <c r="L10" s="779">
        <v>38.4</v>
      </c>
      <c r="M10" s="748"/>
    </row>
    <row r="11" spans="2:13" s="738" customFormat="1" ht="12.75" thickBot="1">
      <c r="B11" s="774"/>
      <c r="C11" s="744"/>
      <c r="D11" s="744"/>
      <c r="E11" s="744"/>
      <c r="F11" s="745"/>
      <c r="G11" s="745"/>
      <c r="H11" s="744"/>
      <c r="I11" s="777"/>
      <c r="J11" s="777"/>
      <c r="K11" s="780"/>
      <c r="L11" s="781"/>
      <c r="M11" s="748"/>
    </row>
    <row r="12" spans="2:13" s="782" customFormat="1" ht="19.5" customHeight="1">
      <c r="B12" s="774" t="s">
        <v>2710</v>
      </c>
      <c r="C12" s="745" t="s">
        <v>2711</v>
      </c>
      <c r="D12" s="783">
        <v>249440</v>
      </c>
      <c r="E12" s="783">
        <v>158294</v>
      </c>
      <c r="F12" s="783">
        <v>127607</v>
      </c>
      <c r="G12" s="776">
        <v>63.5</v>
      </c>
      <c r="H12" s="776">
        <v>80.6</v>
      </c>
      <c r="I12" s="777">
        <v>4159</v>
      </c>
      <c r="J12" s="777">
        <v>3030</v>
      </c>
      <c r="K12" s="778">
        <v>72.9</v>
      </c>
      <c r="L12" s="784">
        <v>59.8</v>
      </c>
      <c r="M12" s="785">
        <v>1</v>
      </c>
    </row>
    <row r="13" spans="2:13" s="782" customFormat="1" ht="19.5" customHeight="1">
      <c r="B13" s="774" t="s">
        <v>2712</v>
      </c>
      <c r="C13" s="745" t="s">
        <v>2713</v>
      </c>
      <c r="D13" s="783">
        <v>92920</v>
      </c>
      <c r="E13" s="783">
        <v>33178</v>
      </c>
      <c r="F13" s="783">
        <v>23321</v>
      </c>
      <c r="G13" s="776">
        <v>35.7</v>
      </c>
      <c r="H13" s="776">
        <v>70.3</v>
      </c>
      <c r="I13" s="777">
        <v>1507</v>
      </c>
      <c r="J13" s="777">
        <v>984.9</v>
      </c>
      <c r="K13" s="778">
        <v>65.4</v>
      </c>
      <c r="L13" s="784">
        <v>33.2</v>
      </c>
      <c r="M13" s="786">
        <v>1</v>
      </c>
    </row>
    <row r="14" spans="2:13" s="782" customFormat="1" ht="19.5" customHeight="1">
      <c r="B14" s="774" t="s">
        <v>2714</v>
      </c>
      <c r="C14" s="745" t="s">
        <v>2715</v>
      </c>
      <c r="D14" s="783">
        <v>100737</v>
      </c>
      <c r="E14" s="783">
        <v>54475</v>
      </c>
      <c r="F14" s="783">
        <v>43077</v>
      </c>
      <c r="G14" s="776">
        <v>54.1</v>
      </c>
      <c r="H14" s="776">
        <v>79.1</v>
      </c>
      <c r="I14" s="777">
        <v>1681</v>
      </c>
      <c r="J14" s="777">
        <v>1151</v>
      </c>
      <c r="K14" s="778">
        <v>68.5</v>
      </c>
      <c r="L14" s="784">
        <v>50.5</v>
      </c>
      <c r="M14" s="786">
        <v>1</v>
      </c>
    </row>
    <row r="15" spans="2:13" s="787" customFormat="1" ht="19.5" customHeight="1">
      <c r="B15" s="774" t="s">
        <v>2716</v>
      </c>
      <c r="C15" s="745" t="s">
        <v>395</v>
      </c>
      <c r="D15" s="783">
        <v>101641</v>
      </c>
      <c r="E15" s="783">
        <v>31685</v>
      </c>
      <c r="F15" s="783">
        <v>24627</v>
      </c>
      <c r="G15" s="776">
        <v>31.2</v>
      </c>
      <c r="H15" s="776">
        <v>77.7</v>
      </c>
      <c r="I15" s="777">
        <v>817</v>
      </c>
      <c r="J15" s="777">
        <v>613.9</v>
      </c>
      <c r="K15" s="778">
        <v>75.1</v>
      </c>
      <c r="L15" s="784">
        <v>29.6</v>
      </c>
      <c r="M15" s="788">
        <v>1</v>
      </c>
    </row>
    <row r="16" spans="2:13" s="782" customFormat="1" ht="19.5" customHeight="1">
      <c r="B16" s="774" t="s">
        <v>396</v>
      </c>
      <c r="C16" s="745" t="s">
        <v>397</v>
      </c>
      <c r="D16" s="783">
        <v>41838</v>
      </c>
      <c r="E16" s="783">
        <v>13901</v>
      </c>
      <c r="F16" s="783">
        <v>9926</v>
      </c>
      <c r="G16" s="776">
        <v>33.2</v>
      </c>
      <c r="H16" s="776">
        <v>71.4</v>
      </c>
      <c r="I16" s="777">
        <v>587</v>
      </c>
      <c r="J16" s="777">
        <v>303.5</v>
      </c>
      <c r="K16" s="778">
        <v>51.7</v>
      </c>
      <c r="L16" s="784">
        <v>32.3</v>
      </c>
      <c r="M16" s="789">
        <v>1</v>
      </c>
    </row>
    <row r="17" spans="2:13" s="782" customFormat="1" ht="19.5" customHeight="1">
      <c r="B17" s="774" t="s">
        <v>398</v>
      </c>
      <c r="C17" s="745" t="s">
        <v>399</v>
      </c>
      <c r="D17" s="783">
        <v>43550</v>
      </c>
      <c r="E17" s="783">
        <v>19790</v>
      </c>
      <c r="F17" s="783">
        <v>16892</v>
      </c>
      <c r="G17" s="776">
        <v>45.4</v>
      </c>
      <c r="H17" s="776">
        <v>85.4</v>
      </c>
      <c r="I17" s="777">
        <v>973</v>
      </c>
      <c r="J17" s="777">
        <v>495</v>
      </c>
      <c r="K17" s="778">
        <v>50.9</v>
      </c>
      <c r="L17" s="784">
        <v>44.5</v>
      </c>
      <c r="M17" s="786">
        <v>1</v>
      </c>
    </row>
    <row r="18" spans="2:13" s="782" customFormat="1" ht="19.5" customHeight="1">
      <c r="B18" s="774" t="s">
        <v>400</v>
      </c>
      <c r="C18" s="745" t="s">
        <v>401</v>
      </c>
      <c r="D18" s="783">
        <v>37612</v>
      </c>
      <c r="E18" s="783">
        <v>21023</v>
      </c>
      <c r="F18" s="783">
        <v>17184</v>
      </c>
      <c r="G18" s="776">
        <v>55.9</v>
      </c>
      <c r="H18" s="776">
        <v>81.7</v>
      </c>
      <c r="I18" s="777">
        <v>791.4</v>
      </c>
      <c r="J18" s="777">
        <v>551</v>
      </c>
      <c r="K18" s="778">
        <v>69.6</v>
      </c>
      <c r="L18" s="784">
        <v>54.4</v>
      </c>
      <c r="M18" s="786">
        <v>1</v>
      </c>
    </row>
    <row r="19" spans="2:13" s="782" customFormat="1" ht="19.5" customHeight="1">
      <c r="B19" s="774" t="s">
        <v>402</v>
      </c>
      <c r="C19" s="745" t="s">
        <v>403</v>
      </c>
      <c r="D19" s="783">
        <v>30541</v>
      </c>
      <c r="E19" s="783">
        <v>12479</v>
      </c>
      <c r="F19" s="783">
        <v>8274</v>
      </c>
      <c r="G19" s="776">
        <v>40.9</v>
      </c>
      <c r="H19" s="776">
        <v>67.1</v>
      </c>
      <c r="I19" s="777">
        <v>773.3</v>
      </c>
      <c r="J19" s="777">
        <v>468.7</v>
      </c>
      <c r="K19" s="778">
        <v>60.6</v>
      </c>
      <c r="L19" s="784">
        <v>38.7</v>
      </c>
      <c r="M19" s="786">
        <v>1</v>
      </c>
    </row>
    <row r="20" spans="2:13" s="782" customFormat="1" ht="19.5" customHeight="1">
      <c r="B20" s="774" t="s">
        <v>404</v>
      </c>
      <c r="C20" s="745" t="s">
        <v>405</v>
      </c>
      <c r="D20" s="783">
        <v>32531</v>
      </c>
      <c r="E20" s="783">
        <v>13578</v>
      </c>
      <c r="F20" s="783">
        <v>9325</v>
      </c>
      <c r="G20" s="776">
        <v>41.7</v>
      </c>
      <c r="H20" s="776">
        <v>68.7</v>
      </c>
      <c r="I20" s="777">
        <v>488</v>
      </c>
      <c r="J20" s="777">
        <v>378</v>
      </c>
      <c r="K20" s="778">
        <v>77.5</v>
      </c>
      <c r="L20" s="784">
        <v>39.5</v>
      </c>
      <c r="M20" s="786">
        <v>1</v>
      </c>
    </row>
    <row r="21" spans="2:13" s="782" customFormat="1" ht="19.5" customHeight="1">
      <c r="B21" s="774" t="s">
        <v>406</v>
      </c>
      <c r="C21" s="745" t="s">
        <v>407</v>
      </c>
      <c r="D21" s="783">
        <v>61646</v>
      </c>
      <c r="E21" s="783">
        <v>41793</v>
      </c>
      <c r="F21" s="783">
        <v>32673</v>
      </c>
      <c r="G21" s="776">
        <v>67.8</v>
      </c>
      <c r="H21" s="776">
        <v>78.2</v>
      </c>
      <c r="I21" s="777">
        <v>1390.8</v>
      </c>
      <c r="J21" s="777">
        <v>1067.6</v>
      </c>
      <c r="K21" s="778">
        <v>76.8</v>
      </c>
      <c r="L21" s="784">
        <v>63.7</v>
      </c>
      <c r="M21" s="786">
        <v>1</v>
      </c>
    </row>
    <row r="22" spans="2:13" s="782" customFormat="1" ht="19.5" customHeight="1">
      <c r="B22" s="774" t="s">
        <v>408</v>
      </c>
      <c r="C22" s="745" t="s">
        <v>409</v>
      </c>
      <c r="D22" s="783">
        <v>43960</v>
      </c>
      <c r="E22" s="783">
        <v>16420</v>
      </c>
      <c r="F22" s="783">
        <v>10683</v>
      </c>
      <c r="G22" s="776">
        <v>37.4</v>
      </c>
      <c r="H22" s="776">
        <v>65.1</v>
      </c>
      <c r="I22" s="777">
        <v>1025.5</v>
      </c>
      <c r="J22" s="777">
        <v>487.6</v>
      </c>
      <c r="K22" s="778">
        <v>47.5</v>
      </c>
      <c r="L22" s="784">
        <v>35.7</v>
      </c>
      <c r="M22" s="786">
        <v>1</v>
      </c>
    </row>
    <row r="23" spans="2:13" s="782" customFormat="1" ht="19.5" customHeight="1">
      <c r="B23" s="774" t="s">
        <v>410</v>
      </c>
      <c r="C23" s="745" t="s">
        <v>403</v>
      </c>
      <c r="D23" s="783">
        <v>36877</v>
      </c>
      <c r="E23" s="783">
        <v>12246</v>
      </c>
      <c r="F23" s="783">
        <v>8429</v>
      </c>
      <c r="G23" s="776">
        <v>33.2</v>
      </c>
      <c r="H23" s="776">
        <v>68.8</v>
      </c>
      <c r="I23" s="777">
        <v>781.2</v>
      </c>
      <c r="J23" s="777">
        <v>333.7</v>
      </c>
      <c r="K23" s="778">
        <v>42.7</v>
      </c>
      <c r="L23" s="784">
        <v>32.3</v>
      </c>
      <c r="M23" s="786">
        <v>1</v>
      </c>
    </row>
    <row r="24" spans="2:13" s="782" customFormat="1" ht="19.5" customHeight="1">
      <c r="B24" s="774" t="s">
        <v>411</v>
      </c>
      <c r="C24" s="745" t="s">
        <v>412</v>
      </c>
      <c r="D24" s="783">
        <v>15686</v>
      </c>
      <c r="E24" s="783">
        <v>8134</v>
      </c>
      <c r="F24" s="783">
        <v>4194</v>
      </c>
      <c r="G24" s="776">
        <v>51.9</v>
      </c>
      <c r="H24" s="776">
        <v>51.6</v>
      </c>
      <c r="I24" s="777">
        <v>206</v>
      </c>
      <c r="J24" s="777">
        <v>161.7</v>
      </c>
      <c r="K24" s="778">
        <v>78.5</v>
      </c>
      <c r="L24" s="784">
        <v>45.2</v>
      </c>
      <c r="M24" s="786">
        <v>1</v>
      </c>
    </row>
    <row r="25" spans="2:13" s="782" customFormat="1" ht="19.5" customHeight="1">
      <c r="B25" s="774" t="s">
        <v>413</v>
      </c>
      <c r="C25" s="745" t="s">
        <v>412</v>
      </c>
      <c r="D25" s="783">
        <v>12796</v>
      </c>
      <c r="E25" s="783">
        <v>4612</v>
      </c>
      <c r="F25" s="783">
        <v>2178</v>
      </c>
      <c r="G25" s="776">
        <v>36</v>
      </c>
      <c r="H25" s="776">
        <v>47.2</v>
      </c>
      <c r="I25" s="777">
        <v>213</v>
      </c>
      <c r="J25" s="777">
        <v>116</v>
      </c>
      <c r="K25" s="778">
        <v>54.5</v>
      </c>
      <c r="L25" s="784">
        <v>30.2</v>
      </c>
      <c r="M25" s="786">
        <v>1</v>
      </c>
    </row>
    <row r="26" spans="2:13" s="782" customFormat="1" ht="19.5" customHeight="1">
      <c r="B26" s="774" t="s">
        <v>414</v>
      </c>
      <c r="C26" s="745" t="s">
        <v>415</v>
      </c>
      <c r="D26" s="783">
        <v>22042</v>
      </c>
      <c r="E26" s="783">
        <v>8993</v>
      </c>
      <c r="F26" s="783">
        <v>6423</v>
      </c>
      <c r="G26" s="776">
        <v>40.8</v>
      </c>
      <c r="H26" s="776">
        <v>71.4</v>
      </c>
      <c r="I26" s="777">
        <v>482</v>
      </c>
      <c r="J26" s="777">
        <v>249.3</v>
      </c>
      <c r="K26" s="778">
        <v>51.7</v>
      </c>
      <c r="L26" s="784">
        <v>38.7</v>
      </c>
      <c r="M26" s="786">
        <v>1</v>
      </c>
    </row>
    <row r="27" spans="2:13" s="782" customFormat="1" ht="19.5" customHeight="1">
      <c r="B27" s="774" t="s">
        <v>416</v>
      </c>
      <c r="C27" s="745" t="s">
        <v>210</v>
      </c>
      <c r="D27" s="783">
        <v>7979</v>
      </c>
      <c r="E27" s="783" t="s">
        <v>417</v>
      </c>
      <c r="F27" s="783" t="s">
        <v>417</v>
      </c>
      <c r="G27" s="776" t="s">
        <v>417</v>
      </c>
      <c r="H27" s="776" t="s">
        <v>417</v>
      </c>
      <c r="I27" s="777">
        <v>49.1</v>
      </c>
      <c r="J27" s="777">
        <v>10.4</v>
      </c>
      <c r="K27" s="778">
        <v>21.2</v>
      </c>
      <c r="L27" s="784" t="s">
        <v>417</v>
      </c>
      <c r="M27" s="786">
        <v>1</v>
      </c>
    </row>
    <row r="28" spans="2:13" s="782" customFormat="1" ht="19.5" customHeight="1">
      <c r="B28" s="774" t="s">
        <v>418</v>
      </c>
      <c r="C28" s="745" t="s">
        <v>210</v>
      </c>
      <c r="D28" s="783">
        <v>10530</v>
      </c>
      <c r="E28" s="783" t="s">
        <v>417</v>
      </c>
      <c r="F28" s="783" t="s">
        <v>417</v>
      </c>
      <c r="G28" s="776" t="s">
        <v>417</v>
      </c>
      <c r="H28" s="776" t="s">
        <v>417</v>
      </c>
      <c r="I28" s="777">
        <v>64</v>
      </c>
      <c r="J28" s="777">
        <v>13.8</v>
      </c>
      <c r="K28" s="778">
        <v>21.6</v>
      </c>
      <c r="L28" s="784" t="s">
        <v>417</v>
      </c>
      <c r="M28" s="786"/>
    </row>
    <row r="29" spans="2:13" s="782" customFormat="1" ht="19.5" customHeight="1">
      <c r="B29" s="774" t="s">
        <v>2683</v>
      </c>
      <c r="C29" s="745" t="s">
        <v>210</v>
      </c>
      <c r="D29" s="783">
        <v>32752</v>
      </c>
      <c r="E29" s="783" t="s">
        <v>417</v>
      </c>
      <c r="F29" s="783" t="s">
        <v>417</v>
      </c>
      <c r="G29" s="776" t="s">
        <v>417</v>
      </c>
      <c r="H29" s="776" t="s">
        <v>417</v>
      </c>
      <c r="I29" s="777">
        <v>177.5</v>
      </c>
      <c r="J29" s="777">
        <v>16.7</v>
      </c>
      <c r="K29" s="778">
        <v>9.4</v>
      </c>
      <c r="L29" s="784" t="s">
        <v>417</v>
      </c>
      <c r="M29" s="786">
        <v>1</v>
      </c>
    </row>
    <row r="30" spans="2:13" s="782" customFormat="1" ht="19.5" customHeight="1">
      <c r="B30" s="774" t="s">
        <v>419</v>
      </c>
      <c r="C30" s="745" t="s">
        <v>2684</v>
      </c>
      <c r="D30" s="790">
        <v>22897</v>
      </c>
      <c r="E30" s="783" t="s">
        <v>417</v>
      </c>
      <c r="F30" s="783" t="s">
        <v>417</v>
      </c>
      <c r="G30" s="776" t="s">
        <v>417</v>
      </c>
      <c r="H30" s="776" t="s">
        <v>417</v>
      </c>
      <c r="I30" s="791">
        <v>91.9</v>
      </c>
      <c r="J30" s="791">
        <v>6.2</v>
      </c>
      <c r="K30" s="792">
        <v>6.7</v>
      </c>
      <c r="L30" s="784" t="s">
        <v>417</v>
      </c>
      <c r="M30" s="786"/>
    </row>
    <row r="31" spans="2:13" s="782" customFormat="1" ht="19.5" customHeight="1">
      <c r="B31" s="774" t="s">
        <v>420</v>
      </c>
      <c r="C31" s="745" t="s">
        <v>2684</v>
      </c>
      <c r="D31" s="790">
        <v>9855</v>
      </c>
      <c r="E31" s="783" t="s">
        <v>417</v>
      </c>
      <c r="F31" s="783" t="s">
        <v>417</v>
      </c>
      <c r="G31" s="776" t="s">
        <v>417</v>
      </c>
      <c r="H31" s="776" t="s">
        <v>417</v>
      </c>
      <c r="I31" s="791">
        <v>85.6</v>
      </c>
      <c r="J31" s="791">
        <v>10.5</v>
      </c>
      <c r="K31" s="792">
        <v>12.3</v>
      </c>
      <c r="L31" s="784" t="s">
        <v>417</v>
      </c>
      <c r="M31" s="786"/>
    </row>
    <row r="32" spans="2:13" s="782" customFormat="1" ht="19.5" customHeight="1">
      <c r="B32" s="774" t="s">
        <v>421</v>
      </c>
      <c r="C32" s="745" t="s">
        <v>210</v>
      </c>
      <c r="D32" s="783">
        <v>7608</v>
      </c>
      <c r="E32" s="783" t="s">
        <v>417</v>
      </c>
      <c r="F32" s="783" t="s">
        <v>417</v>
      </c>
      <c r="G32" s="776" t="s">
        <v>417</v>
      </c>
      <c r="H32" s="776" t="s">
        <v>417</v>
      </c>
      <c r="I32" s="777">
        <v>98</v>
      </c>
      <c r="J32" s="777">
        <v>4.7</v>
      </c>
      <c r="K32" s="778">
        <v>4.8</v>
      </c>
      <c r="L32" s="784" t="s">
        <v>417</v>
      </c>
      <c r="M32" s="786">
        <v>1</v>
      </c>
    </row>
    <row r="33" spans="2:13" s="782" customFormat="1" ht="19.5" customHeight="1">
      <c r="B33" s="774" t="s">
        <v>422</v>
      </c>
      <c r="C33" s="745" t="s">
        <v>210</v>
      </c>
      <c r="D33" s="783">
        <v>12149</v>
      </c>
      <c r="E33" s="783" t="s">
        <v>417</v>
      </c>
      <c r="F33" s="783" t="s">
        <v>417</v>
      </c>
      <c r="G33" s="776" t="s">
        <v>417</v>
      </c>
      <c r="H33" s="776" t="s">
        <v>417</v>
      </c>
      <c r="I33" s="777">
        <v>99.8</v>
      </c>
      <c r="J33" s="777">
        <v>17.5</v>
      </c>
      <c r="K33" s="778">
        <v>17.5</v>
      </c>
      <c r="L33" s="784" t="s">
        <v>417</v>
      </c>
      <c r="M33" s="786">
        <v>1</v>
      </c>
    </row>
    <row r="34" spans="2:13" s="782" customFormat="1" ht="19.5" customHeight="1">
      <c r="B34" s="774" t="s">
        <v>423</v>
      </c>
      <c r="C34" s="745" t="s">
        <v>210</v>
      </c>
      <c r="D34" s="783">
        <v>7380</v>
      </c>
      <c r="E34" s="783" t="s">
        <v>424</v>
      </c>
      <c r="F34" s="783" t="s">
        <v>424</v>
      </c>
      <c r="G34" s="776" t="s">
        <v>424</v>
      </c>
      <c r="H34" s="776" t="s">
        <v>424</v>
      </c>
      <c r="I34" s="777">
        <v>87.5</v>
      </c>
      <c r="J34" s="777">
        <v>4.1</v>
      </c>
      <c r="K34" s="778">
        <v>4.7</v>
      </c>
      <c r="L34" s="784" t="s">
        <v>424</v>
      </c>
      <c r="M34" s="786">
        <v>1</v>
      </c>
    </row>
    <row r="35" spans="2:13" s="782" customFormat="1" ht="19.5" customHeight="1">
      <c r="B35" s="774" t="s">
        <v>425</v>
      </c>
      <c r="C35" s="745" t="s">
        <v>210</v>
      </c>
      <c r="D35" s="783">
        <v>11285</v>
      </c>
      <c r="E35" s="783" t="s">
        <v>426</v>
      </c>
      <c r="F35" s="783" t="s">
        <v>426</v>
      </c>
      <c r="G35" s="776" t="s">
        <v>426</v>
      </c>
      <c r="H35" s="776" t="s">
        <v>426</v>
      </c>
      <c r="I35" s="777">
        <v>96</v>
      </c>
      <c r="J35" s="777"/>
      <c r="K35" s="778"/>
      <c r="L35" s="784" t="s">
        <v>426</v>
      </c>
      <c r="M35" s="786"/>
    </row>
    <row r="36" spans="2:13" s="782" customFormat="1" ht="19.5" customHeight="1">
      <c r="B36" s="774" t="s">
        <v>427</v>
      </c>
      <c r="C36" s="745" t="s">
        <v>428</v>
      </c>
      <c r="D36" s="783">
        <v>4801</v>
      </c>
      <c r="E36" s="783">
        <v>468</v>
      </c>
      <c r="F36" s="783">
        <v>454</v>
      </c>
      <c r="G36" s="776">
        <v>9.7</v>
      </c>
      <c r="H36" s="776">
        <v>97</v>
      </c>
      <c r="I36" s="777">
        <v>80.2</v>
      </c>
      <c r="J36" s="777">
        <v>11.4</v>
      </c>
      <c r="K36" s="778">
        <v>14.2</v>
      </c>
      <c r="L36" s="784">
        <v>9.9</v>
      </c>
      <c r="M36" s="786">
        <v>1</v>
      </c>
    </row>
    <row r="37" spans="2:13" s="782" customFormat="1" ht="19.5" customHeight="1">
      <c r="B37" s="774" t="s">
        <v>429</v>
      </c>
      <c r="C37" s="745" t="s">
        <v>210</v>
      </c>
      <c r="D37" s="783">
        <v>6155</v>
      </c>
      <c r="E37" s="783" t="s">
        <v>430</v>
      </c>
      <c r="F37" s="783" t="s">
        <v>430</v>
      </c>
      <c r="G37" s="776" t="s">
        <v>430</v>
      </c>
      <c r="H37" s="776" t="s">
        <v>430</v>
      </c>
      <c r="I37" s="777">
        <v>49.5</v>
      </c>
      <c r="J37" s="777"/>
      <c r="K37" s="778"/>
      <c r="L37" s="784" t="s">
        <v>430</v>
      </c>
      <c r="M37" s="786"/>
    </row>
    <row r="38" spans="2:13" s="782" customFormat="1" ht="19.5" customHeight="1">
      <c r="B38" s="774" t="s">
        <v>431</v>
      </c>
      <c r="C38" s="745" t="s">
        <v>210</v>
      </c>
      <c r="D38" s="783">
        <v>6817</v>
      </c>
      <c r="E38" s="783" t="s">
        <v>424</v>
      </c>
      <c r="F38" s="783" t="s">
        <v>424</v>
      </c>
      <c r="G38" s="776" t="s">
        <v>424</v>
      </c>
      <c r="H38" s="776" t="s">
        <v>424</v>
      </c>
      <c r="I38" s="777">
        <v>45</v>
      </c>
      <c r="J38" s="777">
        <v>4.2</v>
      </c>
      <c r="K38" s="778">
        <v>9.3</v>
      </c>
      <c r="L38" s="784" t="s">
        <v>424</v>
      </c>
      <c r="M38" s="786">
        <v>1</v>
      </c>
    </row>
    <row r="39" spans="2:13" s="782" customFormat="1" ht="19.5" customHeight="1">
      <c r="B39" s="774" t="s">
        <v>432</v>
      </c>
      <c r="C39" s="745" t="s">
        <v>403</v>
      </c>
      <c r="D39" s="783">
        <v>27166</v>
      </c>
      <c r="E39" s="783">
        <v>14053</v>
      </c>
      <c r="F39" s="783">
        <v>10979</v>
      </c>
      <c r="G39" s="776">
        <v>51.7</v>
      </c>
      <c r="H39" s="776">
        <v>78.1</v>
      </c>
      <c r="I39" s="777">
        <v>807.7</v>
      </c>
      <c r="J39" s="777">
        <v>524.4</v>
      </c>
      <c r="K39" s="778">
        <v>64.9</v>
      </c>
      <c r="L39" s="784">
        <v>49</v>
      </c>
      <c r="M39" s="786">
        <v>1</v>
      </c>
    </row>
    <row r="40" spans="2:13" s="782" customFormat="1" ht="19.5" customHeight="1">
      <c r="B40" s="774" t="s">
        <v>433</v>
      </c>
      <c r="C40" s="745" t="s">
        <v>397</v>
      </c>
      <c r="D40" s="783">
        <v>20504</v>
      </c>
      <c r="E40" s="783">
        <v>4519</v>
      </c>
      <c r="F40" s="783">
        <v>2851</v>
      </c>
      <c r="G40" s="776">
        <v>22</v>
      </c>
      <c r="H40" s="776">
        <v>63.1</v>
      </c>
      <c r="I40" s="777">
        <v>330.3</v>
      </c>
      <c r="J40" s="777">
        <v>168.1</v>
      </c>
      <c r="K40" s="778">
        <v>50.9</v>
      </c>
      <c r="L40" s="784">
        <v>21</v>
      </c>
      <c r="M40" s="786">
        <v>1</v>
      </c>
    </row>
    <row r="41" spans="2:13" s="782" customFormat="1" ht="19.5" customHeight="1">
      <c r="B41" s="774" t="s">
        <v>434</v>
      </c>
      <c r="C41" s="745" t="s">
        <v>210</v>
      </c>
      <c r="D41" s="783">
        <v>10752</v>
      </c>
      <c r="E41" s="783" t="s">
        <v>417</v>
      </c>
      <c r="F41" s="783" t="s">
        <v>417</v>
      </c>
      <c r="G41" s="776" t="s">
        <v>417</v>
      </c>
      <c r="H41" s="776" t="s">
        <v>417</v>
      </c>
      <c r="I41" s="777">
        <v>98</v>
      </c>
      <c r="J41" s="777">
        <v>40.6</v>
      </c>
      <c r="K41" s="778">
        <v>41.4</v>
      </c>
      <c r="L41" s="784" t="s">
        <v>417</v>
      </c>
      <c r="M41" s="786">
        <v>1</v>
      </c>
    </row>
    <row r="42" spans="2:13" s="782" customFormat="1" ht="19.5" customHeight="1">
      <c r="B42" s="774" t="s">
        <v>435</v>
      </c>
      <c r="C42" s="745" t="s">
        <v>436</v>
      </c>
      <c r="D42" s="783">
        <v>17922</v>
      </c>
      <c r="E42" s="783">
        <v>6603</v>
      </c>
      <c r="F42" s="783">
        <v>3990</v>
      </c>
      <c r="G42" s="776">
        <v>36.8</v>
      </c>
      <c r="H42" s="776">
        <v>60.4</v>
      </c>
      <c r="I42" s="777">
        <v>401</v>
      </c>
      <c r="J42" s="777">
        <v>289</v>
      </c>
      <c r="K42" s="778">
        <v>72.1</v>
      </c>
      <c r="L42" s="784">
        <v>34.4</v>
      </c>
      <c r="M42" s="786">
        <v>1</v>
      </c>
    </row>
    <row r="43" spans="2:13" s="782" customFormat="1" ht="19.5" customHeight="1">
      <c r="B43" s="774" t="s">
        <v>437</v>
      </c>
      <c r="C43" s="745" t="s">
        <v>210</v>
      </c>
      <c r="D43" s="783">
        <v>7517</v>
      </c>
      <c r="E43" s="783" t="s">
        <v>424</v>
      </c>
      <c r="F43" s="783" t="s">
        <v>424</v>
      </c>
      <c r="G43" s="776" t="s">
        <v>424</v>
      </c>
      <c r="H43" s="776" t="s">
        <v>424</v>
      </c>
      <c r="I43" s="777">
        <v>109</v>
      </c>
      <c r="J43" s="777">
        <v>16.3</v>
      </c>
      <c r="K43" s="778">
        <v>15</v>
      </c>
      <c r="L43" s="784" t="s">
        <v>424</v>
      </c>
      <c r="M43" s="786">
        <v>1</v>
      </c>
    </row>
    <row r="44" spans="2:13" s="782" customFormat="1" ht="19.5" customHeight="1">
      <c r="B44" s="774" t="s">
        <v>438</v>
      </c>
      <c r="C44" s="745" t="s">
        <v>210</v>
      </c>
      <c r="D44" s="783">
        <v>18648</v>
      </c>
      <c r="E44" s="783" t="s">
        <v>424</v>
      </c>
      <c r="F44" s="783" t="s">
        <v>424</v>
      </c>
      <c r="G44" s="776" t="s">
        <v>424</v>
      </c>
      <c r="H44" s="776" t="s">
        <v>424</v>
      </c>
      <c r="I44" s="777">
        <v>234.5</v>
      </c>
      <c r="J44" s="777">
        <v>84.5</v>
      </c>
      <c r="K44" s="778">
        <v>36</v>
      </c>
      <c r="L44" s="784" t="s">
        <v>424</v>
      </c>
      <c r="M44" s="786">
        <v>1</v>
      </c>
    </row>
    <row r="45" spans="2:13" s="782" customFormat="1" ht="19.5" customHeight="1">
      <c r="B45" s="774" t="s">
        <v>439</v>
      </c>
      <c r="C45" s="745" t="s">
        <v>210</v>
      </c>
      <c r="D45" s="783">
        <v>12649</v>
      </c>
      <c r="E45" s="783" t="s">
        <v>424</v>
      </c>
      <c r="F45" s="783" t="s">
        <v>424</v>
      </c>
      <c r="G45" s="776" t="s">
        <v>424</v>
      </c>
      <c r="H45" s="776" t="s">
        <v>424</v>
      </c>
      <c r="I45" s="777">
        <v>180.5</v>
      </c>
      <c r="J45" s="777">
        <v>62.2</v>
      </c>
      <c r="K45" s="778">
        <v>34.5</v>
      </c>
      <c r="L45" s="784" t="s">
        <v>424</v>
      </c>
      <c r="M45" s="786">
        <v>1</v>
      </c>
    </row>
    <row r="46" spans="2:13" s="782" customFormat="1" ht="19.5" customHeight="1">
      <c r="B46" s="774" t="s">
        <v>440</v>
      </c>
      <c r="C46" s="745" t="s">
        <v>441</v>
      </c>
      <c r="D46" s="783">
        <v>9965</v>
      </c>
      <c r="E46" s="783">
        <v>4217</v>
      </c>
      <c r="F46" s="783">
        <v>3823</v>
      </c>
      <c r="G46" s="776">
        <v>42.3</v>
      </c>
      <c r="H46" s="776">
        <v>90.7</v>
      </c>
      <c r="I46" s="777">
        <v>159</v>
      </c>
      <c r="J46" s="777">
        <v>159</v>
      </c>
      <c r="K46" s="778">
        <v>100</v>
      </c>
      <c r="L46" s="784">
        <v>42.9</v>
      </c>
      <c r="M46" s="786">
        <v>1</v>
      </c>
    </row>
    <row r="47" spans="2:13" s="782" customFormat="1" ht="19.5" customHeight="1">
      <c r="B47" s="774" t="s">
        <v>442</v>
      </c>
      <c r="C47" s="745" t="s">
        <v>443</v>
      </c>
      <c r="D47" s="783">
        <v>8856</v>
      </c>
      <c r="E47" s="783">
        <v>2806</v>
      </c>
      <c r="F47" s="783">
        <v>1580</v>
      </c>
      <c r="G47" s="776">
        <v>31.7</v>
      </c>
      <c r="H47" s="776">
        <v>56.3</v>
      </c>
      <c r="I47" s="777">
        <v>221</v>
      </c>
      <c r="J47" s="777">
        <v>124.9</v>
      </c>
      <c r="K47" s="778">
        <v>56.5</v>
      </c>
      <c r="L47" s="784">
        <v>27.8</v>
      </c>
      <c r="M47" s="786">
        <v>1</v>
      </c>
    </row>
    <row r="48" spans="2:13" s="782" customFormat="1" ht="19.5" customHeight="1">
      <c r="B48" s="774" t="s">
        <v>444</v>
      </c>
      <c r="C48" s="745" t="s">
        <v>210</v>
      </c>
      <c r="D48" s="783">
        <v>8086</v>
      </c>
      <c r="E48" s="783" t="s">
        <v>424</v>
      </c>
      <c r="F48" s="783" t="s">
        <v>424</v>
      </c>
      <c r="G48" s="776" t="s">
        <v>424</v>
      </c>
      <c r="H48" s="776" t="s">
        <v>424</v>
      </c>
      <c r="I48" s="777">
        <v>178.9</v>
      </c>
      <c r="J48" s="777">
        <v>43</v>
      </c>
      <c r="K48" s="778">
        <v>24</v>
      </c>
      <c r="L48" s="784" t="s">
        <v>424</v>
      </c>
      <c r="M48" s="786">
        <v>1</v>
      </c>
    </row>
    <row r="49" spans="2:13" s="782" customFormat="1" ht="19.5" customHeight="1">
      <c r="B49" s="774" t="s">
        <v>445</v>
      </c>
      <c r="C49" s="745" t="s">
        <v>210</v>
      </c>
      <c r="D49" s="783">
        <v>6244</v>
      </c>
      <c r="E49" s="783" t="s">
        <v>424</v>
      </c>
      <c r="F49" s="783" t="s">
        <v>424</v>
      </c>
      <c r="G49" s="776" t="s">
        <v>424</v>
      </c>
      <c r="H49" s="776" t="s">
        <v>424</v>
      </c>
      <c r="I49" s="777">
        <v>99</v>
      </c>
      <c r="J49" s="777">
        <v>12</v>
      </c>
      <c r="K49" s="778">
        <v>12.1</v>
      </c>
      <c r="L49" s="784" t="s">
        <v>424</v>
      </c>
      <c r="M49" s="786">
        <v>1</v>
      </c>
    </row>
    <row r="50" spans="2:13" s="782" customFormat="1" ht="19.5" customHeight="1">
      <c r="B50" s="774" t="s">
        <v>446</v>
      </c>
      <c r="C50" s="745" t="s">
        <v>447</v>
      </c>
      <c r="D50" s="783">
        <v>11590</v>
      </c>
      <c r="E50" s="783">
        <v>3164</v>
      </c>
      <c r="F50" s="783">
        <v>2665</v>
      </c>
      <c r="G50" s="776">
        <v>27.3</v>
      </c>
      <c r="H50" s="776">
        <v>84.2</v>
      </c>
      <c r="I50" s="777">
        <v>159.8</v>
      </c>
      <c r="J50" s="777">
        <v>87.6</v>
      </c>
      <c r="K50" s="778">
        <v>54.8</v>
      </c>
      <c r="L50" s="784">
        <v>27.6</v>
      </c>
      <c r="M50" s="786">
        <v>1</v>
      </c>
    </row>
    <row r="51" spans="2:13" s="782" customFormat="1" ht="19.5" customHeight="1">
      <c r="B51" s="774" t="s">
        <v>448</v>
      </c>
      <c r="C51" s="745" t="s">
        <v>449</v>
      </c>
      <c r="D51" s="783">
        <v>18877</v>
      </c>
      <c r="E51" s="783">
        <v>3062</v>
      </c>
      <c r="F51" s="783">
        <v>1168</v>
      </c>
      <c r="G51" s="776">
        <v>16.2</v>
      </c>
      <c r="H51" s="776">
        <v>38.1</v>
      </c>
      <c r="I51" s="777">
        <v>149.4</v>
      </c>
      <c r="J51" s="777">
        <v>94.8</v>
      </c>
      <c r="K51" s="778">
        <v>63.5</v>
      </c>
      <c r="L51" s="784">
        <v>12.2</v>
      </c>
      <c r="M51" s="786">
        <v>1</v>
      </c>
    </row>
    <row r="52" spans="2:13" s="782" customFormat="1" ht="19.5" customHeight="1">
      <c r="B52" s="774" t="s">
        <v>450</v>
      </c>
      <c r="C52" s="745" t="s">
        <v>451</v>
      </c>
      <c r="D52" s="783">
        <v>7770</v>
      </c>
      <c r="E52" s="783">
        <v>2753</v>
      </c>
      <c r="F52" s="783">
        <v>1156</v>
      </c>
      <c r="G52" s="776">
        <v>35.4</v>
      </c>
      <c r="H52" s="776">
        <v>42</v>
      </c>
      <c r="I52" s="777">
        <v>99</v>
      </c>
      <c r="J52" s="777">
        <v>73.7</v>
      </c>
      <c r="K52" s="778">
        <v>74.4</v>
      </c>
      <c r="L52" s="784">
        <v>28.4</v>
      </c>
      <c r="M52" s="786">
        <v>1</v>
      </c>
    </row>
    <row r="53" spans="2:13" s="782" customFormat="1" ht="19.5" customHeight="1">
      <c r="B53" s="774" t="s">
        <v>452</v>
      </c>
      <c r="C53" s="745" t="s">
        <v>210</v>
      </c>
      <c r="D53" s="783">
        <v>5915</v>
      </c>
      <c r="E53" s="783" t="s">
        <v>424</v>
      </c>
      <c r="F53" s="783" t="s">
        <v>424</v>
      </c>
      <c r="G53" s="776" t="s">
        <v>424</v>
      </c>
      <c r="H53" s="776" t="s">
        <v>424</v>
      </c>
      <c r="I53" s="777">
        <v>97</v>
      </c>
      <c r="J53" s="777">
        <v>20</v>
      </c>
      <c r="K53" s="778">
        <v>20.6</v>
      </c>
      <c r="L53" s="784" t="s">
        <v>424</v>
      </c>
      <c r="M53" s="786">
        <v>1</v>
      </c>
    </row>
    <row r="54" spans="2:13" s="782" customFormat="1" ht="19.5" customHeight="1" thickBot="1">
      <c r="B54" s="793"/>
      <c r="C54" s="793"/>
      <c r="D54" s="793"/>
      <c r="E54" s="793"/>
      <c r="F54" s="793"/>
      <c r="G54" s="793"/>
      <c r="H54" s="793"/>
      <c r="I54" s="793"/>
      <c r="J54" s="793"/>
      <c r="K54" s="794"/>
      <c r="L54" s="795"/>
      <c r="M54" s="786">
        <v>1</v>
      </c>
    </row>
    <row r="55" spans="2:13" ht="16.5" customHeight="1" thickBot="1">
      <c r="B55" s="796" t="s">
        <v>453</v>
      </c>
      <c r="C55" s="797"/>
      <c r="D55" s="797"/>
      <c r="E55" s="797"/>
      <c r="F55" s="797"/>
      <c r="G55" s="797"/>
      <c r="H55" s="797"/>
      <c r="I55" s="797"/>
      <c r="J55" s="797"/>
      <c r="K55" s="798"/>
      <c r="L55" s="799"/>
      <c r="M55" s="800"/>
    </row>
    <row r="56" spans="2:15" ht="16.5" customHeight="1">
      <c r="B56" s="738" t="s">
        <v>454</v>
      </c>
      <c r="C56" s="737"/>
      <c r="D56" s="737"/>
      <c r="E56" s="737"/>
      <c r="F56" s="737"/>
      <c r="G56" s="737"/>
      <c r="H56" s="737"/>
      <c r="I56" s="737"/>
      <c r="J56" s="737"/>
      <c r="K56" s="737"/>
      <c r="M56" s="801"/>
      <c r="N56" s="801"/>
      <c r="O56" s="801"/>
    </row>
  </sheetData>
  <mergeCells count="2">
    <mergeCell ref="B4:B6"/>
    <mergeCell ref="C4:C6"/>
  </mergeCells>
  <printOptions/>
  <pageMargins left="0.75" right="0.75" top="1" bottom="1" header="0.512" footer="0.512"/>
  <pageSetup orientation="portrait" paperSize="8" r:id="rId1"/>
</worksheet>
</file>

<file path=xl/worksheets/sheet21.xml><?xml version="1.0" encoding="utf-8"?>
<worksheet xmlns="http://schemas.openxmlformats.org/spreadsheetml/2006/main" xmlns:r="http://schemas.openxmlformats.org/officeDocument/2006/relationships">
  <dimension ref="B2:L13"/>
  <sheetViews>
    <sheetView workbookViewId="0" topLeftCell="A1">
      <selection activeCell="A1" sqref="A1"/>
    </sheetView>
  </sheetViews>
  <sheetFormatPr defaultColWidth="9.00390625" defaultRowHeight="13.5"/>
  <cols>
    <col min="1" max="1" width="2.625" style="686" customWidth="1"/>
    <col min="2" max="2" width="10.125" style="686" customWidth="1"/>
    <col min="3" max="3" width="8.125" style="686" customWidth="1"/>
    <col min="4" max="4" width="7.625" style="686" customWidth="1"/>
    <col min="5" max="8" width="8.125" style="686" customWidth="1"/>
    <col min="9" max="9" width="10.125" style="686" customWidth="1"/>
    <col min="10" max="16384" width="9.00390625" style="686" customWidth="1"/>
  </cols>
  <sheetData>
    <row r="2" ht="14.25">
      <c r="B2" s="687" t="s">
        <v>472</v>
      </c>
    </row>
    <row r="4" spans="2:12" s="802" customFormat="1" ht="12.75" thickBot="1">
      <c r="B4" s="686" t="s">
        <v>469</v>
      </c>
      <c r="L4" s="803" t="s">
        <v>456</v>
      </c>
    </row>
    <row r="5" spans="2:12" ht="18" customHeight="1" thickTop="1">
      <c r="B5" s="1426" t="s">
        <v>1460</v>
      </c>
      <c r="C5" s="804" t="s">
        <v>457</v>
      </c>
      <c r="D5" s="805"/>
      <c r="E5" s="805"/>
      <c r="F5" s="805"/>
      <c r="G5" s="805"/>
      <c r="H5" s="806"/>
      <c r="I5" s="804" t="s">
        <v>458</v>
      </c>
      <c r="J5" s="806"/>
      <c r="K5" s="804" t="s">
        <v>459</v>
      </c>
      <c r="L5" s="806"/>
    </row>
    <row r="6" spans="2:12" ht="18" customHeight="1">
      <c r="B6" s="1427"/>
      <c r="C6" s="807" t="s">
        <v>460</v>
      </c>
      <c r="D6" s="808" t="s">
        <v>461</v>
      </c>
      <c r="E6" s="807" t="s">
        <v>462</v>
      </c>
      <c r="F6" s="807" t="s">
        <v>463</v>
      </c>
      <c r="G6" s="807" t="s">
        <v>464</v>
      </c>
      <c r="H6" s="807" t="s">
        <v>465</v>
      </c>
      <c r="I6" s="807" t="s">
        <v>466</v>
      </c>
      <c r="J6" s="807" t="s">
        <v>467</v>
      </c>
      <c r="K6" s="807" t="s">
        <v>466</v>
      </c>
      <c r="L6" s="807" t="s">
        <v>467</v>
      </c>
    </row>
    <row r="7" spans="2:12" ht="15" customHeight="1">
      <c r="B7" s="809" t="s">
        <v>470</v>
      </c>
      <c r="C7" s="693">
        <v>6936</v>
      </c>
      <c r="D7" s="693">
        <v>41</v>
      </c>
      <c r="E7" s="695">
        <v>99.5</v>
      </c>
      <c r="F7" s="693">
        <v>371021</v>
      </c>
      <c r="G7" s="693">
        <v>356259</v>
      </c>
      <c r="H7" s="695">
        <v>68.7</v>
      </c>
      <c r="I7" s="693">
        <v>856412</v>
      </c>
      <c r="J7" s="693">
        <v>880487</v>
      </c>
      <c r="K7" s="693">
        <v>260802</v>
      </c>
      <c r="L7" s="693">
        <v>898019</v>
      </c>
    </row>
    <row r="8" spans="2:12" ht="15" customHeight="1">
      <c r="B8" s="111" t="s">
        <v>468</v>
      </c>
      <c r="C8" s="113">
        <v>6619</v>
      </c>
      <c r="D8" s="113">
        <v>83</v>
      </c>
      <c r="E8" s="712">
        <v>98.8</v>
      </c>
      <c r="F8" s="113">
        <v>319747</v>
      </c>
      <c r="G8" s="113">
        <v>300976</v>
      </c>
      <c r="H8" s="712">
        <v>58.1</v>
      </c>
      <c r="I8" s="113">
        <v>910378</v>
      </c>
      <c r="J8" s="113">
        <v>968110</v>
      </c>
      <c r="K8" s="113">
        <v>239274</v>
      </c>
      <c r="L8" s="113">
        <v>907509</v>
      </c>
    </row>
    <row r="9" spans="2:12" ht="15" customHeight="1">
      <c r="B9" s="111" t="s">
        <v>1396</v>
      </c>
      <c r="C9" s="113">
        <v>6288</v>
      </c>
      <c r="D9" s="113">
        <v>106</v>
      </c>
      <c r="E9" s="712">
        <v>98.3</v>
      </c>
      <c r="F9" s="113">
        <v>313576</v>
      </c>
      <c r="G9" s="113">
        <v>294880</v>
      </c>
      <c r="H9" s="712">
        <v>58.7</v>
      </c>
      <c r="I9" s="113">
        <v>845364</v>
      </c>
      <c r="J9" s="113">
        <v>884938</v>
      </c>
      <c r="K9" s="113">
        <v>221640</v>
      </c>
      <c r="L9" s="113">
        <v>895801</v>
      </c>
    </row>
    <row r="10" spans="2:12" ht="15" customHeight="1">
      <c r="B10" s="111" t="s">
        <v>1397</v>
      </c>
      <c r="C10" s="113">
        <v>5971</v>
      </c>
      <c r="D10" s="113">
        <v>20</v>
      </c>
      <c r="E10" s="712">
        <v>99.66616591553998</v>
      </c>
      <c r="F10" s="113">
        <v>309311</v>
      </c>
      <c r="G10" s="113">
        <v>293651</v>
      </c>
      <c r="H10" s="712">
        <v>60.1</v>
      </c>
      <c r="I10" s="113">
        <v>1253545</v>
      </c>
      <c r="J10" s="113">
        <v>915504</v>
      </c>
      <c r="K10" s="113">
        <v>168826</v>
      </c>
      <c r="L10" s="113">
        <v>919318</v>
      </c>
    </row>
    <row r="11" spans="2:12" ht="15" customHeight="1">
      <c r="B11" s="111" t="s">
        <v>1398</v>
      </c>
      <c r="C11" s="113">
        <v>6725</v>
      </c>
      <c r="D11" s="113">
        <v>39</v>
      </c>
      <c r="E11" s="712">
        <v>99.4234180958013</v>
      </c>
      <c r="F11" s="113">
        <v>334032</v>
      </c>
      <c r="G11" s="113">
        <v>322103</v>
      </c>
      <c r="H11" s="712">
        <v>58.8</v>
      </c>
      <c r="I11" s="113">
        <v>1188374</v>
      </c>
      <c r="J11" s="113">
        <v>984495</v>
      </c>
      <c r="K11" s="113">
        <v>154818</v>
      </c>
      <c r="L11" s="113">
        <v>914523</v>
      </c>
    </row>
    <row r="12" spans="2:12" s="719" customFormat="1" ht="24" customHeight="1" thickBot="1">
      <c r="B12" s="810" t="s">
        <v>1399</v>
      </c>
      <c r="C12" s="811">
        <v>6430</v>
      </c>
      <c r="D12" s="811">
        <v>44</v>
      </c>
      <c r="E12" s="812">
        <v>99.32035835650294</v>
      </c>
      <c r="F12" s="811">
        <v>330274</v>
      </c>
      <c r="G12" s="811">
        <v>319825</v>
      </c>
      <c r="H12" s="812">
        <v>59.1</v>
      </c>
      <c r="I12" s="811">
        <v>1507777</v>
      </c>
      <c r="J12" s="811">
        <v>981441</v>
      </c>
      <c r="K12" s="811">
        <v>126080</v>
      </c>
      <c r="L12" s="811">
        <v>844634</v>
      </c>
    </row>
    <row r="13" s="802" customFormat="1" ht="11.25">
      <c r="B13" s="802" t="s">
        <v>471</v>
      </c>
    </row>
  </sheetData>
  <mergeCells count="1">
    <mergeCell ref="B5:B6"/>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22.xml><?xml version="1.0" encoding="utf-8"?>
<worksheet xmlns="http://schemas.openxmlformats.org/spreadsheetml/2006/main" xmlns:r="http://schemas.openxmlformats.org/officeDocument/2006/relationships">
  <dimension ref="B2:L13"/>
  <sheetViews>
    <sheetView workbookViewId="0" topLeftCell="A1">
      <selection activeCell="A1" sqref="A1"/>
    </sheetView>
  </sheetViews>
  <sheetFormatPr defaultColWidth="9.00390625" defaultRowHeight="13.5"/>
  <cols>
    <col min="1" max="1" width="3.00390625" style="813" customWidth="1"/>
    <col min="2" max="2" width="9.00390625" style="813" customWidth="1"/>
    <col min="3" max="3" width="8.625" style="813" customWidth="1"/>
    <col min="4" max="4" width="6.75390625" style="813" customWidth="1"/>
    <col min="5" max="5" width="8.00390625" style="813" customWidth="1"/>
    <col min="6" max="7" width="8.625" style="813" customWidth="1"/>
    <col min="8" max="8" width="6.50390625" style="813" customWidth="1"/>
    <col min="9" max="10" width="8.625" style="813" customWidth="1"/>
    <col min="11" max="11" width="6.00390625" style="813" customWidth="1"/>
    <col min="12" max="12" width="8.875" style="813" customWidth="1"/>
    <col min="13" max="16384" width="9.00390625" style="813" customWidth="1"/>
  </cols>
  <sheetData>
    <row r="2" ht="14.25">
      <c r="B2" s="814" t="s">
        <v>478</v>
      </c>
    </row>
    <row r="3" ht="14.25">
      <c r="B3" s="814"/>
    </row>
    <row r="4" spans="2:12" s="815" customFormat="1" ht="12.75" thickBot="1">
      <c r="B4" s="813" t="s">
        <v>474</v>
      </c>
      <c r="L4" s="816" t="s">
        <v>456</v>
      </c>
    </row>
    <row r="5" spans="2:12" ht="12.75" thickTop="1">
      <c r="B5" s="1428" t="s">
        <v>1460</v>
      </c>
      <c r="C5" s="817" t="s">
        <v>473</v>
      </c>
      <c r="D5" s="817"/>
      <c r="E5" s="817"/>
      <c r="F5" s="817"/>
      <c r="G5" s="817"/>
      <c r="H5" s="817"/>
      <c r="I5" s="818" t="s">
        <v>458</v>
      </c>
      <c r="J5" s="819"/>
      <c r="K5" s="817" t="s">
        <v>459</v>
      </c>
      <c r="L5" s="820"/>
    </row>
    <row r="6" spans="2:12" ht="24">
      <c r="B6" s="1429"/>
      <c r="C6" s="821" t="s">
        <v>460</v>
      </c>
      <c r="D6" s="821" t="s">
        <v>461</v>
      </c>
      <c r="E6" s="821" t="s">
        <v>462</v>
      </c>
      <c r="F6" s="821" t="s">
        <v>463</v>
      </c>
      <c r="G6" s="821" t="s">
        <v>464</v>
      </c>
      <c r="H6" s="821" t="s">
        <v>465</v>
      </c>
      <c r="I6" s="821" t="s">
        <v>466</v>
      </c>
      <c r="J6" s="821" t="s">
        <v>467</v>
      </c>
      <c r="K6" s="821" t="s">
        <v>466</v>
      </c>
      <c r="L6" s="821" t="s">
        <v>467</v>
      </c>
    </row>
    <row r="7" spans="2:12" ht="12">
      <c r="B7" s="822" t="s">
        <v>475</v>
      </c>
      <c r="C7" s="693">
        <v>1600</v>
      </c>
      <c r="D7" s="112">
        <v>10</v>
      </c>
      <c r="E7" s="695">
        <v>99.4</v>
      </c>
      <c r="F7" s="112">
        <v>97606</v>
      </c>
      <c r="G7" s="693">
        <v>89620</v>
      </c>
      <c r="H7" s="823">
        <v>70.5</v>
      </c>
      <c r="I7" s="693">
        <v>105515</v>
      </c>
      <c r="J7" s="112">
        <v>37754</v>
      </c>
      <c r="K7" s="693" t="s">
        <v>476</v>
      </c>
      <c r="L7" s="824" t="s">
        <v>476</v>
      </c>
    </row>
    <row r="8" spans="2:12" ht="12">
      <c r="B8" s="822" t="s">
        <v>468</v>
      </c>
      <c r="C8" s="113">
        <v>2182</v>
      </c>
      <c r="D8" s="112">
        <v>8</v>
      </c>
      <c r="E8" s="712">
        <v>99.6</v>
      </c>
      <c r="F8" s="112">
        <v>13105</v>
      </c>
      <c r="G8" s="113">
        <v>122532</v>
      </c>
      <c r="H8" s="823">
        <v>70.1</v>
      </c>
      <c r="I8" s="113">
        <v>244986</v>
      </c>
      <c r="J8" s="112">
        <v>109232</v>
      </c>
      <c r="K8" s="113" t="s">
        <v>476</v>
      </c>
      <c r="L8" s="824" t="s">
        <v>476</v>
      </c>
    </row>
    <row r="9" spans="2:12" ht="12">
      <c r="B9" s="822" t="s">
        <v>1396</v>
      </c>
      <c r="C9" s="113">
        <v>2159</v>
      </c>
      <c r="D9" s="112">
        <v>31</v>
      </c>
      <c r="E9" s="712">
        <v>98.6</v>
      </c>
      <c r="F9" s="112">
        <v>146240</v>
      </c>
      <c r="G9" s="113">
        <v>130664</v>
      </c>
      <c r="H9" s="823">
        <v>62.2</v>
      </c>
      <c r="I9" s="113">
        <v>260964</v>
      </c>
      <c r="J9" s="112">
        <v>159925</v>
      </c>
      <c r="K9" s="113" t="s">
        <v>476</v>
      </c>
      <c r="L9" s="824" t="s">
        <v>476</v>
      </c>
    </row>
    <row r="10" spans="2:12" ht="12">
      <c r="B10" s="822" t="s">
        <v>1397</v>
      </c>
      <c r="C10" s="113">
        <v>2490</v>
      </c>
      <c r="D10" s="112">
        <v>8</v>
      </c>
      <c r="E10" s="712">
        <v>99.7</v>
      </c>
      <c r="F10" s="112">
        <v>177952</v>
      </c>
      <c r="G10" s="113">
        <v>156619</v>
      </c>
      <c r="H10" s="823">
        <v>67.3</v>
      </c>
      <c r="I10" s="113">
        <v>363921</v>
      </c>
      <c r="J10" s="112">
        <v>206948</v>
      </c>
      <c r="K10" s="113" t="s">
        <v>476</v>
      </c>
      <c r="L10" s="824" t="s">
        <v>476</v>
      </c>
    </row>
    <row r="11" spans="2:12" ht="12">
      <c r="B11" s="822" t="s">
        <v>1398</v>
      </c>
      <c r="C11" s="113">
        <v>2849</v>
      </c>
      <c r="D11" s="112">
        <v>17</v>
      </c>
      <c r="E11" s="712">
        <v>99.4</v>
      </c>
      <c r="F11" s="112">
        <v>193968</v>
      </c>
      <c r="G11" s="113">
        <v>174678</v>
      </c>
      <c r="H11" s="823">
        <v>62.3</v>
      </c>
      <c r="I11" s="113">
        <v>396331</v>
      </c>
      <c r="J11" s="112">
        <v>349282</v>
      </c>
      <c r="K11" s="113" t="s">
        <v>476</v>
      </c>
      <c r="L11" s="824" t="s">
        <v>476</v>
      </c>
    </row>
    <row r="12" spans="2:12" s="825" customFormat="1" ht="14.25" customHeight="1" thickBot="1">
      <c r="B12" s="826" t="s">
        <v>1399</v>
      </c>
      <c r="C12" s="811">
        <v>3383</v>
      </c>
      <c r="D12" s="827">
        <v>17</v>
      </c>
      <c r="E12" s="812">
        <v>99.5</v>
      </c>
      <c r="F12" s="827">
        <v>222782</v>
      </c>
      <c r="G12" s="811">
        <v>196380</v>
      </c>
      <c r="H12" s="828">
        <v>61.3</v>
      </c>
      <c r="I12" s="811">
        <v>530334</v>
      </c>
      <c r="J12" s="827">
        <v>596816</v>
      </c>
      <c r="K12" s="811" t="s">
        <v>476</v>
      </c>
      <c r="L12" s="829" t="s">
        <v>476</v>
      </c>
    </row>
    <row r="13" s="815" customFormat="1" ht="11.25">
      <c r="B13" s="815" t="s">
        <v>477</v>
      </c>
    </row>
  </sheetData>
  <mergeCells count="1">
    <mergeCell ref="B5:B6"/>
  </mergeCells>
  <printOptions/>
  <pageMargins left="0.75" right="0.75" top="1" bottom="1" header="0.512" footer="0.512"/>
  <pageSetup horizontalDpi="400" verticalDpi="400" orientation="portrait" paperSize="9" scale="90" r:id="rId1"/>
</worksheet>
</file>

<file path=xl/worksheets/sheet23.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9.00390625" defaultRowHeight="13.5"/>
  <cols>
    <col min="1" max="1" width="2.625" style="686" customWidth="1"/>
    <col min="2" max="11" width="8.625" style="686" customWidth="1"/>
    <col min="12" max="12" width="8.25390625" style="686" customWidth="1"/>
    <col min="13" max="16384" width="9.00390625" style="686" customWidth="1"/>
  </cols>
  <sheetData>
    <row r="2" spans="2:5" ht="14.25">
      <c r="B2" s="830" t="s">
        <v>514</v>
      </c>
      <c r="C2" s="831"/>
      <c r="E2" s="832"/>
    </row>
    <row r="3" spans="2:13" ht="12">
      <c r="B3" s="833"/>
      <c r="C3" s="833"/>
      <c r="D3" s="833"/>
      <c r="E3" s="834"/>
      <c r="F3" s="834"/>
      <c r="G3" s="834"/>
      <c r="H3" s="834"/>
      <c r="I3" s="834"/>
      <c r="J3" s="833"/>
      <c r="K3" s="833"/>
      <c r="L3" s="833"/>
      <c r="M3" s="833"/>
    </row>
    <row r="4" spans="2:13" s="802" customFormat="1" ht="12" thickBot="1">
      <c r="B4" s="835" t="s">
        <v>479</v>
      </c>
      <c r="C4" s="835"/>
      <c r="D4" s="835"/>
      <c r="E4" s="836"/>
      <c r="F4" s="836"/>
      <c r="G4" s="836"/>
      <c r="H4" s="836"/>
      <c r="I4" s="836"/>
      <c r="J4" s="836"/>
      <c r="K4" s="836"/>
      <c r="L4" s="837" t="s">
        <v>493</v>
      </c>
      <c r="M4" s="838"/>
    </row>
    <row r="5" spans="1:13" ht="13.5" customHeight="1" thickTop="1">
      <c r="A5" s="839"/>
      <c r="B5" s="840"/>
      <c r="C5" s="841"/>
      <c r="D5" s="842"/>
      <c r="E5" s="1446" t="s">
        <v>494</v>
      </c>
      <c r="F5" s="1447"/>
      <c r="G5" s="1447"/>
      <c r="H5" s="1447"/>
      <c r="I5" s="1448"/>
      <c r="J5" s="1432" t="s">
        <v>495</v>
      </c>
      <c r="K5" s="1457" t="s">
        <v>480</v>
      </c>
      <c r="L5" s="1458"/>
      <c r="M5" s="833"/>
    </row>
    <row r="6" spans="1:13" ht="13.5" customHeight="1">
      <c r="A6" s="839"/>
      <c r="B6" s="1443" t="s">
        <v>496</v>
      </c>
      <c r="C6" s="1445"/>
      <c r="D6" s="844" t="s">
        <v>481</v>
      </c>
      <c r="E6" s="1430" t="s">
        <v>481</v>
      </c>
      <c r="F6" s="1430" t="s">
        <v>482</v>
      </c>
      <c r="G6" s="1430" t="s">
        <v>483</v>
      </c>
      <c r="H6" s="1441" t="s">
        <v>484</v>
      </c>
      <c r="I6" s="1430" t="s">
        <v>485</v>
      </c>
      <c r="J6" s="1433"/>
      <c r="K6" s="1430" t="s">
        <v>481</v>
      </c>
      <c r="L6" s="1430" t="s">
        <v>482</v>
      </c>
      <c r="M6" s="833"/>
    </row>
    <row r="7" spans="1:13" ht="12">
      <c r="A7" s="839"/>
      <c r="B7" s="846"/>
      <c r="C7" s="847"/>
      <c r="D7" s="848"/>
      <c r="E7" s="1431"/>
      <c r="F7" s="1431"/>
      <c r="G7" s="1431"/>
      <c r="H7" s="1442"/>
      <c r="I7" s="1431"/>
      <c r="J7" s="1434"/>
      <c r="K7" s="1431"/>
      <c r="L7" s="1431"/>
      <c r="M7" s="833"/>
    </row>
    <row r="8" spans="1:13" ht="13.5">
      <c r="A8" s="839"/>
      <c r="B8" s="1443" t="s">
        <v>497</v>
      </c>
      <c r="C8" s="1444"/>
      <c r="D8" s="851">
        <f>E8+K8+D19+I19+J8</f>
        <v>776470</v>
      </c>
      <c r="E8" s="852">
        <f>SUM(F8:I8)</f>
        <v>293475</v>
      </c>
      <c r="F8" s="852">
        <v>24884</v>
      </c>
      <c r="G8" s="852">
        <v>77148</v>
      </c>
      <c r="H8" s="852">
        <v>412</v>
      </c>
      <c r="I8" s="852">
        <v>191031</v>
      </c>
      <c r="J8" s="852">
        <v>3408</v>
      </c>
      <c r="K8" s="852">
        <f>L8+B19+C19</f>
        <v>435964</v>
      </c>
      <c r="L8" s="852">
        <v>33236</v>
      </c>
      <c r="M8" s="833"/>
    </row>
    <row r="9" spans="1:13" ht="13.5">
      <c r="A9" s="839"/>
      <c r="B9" s="1443">
        <v>6</v>
      </c>
      <c r="C9" s="1444"/>
      <c r="D9" s="851">
        <v>800228</v>
      </c>
      <c r="E9" s="851">
        <f>SUM(F9:I9)</f>
        <v>290759</v>
      </c>
      <c r="F9" s="851">
        <v>26578</v>
      </c>
      <c r="G9" s="851">
        <v>76449</v>
      </c>
      <c r="H9" s="851">
        <v>453</v>
      </c>
      <c r="I9" s="851">
        <v>187279</v>
      </c>
      <c r="J9" s="851">
        <v>3328</v>
      </c>
      <c r="K9" s="851">
        <v>461206</v>
      </c>
      <c r="L9" s="851">
        <v>46554</v>
      </c>
      <c r="M9" s="833"/>
    </row>
    <row r="10" spans="1:13" ht="13.5">
      <c r="A10" s="839"/>
      <c r="B10" s="1443">
        <v>7</v>
      </c>
      <c r="C10" s="1444"/>
      <c r="D10" s="851">
        <f>E10+K10+D21+I21+J10</f>
        <v>825132</v>
      </c>
      <c r="E10" s="851">
        <f>SUM(F10:I10)</f>
        <v>286479</v>
      </c>
      <c r="F10" s="851">
        <v>27842</v>
      </c>
      <c r="G10" s="851">
        <v>75720</v>
      </c>
      <c r="H10" s="851">
        <v>518</v>
      </c>
      <c r="I10" s="851">
        <v>182399</v>
      </c>
      <c r="J10" s="851">
        <v>3261</v>
      </c>
      <c r="K10" s="851">
        <f>L10+B21+C21</f>
        <v>489050</v>
      </c>
      <c r="L10" s="851">
        <v>60129</v>
      </c>
      <c r="M10" s="833"/>
    </row>
    <row r="11" spans="1:13" ht="13.5">
      <c r="A11" s="839"/>
      <c r="B11" s="1443">
        <v>8</v>
      </c>
      <c r="C11" s="1444"/>
      <c r="D11" s="851">
        <f>E11+K11+D22+I22+J11</f>
        <v>847208</v>
      </c>
      <c r="E11" s="851">
        <f>SUM(F11:I11)</f>
        <v>279372</v>
      </c>
      <c r="F11" s="851">
        <v>28891</v>
      </c>
      <c r="G11" s="851">
        <v>74724</v>
      </c>
      <c r="H11" s="851">
        <v>551</v>
      </c>
      <c r="I11" s="851">
        <v>175206</v>
      </c>
      <c r="J11" s="851">
        <v>3205</v>
      </c>
      <c r="K11" s="851">
        <f>L11+B22+C22</f>
        <v>517302</v>
      </c>
      <c r="L11" s="851">
        <v>74320</v>
      </c>
      <c r="M11" s="833"/>
    </row>
    <row r="12" spans="1:13" s="719" customFormat="1" ht="11.25">
      <c r="A12" s="853"/>
      <c r="B12" s="1435">
        <v>9</v>
      </c>
      <c r="C12" s="1436"/>
      <c r="D12" s="854">
        <f>E12+K12+D23+I23+J12</f>
        <v>857856</v>
      </c>
      <c r="E12" s="854">
        <f>SUM(F12:I12)</f>
        <v>271786</v>
      </c>
      <c r="F12" s="854">
        <v>29229</v>
      </c>
      <c r="G12" s="854">
        <v>72778</v>
      </c>
      <c r="H12" s="854">
        <v>570</v>
      </c>
      <c r="I12" s="854">
        <v>169209</v>
      </c>
      <c r="J12" s="854">
        <v>3124</v>
      </c>
      <c r="K12" s="854">
        <f>L12+B23+C23</f>
        <v>537806</v>
      </c>
      <c r="L12" s="854">
        <v>86727</v>
      </c>
      <c r="M12" s="855"/>
    </row>
    <row r="13" spans="1:13" ht="6" customHeight="1">
      <c r="A13" s="839"/>
      <c r="B13" s="843"/>
      <c r="C13" s="850"/>
      <c r="D13" s="851"/>
      <c r="E13" s="851"/>
      <c r="F13" s="851"/>
      <c r="G13" s="851"/>
      <c r="H13" s="851"/>
      <c r="I13" s="851"/>
      <c r="J13" s="851"/>
      <c r="K13" s="851"/>
      <c r="L13" s="851"/>
      <c r="M13" s="833"/>
    </row>
    <row r="14" spans="1:13" ht="13.5">
      <c r="A14" s="839"/>
      <c r="B14" s="1437" t="s">
        <v>498</v>
      </c>
      <c r="C14" s="1438"/>
      <c r="D14" s="851" t="s">
        <v>499</v>
      </c>
      <c r="E14" s="851" t="s">
        <v>499</v>
      </c>
      <c r="F14" s="851">
        <v>21450</v>
      </c>
      <c r="G14" s="851">
        <v>27366</v>
      </c>
      <c r="H14" s="851">
        <v>129</v>
      </c>
      <c r="I14" s="851" t="s">
        <v>499</v>
      </c>
      <c r="J14" s="851">
        <v>2443</v>
      </c>
      <c r="K14" s="851" t="s">
        <v>499</v>
      </c>
      <c r="L14" s="851">
        <v>86629</v>
      </c>
      <c r="M14" s="833"/>
    </row>
    <row r="15" spans="1:13" ht="14.25" thickBot="1">
      <c r="A15" s="839"/>
      <c r="B15" s="1439" t="s">
        <v>500</v>
      </c>
      <c r="C15" s="1440"/>
      <c r="D15" s="856" t="s">
        <v>501</v>
      </c>
      <c r="E15" s="851" t="s">
        <v>501</v>
      </c>
      <c r="F15" s="856">
        <v>7779</v>
      </c>
      <c r="G15" s="856">
        <v>412</v>
      </c>
      <c r="H15" s="856">
        <v>441</v>
      </c>
      <c r="I15" s="851" t="s">
        <v>501</v>
      </c>
      <c r="J15" s="856">
        <v>681</v>
      </c>
      <c r="K15" s="851" t="s">
        <v>501</v>
      </c>
      <c r="L15" s="856">
        <v>98</v>
      </c>
      <c r="M15" s="833"/>
    </row>
    <row r="16" spans="1:12" ht="13.5" customHeight="1" thickTop="1">
      <c r="A16" s="839"/>
      <c r="B16" s="857" t="s">
        <v>486</v>
      </c>
      <c r="C16" s="858"/>
      <c r="D16" s="859" t="s">
        <v>502</v>
      </c>
      <c r="E16" s="858"/>
      <c r="F16" s="858"/>
      <c r="G16" s="858"/>
      <c r="H16" s="858"/>
      <c r="I16" s="860" t="s">
        <v>503</v>
      </c>
      <c r="J16" s="858"/>
      <c r="K16" s="861"/>
      <c r="L16" s="1449" t="s">
        <v>504</v>
      </c>
    </row>
    <row r="17" spans="1:12" ht="13.5" customHeight="1">
      <c r="A17" s="863"/>
      <c r="B17" s="1430" t="s">
        <v>487</v>
      </c>
      <c r="C17" s="1430" t="s">
        <v>505</v>
      </c>
      <c r="D17" s="1430" t="s">
        <v>488</v>
      </c>
      <c r="E17" s="1430" t="s">
        <v>506</v>
      </c>
      <c r="F17" s="1430" t="s">
        <v>507</v>
      </c>
      <c r="G17" s="1441" t="s">
        <v>489</v>
      </c>
      <c r="H17" s="1453" t="s">
        <v>508</v>
      </c>
      <c r="I17" s="1455" t="s">
        <v>481</v>
      </c>
      <c r="J17" s="1441" t="s">
        <v>490</v>
      </c>
      <c r="K17" s="1441" t="s">
        <v>491</v>
      </c>
      <c r="L17" s="1450"/>
    </row>
    <row r="18" spans="1:12" ht="12">
      <c r="A18" s="863"/>
      <c r="B18" s="1431"/>
      <c r="C18" s="1431"/>
      <c r="D18" s="1431"/>
      <c r="E18" s="1431"/>
      <c r="F18" s="1452"/>
      <c r="G18" s="1442"/>
      <c r="H18" s="1454"/>
      <c r="I18" s="1456"/>
      <c r="J18" s="1442"/>
      <c r="K18" s="1442"/>
      <c r="L18" s="1451"/>
    </row>
    <row r="19" spans="1:12" ht="12">
      <c r="A19" s="839"/>
      <c r="B19" s="851">
        <v>331722</v>
      </c>
      <c r="C19" s="851">
        <v>71006</v>
      </c>
      <c r="D19" s="852">
        <f>SUM(E19:H19)</f>
        <v>19517</v>
      </c>
      <c r="E19" s="851">
        <v>7975</v>
      </c>
      <c r="F19" s="851">
        <v>2628</v>
      </c>
      <c r="G19" s="851">
        <v>8292</v>
      </c>
      <c r="H19" s="864">
        <v>622</v>
      </c>
      <c r="I19" s="865">
        <f>SUM(J19:K19)</f>
        <v>24106</v>
      </c>
      <c r="J19" s="851">
        <v>9695</v>
      </c>
      <c r="K19" s="851">
        <v>14411</v>
      </c>
      <c r="L19" s="866" t="s">
        <v>509</v>
      </c>
    </row>
    <row r="20" spans="1:12" ht="12">
      <c r="A20" s="839"/>
      <c r="B20" s="851">
        <v>332557</v>
      </c>
      <c r="C20" s="851">
        <v>82075</v>
      </c>
      <c r="D20" s="851">
        <f>SUM(E20:H20)</f>
        <v>20322</v>
      </c>
      <c r="E20" s="851">
        <v>8393</v>
      </c>
      <c r="F20" s="851">
        <v>2583</v>
      </c>
      <c r="G20" s="851">
        <v>8667</v>
      </c>
      <c r="H20" s="864">
        <v>679</v>
      </c>
      <c r="I20" s="867">
        <f>SUM(J20:K20)</f>
        <v>24633</v>
      </c>
      <c r="J20" s="851">
        <v>10149</v>
      </c>
      <c r="K20" s="851">
        <v>14484</v>
      </c>
      <c r="L20" s="844">
        <v>6</v>
      </c>
    </row>
    <row r="21" spans="1:12" ht="12">
      <c r="A21" s="839"/>
      <c r="B21" s="851">
        <v>334080</v>
      </c>
      <c r="C21" s="851">
        <v>94841</v>
      </c>
      <c r="D21" s="851">
        <f>SUM(E21:H21)</f>
        <v>21457</v>
      </c>
      <c r="E21" s="851">
        <v>8949</v>
      </c>
      <c r="F21" s="851">
        <v>2635</v>
      </c>
      <c r="G21" s="851">
        <v>9100</v>
      </c>
      <c r="H21" s="864">
        <v>773</v>
      </c>
      <c r="I21" s="867">
        <f>SUM(J21:K21)</f>
        <v>24885</v>
      </c>
      <c r="J21" s="851">
        <v>10492</v>
      </c>
      <c r="K21" s="851">
        <v>14393</v>
      </c>
      <c r="L21" s="844">
        <v>7</v>
      </c>
    </row>
    <row r="22" spans="1:12" ht="12">
      <c r="A22" s="839"/>
      <c r="B22" s="851">
        <v>334942</v>
      </c>
      <c r="C22" s="851">
        <v>108040</v>
      </c>
      <c r="D22" s="851">
        <f>SUM(E22:H22)</f>
        <v>22355</v>
      </c>
      <c r="E22" s="851">
        <v>9716</v>
      </c>
      <c r="F22" s="851">
        <v>2698</v>
      </c>
      <c r="G22" s="851">
        <v>9066</v>
      </c>
      <c r="H22" s="864">
        <v>875</v>
      </c>
      <c r="I22" s="867">
        <f>SUM(J22:K22)</f>
        <v>24974</v>
      </c>
      <c r="J22" s="851">
        <v>10788</v>
      </c>
      <c r="K22" s="851">
        <v>14186</v>
      </c>
      <c r="L22" s="844">
        <v>8</v>
      </c>
    </row>
    <row r="23" spans="1:12" s="719" customFormat="1" ht="11.25">
      <c r="A23" s="853"/>
      <c r="B23" s="854">
        <v>332807</v>
      </c>
      <c r="C23" s="854">
        <v>118272</v>
      </c>
      <c r="D23" s="854">
        <f>SUM(E23:H23)</f>
        <v>20192</v>
      </c>
      <c r="E23" s="854">
        <v>10297</v>
      </c>
      <c r="F23" s="854">
        <v>2701</v>
      </c>
      <c r="G23" s="854">
        <v>6224</v>
      </c>
      <c r="H23" s="868">
        <v>970</v>
      </c>
      <c r="I23" s="869">
        <f>SUM(J23:K23)</f>
        <v>24948</v>
      </c>
      <c r="J23" s="854">
        <v>11139</v>
      </c>
      <c r="K23" s="854">
        <v>13809</v>
      </c>
      <c r="L23" s="870">
        <v>9</v>
      </c>
    </row>
    <row r="24" spans="1:12" ht="6" customHeight="1">
      <c r="A24" s="839"/>
      <c r="B24" s="851"/>
      <c r="C24" s="851"/>
      <c r="D24" s="851"/>
      <c r="E24" s="851"/>
      <c r="F24" s="851"/>
      <c r="G24" s="851"/>
      <c r="H24" s="864"/>
      <c r="I24" s="867"/>
      <c r="J24" s="851"/>
      <c r="K24" s="851"/>
      <c r="L24" s="866"/>
    </row>
    <row r="25" spans="1:12" ht="12">
      <c r="A25" s="839"/>
      <c r="B25" s="851">
        <v>331418</v>
      </c>
      <c r="C25" s="851" t="s">
        <v>510</v>
      </c>
      <c r="D25" s="851" t="s">
        <v>510</v>
      </c>
      <c r="E25" s="851">
        <v>8902</v>
      </c>
      <c r="F25" s="851">
        <v>2640</v>
      </c>
      <c r="G25" s="851">
        <v>6207</v>
      </c>
      <c r="H25" s="851" t="s">
        <v>510</v>
      </c>
      <c r="I25" s="867">
        <f>SUM(J25:K25)</f>
        <v>0</v>
      </c>
      <c r="J25" s="851" t="s">
        <v>510</v>
      </c>
      <c r="K25" s="851" t="s">
        <v>510</v>
      </c>
      <c r="L25" s="844" t="s">
        <v>498</v>
      </c>
    </row>
    <row r="26" spans="1:12" ht="15" customHeight="1" thickBot="1">
      <c r="A26" s="839"/>
      <c r="B26" s="871">
        <v>1389</v>
      </c>
      <c r="C26" s="871" t="s">
        <v>499</v>
      </c>
      <c r="D26" s="871" t="s">
        <v>499</v>
      </c>
      <c r="E26" s="871">
        <v>1395</v>
      </c>
      <c r="F26" s="871">
        <v>61</v>
      </c>
      <c r="G26" s="871">
        <v>17</v>
      </c>
      <c r="H26" s="871" t="s">
        <v>499</v>
      </c>
      <c r="I26" s="872">
        <f>SUM(J26:K26)</f>
        <v>0</v>
      </c>
      <c r="J26" s="871" t="s">
        <v>499</v>
      </c>
      <c r="K26" s="871" t="s">
        <v>499</v>
      </c>
      <c r="L26" s="873" t="s">
        <v>500</v>
      </c>
    </row>
    <row r="27" spans="2:13" s="802" customFormat="1" ht="11.25">
      <c r="B27" s="802" t="s">
        <v>511</v>
      </c>
      <c r="C27" s="838"/>
      <c r="D27" s="838"/>
      <c r="E27" s="838"/>
      <c r="F27" s="838"/>
      <c r="G27" s="838"/>
      <c r="H27" s="838"/>
      <c r="I27" s="838"/>
      <c r="J27" s="838"/>
      <c r="K27" s="838"/>
      <c r="L27" s="838"/>
      <c r="M27" s="838"/>
    </row>
    <row r="28" spans="2:13" s="802" customFormat="1" ht="11.25">
      <c r="B28" s="838" t="s">
        <v>512</v>
      </c>
      <c r="C28" s="838"/>
      <c r="D28" s="838"/>
      <c r="E28" s="838"/>
      <c r="F28" s="838"/>
      <c r="G28" s="838"/>
      <c r="H28" s="838"/>
      <c r="I28" s="838"/>
      <c r="J28" s="838"/>
      <c r="K28" s="838"/>
      <c r="L28" s="838"/>
      <c r="M28" s="838"/>
    </row>
    <row r="29" spans="2:13" s="802" customFormat="1" ht="11.25">
      <c r="B29" s="838" t="s">
        <v>513</v>
      </c>
      <c r="C29" s="838"/>
      <c r="D29" s="838"/>
      <c r="E29" s="838"/>
      <c r="F29" s="838"/>
      <c r="G29" s="838"/>
      <c r="H29" s="838"/>
      <c r="I29" s="838"/>
      <c r="J29" s="838"/>
      <c r="K29" s="838"/>
      <c r="L29" s="838"/>
      <c r="M29" s="838"/>
    </row>
    <row r="30" s="802" customFormat="1" ht="11.25">
      <c r="B30" s="838" t="s">
        <v>492</v>
      </c>
    </row>
    <row r="31" ht="13.5" customHeight="1"/>
  </sheetData>
  <mergeCells count="29">
    <mergeCell ref="E5:I5"/>
    <mergeCell ref="L16:L18"/>
    <mergeCell ref="F17:F18"/>
    <mergeCell ref="D17:D18"/>
    <mergeCell ref="J17:J18"/>
    <mergeCell ref="K17:K18"/>
    <mergeCell ref="G17:G18"/>
    <mergeCell ref="H17:H18"/>
    <mergeCell ref="I17:I18"/>
    <mergeCell ref="K5:L5"/>
    <mergeCell ref="I6:I7"/>
    <mergeCell ref="K6:K7"/>
    <mergeCell ref="B11:C11"/>
    <mergeCell ref="B6:C6"/>
    <mergeCell ref="E6:E7"/>
    <mergeCell ref="F6:F7"/>
    <mergeCell ref="B10:C10"/>
    <mergeCell ref="B9:C9"/>
    <mergeCell ref="B8:C8"/>
    <mergeCell ref="L6:L7"/>
    <mergeCell ref="J5:J7"/>
    <mergeCell ref="B12:C12"/>
    <mergeCell ref="E17:E18"/>
    <mergeCell ref="B17:B18"/>
    <mergeCell ref="C17:C18"/>
    <mergeCell ref="B14:C14"/>
    <mergeCell ref="B15:C15"/>
    <mergeCell ref="G6:G7"/>
    <mergeCell ref="H6:H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B2:L58"/>
  <sheetViews>
    <sheetView workbookViewId="0" topLeftCell="A1">
      <selection activeCell="A1" sqref="A1"/>
    </sheetView>
  </sheetViews>
  <sheetFormatPr defaultColWidth="9.00390625" defaultRowHeight="15" customHeight="1"/>
  <cols>
    <col min="1" max="1" width="2.625" style="93" customWidth="1"/>
    <col min="2" max="2" width="13.125" style="93" customWidth="1"/>
    <col min="3" max="4" width="9.625" style="93" customWidth="1"/>
    <col min="5" max="5" width="1.25" style="109" customWidth="1"/>
    <col min="6" max="6" width="11.125" style="93" customWidth="1"/>
    <col min="7" max="8" width="9.625" style="93" customWidth="1"/>
    <col min="9" max="9" width="1.25" style="109" customWidth="1"/>
    <col min="10" max="10" width="11.125" style="93" customWidth="1"/>
    <col min="11" max="12" width="10.125" style="93" customWidth="1"/>
    <col min="13" max="13" width="15.00390625" style="93" customWidth="1"/>
    <col min="14" max="16384" width="9.00390625" style="93" customWidth="1"/>
  </cols>
  <sheetData>
    <row r="2" ht="21" customHeight="1">
      <c r="B2" s="94" t="s">
        <v>2028</v>
      </c>
    </row>
    <row r="3" ht="10.5" customHeight="1"/>
    <row r="4" spans="2:12" s="103" customFormat="1" ht="15" customHeight="1" thickBot="1">
      <c r="B4" s="103" t="s">
        <v>515</v>
      </c>
      <c r="E4" s="100"/>
      <c r="F4" s="103" t="s">
        <v>516</v>
      </c>
      <c r="I4" s="100"/>
      <c r="J4" s="103" t="s">
        <v>517</v>
      </c>
      <c r="L4" s="120" t="s">
        <v>518</v>
      </c>
    </row>
    <row r="5" spans="2:12" ht="15" customHeight="1" thickTop="1">
      <c r="B5" s="874"/>
      <c r="C5" s="99" t="s">
        <v>2012</v>
      </c>
      <c r="D5" s="875" t="s">
        <v>2013</v>
      </c>
      <c r="F5" s="874"/>
      <c r="G5" s="99" t="s">
        <v>2012</v>
      </c>
      <c r="H5" s="875" t="s">
        <v>2013</v>
      </c>
      <c r="I5" s="876"/>
      <c r="J5" s="874"/>
      <c r="K5" s="99" t="s">
        <v>2012</v>
      </c>
      <c r="L5" s="875" t="s">
        <v>2013</v>
      </c>
    </row>
    <row r="6" spans="2:12" ht="15" customHeight="1">
      <c r="B6" s="111" t="s">
        <v>519</v>
      </c>
      <c r="C6" s="877">
        <v>160</v>
      </c>
      <c r="D6" s="878">
        <v>130</v>
      </c>
      <c r="F6" s="111" t="s">
        <v>520</v>
      </c>
      <c r="G6" s="879">
        <v>9065</v>
      </c>
      <c r="H6" s="880">
        <v>8567</v>
      </c>
      <c r="J6" s="111" t="s">
        <v>521</v>
      </c>
      <c r="K6" s="879">
        <v>5901</v>
      </c>
      <c r="L6" s="880">
        <v>5478</v>
      </c>
    </row>
    <row r="7" spans="2:12" ht="15" customHeight="1">
      <c r="B7" s="111" t="s">
        <v>522</v>
      </c>
      <c r="C7" s="881">
        <v>67</v>
      </c>
      <c r="D7" s="882">
        <v>67</v>
      </c>
      <c r="F7" s="111" t="s">
        <v>523</v>
      </c>
      <c r="G7" s="881">
        <v>142</v>
      </c>
      <c r="H7" s="882">
        <v>136</v>
      </c>
      <c r="J7" s="111" t="s">
        <v>524</v>
      </c>
      <c r="K7" s="881">
        <v>534</v>
      </c>
      <c r="L7" s="882">
        <v>566</v>
      </c>
    </row>
    <row r="8" spans="2:12" ht="15" customHeight="1">
      <c r="B8" s="111" t="s">
        <v>525</v>
      </c>
      <c r="C8" s="881">
        <v>44</v>
      </c>
      <c r="D8" s="882">
        <v>38</v>
      </c>
      <c r="F8" s="111" t="s">
        <v>526</v>
      </c>
      <c r="G8" s="881">
        <v>160</v>
      </c>
      <c r="H8" s="882">
        <v>132</v>
      </c>
      <c r="J8" s="111" t="s">
        <v>527</v>
      </c>
      <c r="K8" s="881">
        <v>3597</v>
      </c>
      <c r="L8" s="882">
        <v>3510</v>
      </c>
    </row>
    <row r="9" spans="2:12" ht="15" customHeight="1">
      <c r="B9" s="111" t="s">
        <v>528</v>
      </c>
      <c r="C9" s="881">
        <v>153</v>
      </c>
      <c r="D9" s="882">
        <v>127</v>
      </c>
      <c r="F9" s="111" t="s">
        <v>529</v>
      </c>
      <c r="G9" s="881">
        <v>384</v>
      </c>
      <c r="H9" s="882">
        <v>363</v>
      </c>
      <c r="J9" s="111" t="s">
        <v>530</v>
      </c>
      <c r="K9" s="881">
        <v>107</v>
      </c>
      <c r="L9" s="882">
        <v>122</v>
      </c>
    </row>
    <row r="10" spans="2:12" ht="15" customHeight="1">
      <c r="B10" s="111" t="s">
        <v>531</v>
      </c>
      <c r="C10" s="881">
        <v>10999</v>
      </c>
      <c r="D10" s="882">
        <v>10877</v>
      </c>
      <c r="F10" s="111" t="s">
        <v>532</v>
      </c>
      <c r="G10" s="881">
        <v>582</v>
      </c>
      <c r="H10" s="882">
        <v>508</v>
      </c>
      <c r="J10" s="111" t="s">
        <v>533</v>
      </c>
      <c r="K10" s="881">
        <v>2177</v>
      </c>
      <c r="L10" s="882">
        <v>2048</v>
      </c>
    </row>
    <row r="11" spans="2:12" ht="15" customHeight="1">
      <c r="B11" s="111" t="s">
        <v>534</v>
      </c>
      <c r="C11" s="881">
        <v>131</v>
      </c>
      <c r="D11" s="882">
        <v>133</v>
      </c>
      <c r="F11" s="111" t="s">
        <v>535</v>
      </c>
      <c r="G11" s="881">
        <v>54</v>
      </c>
      <c r="H11" s="882">
        <v>37</v>
      </c>
      <c r="J11" s="111" t="s">
        <v>536</v>
      </c>
      <c r="K11" s="881">
        <v>267</v>
      </c>
      <c r="L11" s="882">
        <v>300</v>
      </c>
    </row>
    <row r="12" spans="2:12" ht="15" customHeight="1">
      <c r="B12" s="111" t="s">
        <v>537</v>
      </c>
      <c r="C12" s="881">
        <v>2952</v>
      </c>
      <c r="D12" s="882">
        <v>2831</v>
      </c>
      <c r="F12" s="111" t="s">
        <v>538</v>
      </c>
      <c r="G12" s="881">
        <v>360</v>
      </c>
      <c r="H12" s="882">
        <v>350</v>
      </c>
      <c r="J12" s="111" t="s">
        <v>539</v>
      </c>
      <c r="K12" s="881">
        <v>4520</v>
      </c>
      <c r="L12" s="882">
        <v>4369</v>
      </c>
    </row>
    <row r="13" spans="2:12" ht="15" customHeight="1">
      <c r="B13" s="111" t="s">
        <v>540</v>
      </c>
      <c r="C13" s="881">
        <v>6048</v>
      </c>
      <c r="D13" s="882">
        <v>5875</v>
      </c>
      <c r="F13" s="111" t="s">
        <v>541</v>
      </c>
      <c r="G13" s="881">
        <v>773</v>
      </c>
      <c r="H13" s="882">
        <v>724</v>
      </c>
      <c r="J13" s="111" t="s">
        <v>542</v>
      </c>
      <c r="K13" s="881">
        <v>1045</v>
      </c>
      <c r="L13" s="882">
        <v>1122</v>
      </c>
    </row>
    <row r="14" spans="2:12" ht="15" customHeight="1">
      <c r="B14" s="111" t="s">
        <v>543</v>
      </c>
      <c r="C14" s="881">
        <v>398</v>
      </c>
      <c r="D14" s="882">
        <v>365</v>
      </c>
      <c r="F14" s="111" t="s">
        <v>544</v>
      </c>
      <c r="G14" s="881">
        <v>271</v>
      </c>
      <c r="H14" s="882">
        <v>219</v>
      </c>
      <c r="J14" s="111" t="s">
        <v>545</v>
      </c>
      <c r="K14" s="881">
        <v>1069</v>
      </c>
      <c r="L14" s="882">
        <v>1069</v>
      </c>
    </row>
    <row r="15" spans="2:12" ht="15" customHeight="1">
      <c r="B15" s="111" t="s">
        <v>546</v>
      </c>
      <c r="C15" s="881">
        <v>363</v>
      </c>
      <c r="D15" s="882">
        <v>387</v>
      </c>
      <c r="F15" s="111" t="s">
        <v>547</v>
      </c>
      <c r="G15" s="879">
        <v>3121</v>
      </c>
      <c r="H15" s="880">
        <v>3055</v>
      </c>
      <c r="J15" s="111" t="s">
        <v>548</v>
      </c>
      <c r="K15" s="881">
        <v>62</v>
      </c>
      <c r="L15" s="882">
        <v>46</v>
      </c>
    </row>
    <row r="16" spans="2:12" ht="15" customHeight="1" thickBot="1">
      <c r="B16" s="111" t="s">
        <v>2014</v>
      </c>
      <c r="C16" s="881">
        <v>8985</v>
      </c>
      <c r="D16" s="882">
        <v>8840</v>
      </c>
      <c r="F16" s="810" t="s">
        <v>787</v>
      </c>
      <c r="G16" s="883">
        <f>SUM(G7:G14)</f>
        <v>2726</v>
      </c>
      <c r="H16" s="883">
        <f>SUM(H7:H14)</f>
        <v>2469</v>
      </c>
      <c r="J16" s="111" t="s">
        <v>549</v>
      </c>
      <c r="K16" s="881">
        <v>1763</v>
      </c>
      <c r="L16" s="882">
        <v>1689</v>
      </c>
    </row>
    <row r="17" spans="2:12" ht="15" customHeight="1" thickBot="1">
      <c r="B17" s="111" t="s">
        <v>550</v>
      </c>
      <c r="C17" s="881">
        <v>219</v>
      </c>
      <c r="D17" s="882">
        <v>244</v>
      </c>
      <c r="G17" s="884"/>
      <c r="H17" s="884"/>
      <c r="J17" s="810" t="s">
        <v>787</v>
      </c>
      <c r="K17" s="885">
        <f>SUM(K7:K16)</f>
        <v>15141</v>
      </c>
      <c r="L17" s="883">
        <v>14843</v>
      </c>
    </row>
    <row r="18" spans="2:12" ht="15" customHeight="1" thickBot="1">
      <c r="B18" s="111" t="s">
        <v>551</v>
      </c>
      <c r="C18" s="881">
        <v>3583</v>
      </c>
      <c r="D18" s="882">
        <v>3162</v>
      </c>
      <c r="F18" s="103" t="s">
        <v>552</v>
      </c>
      <c r="G18" s="884"/>
      <c r="H18" s="884"/>
      <c r="K18" s="884"/>
      <c r="L18" s="884"/>
    </row>
    <row r="19" spans="2:12" ht="15" customHeight="1" thickBot="1" thickTop="1">
      <c r="B19" s="111" t="s">
        <v>553</v>
      </c>
      <c r="C19" s="881">
        <v>48673</v>
      </c>
      <c r="D19" s="882">
        <v>47614</v>
      </c>
      <c r="F19" s="874"/>
      <c r="G19" s="99" t="s">
        <v>2012</v>
      </c>
      <c r="H19" s="875" t="s">
        <v>2013</v>
      </c>
      <c r="I19" s="876"/>
      <c r="J19" s="103" t="s">
        <v>554</v>
      </c>
      <c r="K19" s="884"/>
      <c r="L19" s="884"/>
    </row>
    <row r="20" spans="2:12" ht="15" customHeight="1" thickTop="1">
      <c r="B20" s="111" t="s">
        <v>555</v>
      </c>
      <c r="C20" s="881">
        <v>5901</v>
      </c>
      <c r="D20" s="882">
        <v>5478</v>
      </c>
      <c r="F20" s="111" t="s">
        <v>556</v>
      </c>
      <c r="G20" s="881">
        <v>32</v>
      </c>
      <c r="H20" s="882">
        <v>40</v>
      </c>
      <c r="J20" s="98"/>
      <c r="K20" s="99" t="s">
        <v>2012</v>
      </c>
      <c r="L20" s="875" t="s">
        <v>2013</v>
      </c>
    </row>
    <row r="21" spans="2:12" ht="15" customHeight="1">
      <c r="B21" s="111" t="s">
        <v>557</v>
      </c>
      <c r="C21" s="881">
        <v>820</v>
      </c>
      <c r="D21" s="882">
        <v>822</v>
      </c>
      <c r="F21" s="111" t="s">
        <v>2015</v>
      </c>
      <c r="G21" s="881">
        <v>322</v>
      </c>
      <c r="H21" s="882">
        <v>295</v>
      </c>
      <c r="J21" s="111" t="s">
        <v>558</v>
      </c>
      <c r="K21" s="879">
        <v>10999</v>
      </c>
      <c r="L21" s="880">
        <v>10877</v>
      </c>
    </row>
    <row r="22" spans="2:12" ht="15" customHeight="1">
      <c r="B22" s="111" t="s">
        <v>559</v>
      </c>
      <c r="C22" s="881">
        <v>10</v>
      </c>
      <c r="D22" s="882">
        <v>17</v>
      </c>
      <c r="F22" s="111" t="s">
        <v>560</v>
      </c>
      <c r="G22" s="881">
        <v>129</v>
      </c>
      <c r="H22" s="882">
        <v>117</v>
      </c>
      <c r="J22" s="111" t="s">
        <v>561</v>
      </c>
      <c r="K22" s="881">
        <v>1694</v>
      </c>
      <c r="L22" s="882">
        <v>1349</v>
      </c>
    </row>
    <row r="23" spans="2:12" ht="15" customHeight="1">
      <c r="B23" s="111" t="s">
        <v>562</v>
      </c>
      <c r="C23" s="881">
        <v>1090</v>
      </c>
      <c r="D23" s="882">
        <v>1115</v>
      </c>
      <c r="F23" s="111" t="s">
        <v>2016</v>
      </c>
      <c r="G23" s="881">
        <v>1419</v>
      </c>
      <c r="H23" s="882">
        <v>1358</v>
      </c>
      <c r="J23" s="111" t="s">
        <v>563</v>
      </c>
      <c r="K23" s="881">
        <v>706</v>
      </c>
      <c r="L23" s="882">
        <v>788</v>
      </c>
    </row>
    <row r="24" spans="2:12" ht="15" customHeight="1">
      <c r="B24" s="111" t="s">
        <v>564</v>
      </c>
      <c r="C24" s="881">
        <v>2493</v>
      </c>
      <c r="D24" s="882">
        <v>2615</v>
      </c>
      <c r="F24" s="111" t="s">
        <v>565</v>
      </c>
      <c r="G24" s="881">
        <v>902</v>
      </c>
      <c r="H24" s="882">
        <v>857</v>
      </c>
      <c r="J24" s="111" t="s">
        <v>566</v>
      </c>
      <c r="K24" s="881">
        <v>59</v>
      </c>
      <c r="L24" s="882">
        <v>73</v>
      </c>
    </row>
    <row r="25" spans="2:12" ht="15" customHeight="1">
      <c r="B25" s="111" t="s">
        <v>567</v>
      </c>
      <c r="C25" s="881">
        <v>7880</v>
      </c>
      <c r="D25" s="882">
        <v>7525</v>
      </c>
      <c r="F25" s="111" t="s">
        <v>568</v>
      </c>
      <c r="G25" s="881">
        <v>407</v>
      </c>
      <c r="H25" s="882">
        <v>399</v>
      </c>
      <c r="J25" s="111" t="s">
        <v>2017</v>
      </c>
      <c r="K25" s="881">
        <v>155</v>
      </c>
      <c r="L25" s="882">
        <v>154</v>
      </c>
    </row>
    <row r="26" spans="2:12" ht="15" customHeight="1">
      <c r="B26" s="111" t="s">
        <v>569</v>
      </c>
      <c r="C26" s="881">
        <v>31</v>
      </c>
      <c r="D26" s="882">
        <v>34</v>
      </c>
      <c r="F26" s="111" t="s">
        <v>570</v>
      </c>
      <c r="G26" s="881">
        <v>281</v>
      </c>
      <c r="H26" s="882">
        <v>259</v>
      </c>
      <c r="J26" s="111" t="s">
        <v>571</v>
      </c>
      <c r="K26" s="881">
        <v>1552</v>
      </c>
      <c r="L26" s="882">
        <v>1557</v>
      </c>
    </row>
    <row r="27" spans="2:12" ht="15" customHeight="1">
      <c r="B27" s="111" t="s">
        <v>572</v>
      </c>
      <c r="C27" s="881">
        <v>2563</v>
      </c>
      <c r="D27" s="882">
        <v>2449</v>
      </c>
      <c r="F27" s="111" t="s">
        <v>573</v>
      </c>
      <c r="G27" s="881">
        <v>125</v>
      </c>
      <c r="H27" s="882">
        <v>120</v>
      </c>
      <c r="J27" s="111" t="s">
        <v>574</v>
      </c>
      <c r="K27" s="881">
        <v>212</v>
      </c>
      <c r="L27" s="882">
        <v>221</v>
      </c>
    </row>
    <row r="28" spans="2:12" ht="15" customHeight="1">
      <c r="B28" s="111" t="s">
        <v>2018</v>
      </c>
      <c r="C28" s="881">
        <v>832</v>
      </c>
      <c r="D28" s="882">
        <v>960</v>
      </c>
      <c r="F28" s="111" t="s">
        <v>575</v>
      </c>
      <c r="G28" s="881">
        <v>232</v>
      </c>
      <c r="H28" s="882">
        <v>186</v>
      </c>
      <c r="J28" s="111" t="s">
        <v>576</v>
      </c>
      <c r="K28" s="881">
        <v>2021</v>
      </c>
      <c r="L28" s="882">
        <v>1853</v>
      </c>
    </row>
    <row r="29" spans="2:12" ht="15" customHeight="1">
      <c r="B29" s="111" t="s">
        <v>577</v>
      </c>
      <c r="C29" s="881">
        <v>2484</v>
      </c>
      <c r="D29" s="882">
        <v>2338</v>
      </c>
      <c r="F29" s="111" t="s">
        <v>578</v>
      </c>
      <c r="G29" s="881">
        <v>46</v>
      </c>
      <c r="H29" s="882">
        <v>56</v>
      </c>
      <c r="J29" s="111" t="s">
        <v>579</v>
      </c>
      <c r="K29" s="881">
        <v>297</v>
      </c>
      <c r="L29" s="882">
        <v>296</v>
      </c>
    </row>
    <row r="30" spans="2:12" ht="15" customHeight="1">
      <c r="B30" s="111" t="s">
        <v>2019</v>
      </c>
      <c r="C30" s="881">
        <v>5312</v>
      </c>
      <c r="D30" s="882">
        <v>5061</v>
      </c>
      <c r="F30" s="111" t="s">
        <v>520</v>
      </c>
      <c r="G30" s="879">
        <v>9065</v>
      </c>
      <c r="H30" s="880">
        <v>8567</v>
      </c>
      <c r="J30" s="111" t="s">
        <v>580</v>
      </c>
      <c r="K30" s="881">
        <v>450</v>
      </c>
      <c r="L30" s="882">
        <v>389</v>
      </c>
    </row>
    <row r="31" spans="2:12" ht="15" customHeight="1" thickBot="1">
      <c r="B31" s="111" t="s">
        <v>581</v>
      </c>
      <c r="C31" s="881">
        <v>216</v>
      </c>
      <c r="D31" s="882">
        <v>261</v>
      </c>
      <c r="E31" s="100"/>
      <c r="F31" s="810" t="s">
        <v>787</v>
      </c>
      <c r="G31" s="883">
        <v>3894</v>
      </c>
      <c r="H31" s="883">
        <v>3686</v>
      </c>
      <c r="J31" s="111" t="s">
        <v>2020</v>
      </c>
      <c r="K31" s="881">
        <v>160</v>
      </c>
      <c r="L31" s="882">
        <v>154</v>
      </c>
    </row>
    <row r="32" spans="2:12" ht="15" customHeight="1">
      <c r="B32" s="111" t="s">
        <v>582</v>
      </c>
      <c r="C32" s="881">
        <v>4192</v>
      </c>
      <c r="D32" s="882">
        <v>4019</v>
      </c>
      <c r="G32" s="884"/>
      <c r="H32" s="884"/>
      <c r="J32" s="111" t="s">
        <v>583</v>
      </c>
      <c r="K32" s="881">
        <v>64</v>
      </c>
      <c r="L32" s="882">
        <v>62</v>
      </c>
    </row>
    <row r="33" spans="2:12" ht="15" customHeight="1" thickBot="1">
      <c r="B33" s="111" t="s">
        <v>584</v>
      </c>
      <c r="C33" s="881">
        <v>95</v>
      </c>
      <c r="D33" s="882">
        <v>95</v>
      </c>
      <c r="F33" s="103" t="s">
        <v>585</v>
      </c>
      <c r="G33" s="884"/>
      <c r="H33" s="884"/>
      <c r="J33" s="111" t="s">
        <v>586</v>
      </c>
      <c r="K33" s="881">
        <v>77</v>
      </c>
      <c r="L33" s="882">
        <v>74</v>
      </c>
    </row>
    <row r="34" spans="2:12" ht="15" customHeight="1" thickTop="1">
      <c r="B34" s="111" t="s">
        <v>587</v>
      </c>
      <c r="C34" s="881">
        <v>309</v>
      </c>
      <c r="D34" s="882">
        <v>320</v>
      </c>
      <c r="F34" s="874"/>
      <c r="G34" s="99" t="s">
        <v>2021</v>
      </c>
      <c r="H34" s="875" t="s">
        <v>2022</v>
      </c>
      <c r="I34" s="876"/>
      <c r="J34" s="111" t="s">
        <v>588</v>
      </c>
      <c r="K34" s="881">
        <v>52</v>
      </c>
      <c r="L34" s="882">
        <v>52</v>
      </c>
    </row>
    <row r="35" spans="2:12" ht="15" customHeight="1">
      <c r="B35" s="111" t="s">
        <v>589</v>
      </c>
      <c r="C35" s="881">
        <v>641</v>
      </c>
      <c r="D35" s="882">
        <v>643</v>
      </c>
      <c r="F35" s="111" t="s">
        <v>590</v>
      </c>
      <c r="G35" s="881">
        <v>473</v>
      </c>
      <c r="H35" s="882">
        <v>429</v>
      </c>
      <c r="J35" s="111" t="s">
        <v>591</v>
      </c>
      <c r="K35" s="881">
        <v>632</v>
      </c>
      <c r="L35" s="882">
        <v>585</v>
      </c>
    </row>
    <row r="36" spans="2:12" ht="15" customHeight="1">
      <c r="B36" s="111" t="s">
        <v>592</v>
      </c>
      <c r="C36" s="881">
        <v>9065</v>
      </c>
      <c r="D36" s="882">
        <v>8567</v>
      </c>
      <c r="F36" s="111" t="s">
        <v>593</v>
      </c>
      <c r="G36" s="881">
        <v>243</v>
      </c>
      <c r="H36" s="882">
        <v>205</v>
      </c>
      <c r="J36" s="111" t="s">
        <v>2023</v>
      </c>
      <c r="K36" s="881">
        <v>0</v>
      </c>
      <c r="L36" s="882">
        <v>0</v>
      </c>
    </row>
    <row r="37" spans="2:12" ht="15" customHeight="1" thickBot="1">
      <c r="B37" s="111" t="s">
        <v>594</v>
      </c>
      <c r="C37" s="881">
        <v>182</v>
      </c>
      <c r="D37" s="882">
        <v>148</v>
      </c>
      <c r="F37" s="111" t="s">
        <v>595</v>
      </c>
      <c r="G37" s="881">
        <v>1399</v>
      </c>
      <c r="H37" s="882">
        <v>1288</v>
      </c>
      <c r="J37" s="810" t="s">
        <v>787</v>
      </c>
      <c r="K37" s="883">
        <v>8132</v>
      </c>
      <c r="L37" s="883">
        <v>7608</v>
      </c>
    </row>
    <row r="38" spans="2:12" ht="15" customHeight="1">
      <c r="B38" s="111" t="s">
        <v>596</v>
      </c>
      <c r="C38" s="881">
        <v>270</v>
      </c>
      <c r="D38" s="882">
        <v>278</v>
      </c>
      <c r="F38" s="111" t="s">
        <v>597</v>
      </c>
      <c r="G38" s="881">
        <v>317</v>
      </c>
      <c r="H38" s="882">
        <v>277</v>
      </c>
      <c r="K38" s="884"/>
      <c r="L38" s="884"/>
    </row>
    <row r="39" spans="2:12" ht="15" customHeight="1" thickBot="1">
      <c r="B39" s="111" t="s">
        <v>598</v>
      </c>
      <c r="C39" s="881">
        <v>1379</v>
      </c>
      <c r="D39" s="882">
        <v>1313</v>
      </c>
      <c r="F39" s="111" t="s">
        <v>599</v>
      </c>
      <c r="G39" s="881">
        <v>267</v>
      </c>
      <c r="H39" s="882">
        <v>230</v>
      </c>
      <c r="J39" s="103" t="s">
        <v>600</v>
      </c>
      <c r="K39" s="884"/>
      <c r="L39" s="884"/>
    </row>
    <row r="40" spans="2:12" ht="15" customHeight="1" thickTop="1">
      <c r="B40" s="111" t="s">
        <v>601</v>
      </c>
      <c r="C40" s="881">
        <v>538</v>
      </c>
      <c r="D40" s="882">
        <v>492</v>
      </c>
      <c r="F40" s="111" t="s">
        <v>602</v>
      </c>
      <c r="G40" s="881">
        <v>601</v>
      </c>
      <c r="H40" s="882">
        <v>552</v>
      </c>
      <c r="J40" s="98"/>
      <c r="K40" s="99" t="s">
        <v>2024</v>
      </c>
      <c r="L40" s="875" t="s">
        <v>2025</v>
      </c>
    </row>
    <row r="41" spans="2:12" ht="15" customHeight="1">
      <c r="B41" s="111" t="s">
        <v>603</v>
      </c>
      <c r="C41" s="881">
        <v>349</v>
      </c>
      <c r="D41" s="882">
        <v>293</v>
      </c>
      <c r="F41" s="111" t="s">
        <v>604</v>
      </c>
      <c r="G41" s="881">
        <v>280</v>
      </c>
      <c r="H41" s="882">
        <v>265</v>
      </c>
      <c r="J41" s="111" t="s">
        <v>540</v>
      </c>
      <c r="K41" s="881">
        <v>1271</v>
      </c>
      <c r="L41" s="886">
        <v>1259</v>
      </c>
    </row>
    <row r="42" spans="2:12" ht="15" customHeight="1">
      <c r="B42" s="111" t="s">
        <v>605</v>
      </c>
      <c r="C42" s="881">
        <v>115</v>
      </c>
      <c r="D42" s="882">
        <v>84</v>
      </c>
      <c r="F42" s="111" t="s">
        <v>606</v>
      </c>
      <c r="G42" s="881">
        <v>1285</v>
      </c>
      <c r="H42" s="882">
        <v>1191</v>
      </c>
      <c r="J42" s="111" t="s">
        <v>607</v>
      </c>
      <c r="K42" s="881">
        <v>34</v>
      </c>
      <c r="L42" s="886">
        <v>31</v>
      </c>
    </row>
    <row r="43" spans="2:12" ht="15" customHeight="1" thickBot="1">
      <c r="B43" s="810" t="s">
        <v>787</v>
      </c>
      <c r="C43" s="883">
        <v>129540</v>
      </c>
      <c r="D43" s="887">
        <v>125616</v>
      </c>
      <c r="F43" s="111" t="s">
        <v>608</v>
      </c>
      <c r="G43" s="881">
        <v>7836</v>
      </c>
      <c r="H43" s="882">
        <v>7415</v>
      </c>
      <c r="J43" s="111" t="s">
        <v>609</v>
      </c>
      <c r="K43" s="881">
        <v>1789</v>
      </c>
      <c r="L43" s="886">
        <v>1688</v>
      </c>
    </row>
    <row r="44" spans="2:12" ht="15" customHeight="1">
      <c r="B44" s="876"/>
      <c r="C44" s="888"/>
      <c r="D44" s="888"/>
      <c r="F44" s="111" t="s">
        <v>610</v>
      </c>
      <c r="G44" s="881">
        <v>1919</v>
      </c>
      <c r="H44" s="882">
        <v>1959</v>
      </c>
      <c r="J44" s="111" t="s">
        <v>611</v>
      </c>
      <c r="K44" s="881">
        <v>294</v>
      </c>
      <c r="L44" s="886">
        <v>268</v>
      </c>
    </row>
    <row r="45" spans="6:12" ht="15" customHeight="1">
      <c r="F45" s="111" t="s">
        <v>612</v>
      </c>
      <c r="G45" s="881">
        <v>494</v>
      </c>
      <c r="H45" s="882">
        <v>486</v>
      </c>
      <c r="J45" s="111" t="s">
        <v>1986</v>
      </c>
      <c r="K45" s="881">
        <v>152</v>
      </c>
      <c r="L45" s="886">
        <v>126</v>
      </c>
    </row>
    <row r="46" spans="2:12" ht="15" customHeight="1" thickBot="1">
      <c r="B46" s="103" t="s">
        <v>1987</v>
      </c>
      <c r="E46" s="876"/>
      <c r="F46" s="111" t="s">
        <v>1988</v>
      </c>
      <c r="G46" s="881">
        <v>3121</v>
      </c>
      <c r="H46" s="882">
        <v>3055</v>
      </c>
      <c r="J46" s="111" t="s">
        <v>1989</v>
      </c>
      <c r="K46" s="881">
        <v>152</v>
      </c>
      <c r="L46" s="886">
        <v>129</v>
      </c>
    </row>
    <row r="47" spans="2:12" ht="15" customHeight="1" thickTop="1">
      <c r="B47" s="874"/>
      <c r="C47" s="99" t="s">
        <v>2024</v>
      </c>
      <c r="D47" s="875" t="s">
        <v>2025</v>
      </c>
      <c r="F47" s="111" t="s">
        <v>1990</v>
      </c>
      <c r="G47" s="881">
        <v>92</v>
      </c>
      <c r="H47" s="882">
        <v>81</v>
      </c>
      <c r="J47" s="111" t="s">
        <v>576</v>
      </c>
      <c r="K47" s="881">
        <v>1077</v>
      </c>
      <c r="L47" s="886">
        <v>1041</v>
      </c>
    </row>
    <row r="48" spans="2:12" ht="15" customHeight="1">
      <c r="B48" s="111" t="s">
        <v>1991</v>
      </c>
      <c r="C48" s="881">
        <v>393</v>
      </c>
      <c r="D48" s="882">
        <v>294</v>
      </c>
      <c r="F48" s="111" t="s">
        <v>1992</v>
      </c>
      <c r="G48" s="881">
        <v>1254</v>
      </c>
      <c r="H48" s="882">
        <v>1256</v>
      </c>
      <c r="J48" s="111" t="s">
        <v>1993</v>
      </c>
      <c r="K48" s="881">
        <v>98</v>
      </c>
      <c r="L48" s="886">
        <v>76</v>
      </c>
    </row>
    <row r="49" spans="2:12" ht="15" customHeight="1">
      <c r="B49" s="111" t="s">
        <v>1994</v>
      </c>
      <c r="C49" s="881">
        <v>2314</v>
      </c>
      <c r="D49" s="882">
        <v>2328</v>
      </c>
      <c r="F49" s="111" t="s">
        <v>1995</v>
      </c>
      <c r="G49" s="881">
        <v>19</v>
      </c>
      <c r="H49" s="882">
        <v>30</v>
      </c>
      <c r="J49" s="111" t="s">
        <v>1996</v>
      </c>
      <c r="K49" s="881">
        <v>1484</v>
      </c>
      <c r="L49" s="886">
        <v>1321</v>
      </c>
    </row>
    <row r="50" spans="2:12" ht="15" customHeight="1">
      <c r="B50" s="111" t="s">
        <v>1997</v>
      </c>
      <c r="C50" s="881">
        <v>302</v>
      </c>
      <c r="D50" s="882">
        <v>282</v>
      </c>
      <c r="F50" s="111" t="s">
        <v>1998</v>
      </c>
      <c r="G50" s="881">
        <v>10601</v>
      </c>
      <c r="H50" s="882">
        <v>9876</v>
      </c>
      <c r="J50" s="111" t="s">
        <v>1999</v>
      </c>
      <c r="K50" s="881">
        <v>3854</v>
      </c>
      <c r="L50" s="886">
        <v>3144</v>
      </c>
    </row>
    <row r="51" spans="2:12" ht="15" customHeight="1">
      <c r="B51" s="111" t="s">
        <v>2000</v>
      </c>
      <c r="C51" s="881">
        <v>496</v>
      </c>
      <c r="D51" s="882">
        <v>503</v>
      </c>
      <c r="F51" s="111" t="s">
        <v>2001</v>
      </c>
      <c r="G51" s="881">
        <v>454</v>
      </c>
      <c r="H51" s="882">
        <v>402</v>
      </c>
      <c r="J51" s="111" t="s">
        <v>2002</v>
      </c>
      <c r="K51" s="881">
        <v>395</v>
      </c>
      <c r="L51" s="886">
        <v>378</v>
      </c>
    </row>
    <row r="52" spans="2:12" ht="15" customHeight="1">
      <c r="B52" s="111" t="s">
        <v>2003</v>
      </c>
      <c r="C52" s="879">
        <v>820</v>
      </c>
      <c r="D52" s="880">
        <v>822</v>
      </c>
      <c r="F52" s="111" t="s">
        <v>2004</v>
      </c>
      <c r="G52" s="881">
        <v>468</v>
      </c>
      <c r="H52" s="882">
        <v>470</v>
      </c>
      <c r="J52" s="111" t="s">
        <v>2005</v>
      </c>
      <c r="K52" s="881">
        <v>127</v>
      </c>
      <c r="L52" s="886">
        <v>90</v>
      </c>
    </row>
    <row r="53" spans="2:12" ht="15" customHeight="1" thickBot="1">
      <c r="B53" s="810" t="s">
        <v>787</v>
      </c>
      <c r="C53" s="883">
        <f>SUM(C48:C51)</f>
        <v>3505</v>
      </c>
      <c r="D53" s="883">
        <f>SUM(D48:D51)</f>
        <v>3407</v>
      </c>
      <c r="F53" s="111" t="s">
        <v>2006</v>
      </c>
      <c r="G53" s="881">
        <v>1490</v>
      </c>
      <c r="H53" s="882">
        <v>1431</v>
      </c>
      <c r="J53" s="111" t="s">
        <v>2007</v>
      </c>
      <c r="K53" s="881">
        <v>168</v>
      </c>
      <c r="L53" s="886">
        <v>132</v>
      </c>
    </row>
    <row r="54" spans="6:12" ht="15" customHeight="1">
      <c r="F54" s="111" t="s">
        <v>2008</v>
      </c>
      <c r="G54" s="881">
        <v>805</v>
      </c>
      <c r="H54" s="882">
        <v>774</v>
      </c>
      <c r="J54" s="111" t="s">
        <v>2009</v>
      </c>
      <c r="K54" s="881">
        <v>503</v>
      </c>
      <c r="L54" s="886">
        <v>488</v>
      </c>
    </row>
    <row r="55" spans="3:12" ht="15" customHeight="1">
      <c r="C55" s="109"/>
      <c r="F55" s="111" t="s">
        <v>2010</v>
      </c>
      <c r="G55" s="881">
        <v>59</v>
      </c>
      <c r="H55" s="882">
        <v>20</v>
      </c>
      <c r="J55" s="111" t="s">
        <v>2011</v>
      </c>
      <c r="K55" s="881">
        <v>1816</v>
      </c>
      <c r="L55" s="886">
        <v>1560</v>
      </c>
    </row>
    <row r="56" spans="6:12" ht="15" customHeight="1" thickBot="1">
      <c r="F56" s="810" t="s">
        <v>787</v>
      </c>
      <c r="G56" s="883">
        <v>33476</v>
      </c>
      <c r="H56" s="883">
        <v>31690</v>
      </c>
      <c r="I56" s="889"/>
      <c r="J56" s="810" t="s">
        <v>787</v>
      </c>
      <c r="K56" s="883">
        <f>SUM(K41:K55)</f>
        <v>13214</v>
      </c>
      <c r="L56" s="883">
        <f>SUM(L41:L55)</f>
        <v>11731</v>
      </c>
    </row>
    <row r="57" ht="15" customHeight="1">
      <c r="B57" s="103" t="s">
        <v>2026</v>
      </c>
    </row>
    <row r="58" ht="15" customHeight="1">
      <c r="B58" s="103" t="s">
        <v>2027</v>
      </c>
    </row>
  </sheetData>
  <printOptions/>
  <pageMargins left="0.2755905511811024" right="0.31496062992125984" top="0.34" bottom="0.27" header="0.2755905511811024" footer="0.1968503937007874"/>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2:O70"/>
  <sheetViews>
    <sheetView workbookViewId="0" topLeftCell="A1">
      <selection activeCell="A1" sqref="A1"/>
    </sheetView>
  </sheetViews>
  <sheetFormatPr defaultColWidth="9.00390625" defaultRowHeight="13.5"/>
  <cols>
    <col min="1" max="1" width="2.625" style="890" customWidth="1"/>
    <col min="2" max="2" width="10.625" style="890" customWidth="1"/>
    <col min="3" max="3" width="8.625" style="890" customWidth="1"/>
    <col min="4" max="4" width="9.625" style="890" customWidth="1"/>
    <col min="5" max="5" width="13.625" style="890" customWidth="1"/>
    <col min="6" max="6" width="8.625" style="890" customWidth="1"/>
    <col min="7" max="7" width="2.125" style="890" customWidth="1"/>
    <col min="8" max="8" width="8.625" style="890" customWidth="1"/>
    <col min="9" max="9" width="2.125" style="890" customWidth="1"/>
    <col min="10" max="10" width="13.625" style="890" customWidth="1"/>
    <col min="11" max="11" width="8.625" style="890" customWidth="1"/>
    <col min="12" max="12" width="2.125" style="890" customWidth="1"/>
    <col min="13" max="13" width="8.625" style="890" customWidth="1"/>
    <col min="14" max="14" width="2.125" style="890" customWidth="1"/>
    <col min="15" max="15" width="13.625" style="890" customWidth="1"/>
    <col min="16" max="16384" width="9.00390625" style="890" customWidth="1"/>
  </cols>
  <sheetData>
    <row r="1" ht="12" customHeight="1"/>
    <row r="2" spans="2:15" ht="15" customHeight="1">
      <c r="B2" s="891" t="s">
        <v>2043</v>
      </c>
      <c r="E2" s="892"/>
      <c r="F2" s="892"/>
      <c r="G2" s="892"/>
      <c r="H2" s="892"/>
      <c r="I2" s="892"/>
      <c r="J2" s="893"/>
      <c r="K2" s="892"/>
      <c r="L2" s="892"/>
      <c r="M2" s="892"/>
      <c r="N2" s="892"/>
      <c r="O2" s="892"/>
    </row>
    <row r="3" spans="2:15" ht="13.5" customHeight="1" thickBot="1">
      <c r="B3" s="894"/>
      <c r="C3" s="894"/>
      <c r="D3" s="894"/>
      <c r="E3" s="894"/>
      <c r="F3" s="894"/>
      <c r="G3" s="894"/>
      <c r="H3" s="894"/>
      <c r="I3" s="894"/>
      <c r="J3" s="894"/>
      <c r="K3" s="895"/>
      <c r="L3" s="895"/>
      <c r="M3" s="895"/>
      <c r="N3" s="895"/>
      <c r="O3" s="896" t="s">
        <v>2035</v>
      </c>
    </row>
    <row r="4" spans="1:15" s="899" customFormat="1" ht="13.5" customHeight="1" thickTop="1">
      <c r="A4" s="897"/>
      <c r="B4" s="898" t="s">
        <v>2036</v>
      </c>
      <c r="C4" s="1472" t="s">
        <v>237</v>
      </c>
      <c r="D4" s="1473"/>
      <c r="E4" s="1473"/>
      <c r="F4" s="1459" t="s">
        <v>2029</v>
      </c>
      <c r="G4" s="1460"/>
      <c r="H4" s="1460"/>
      <c r="I4" s="1460"/>
      <c r="J4" s="1461"/>
      <c r="K4" s="1459" t="s">
        <v>2030</v>
      </c>
      <c r="L4" s="1460"/>
      <c r="M4" s="1460"/>
      <c r="N4" s="1460"/>
      <c r="O4" s="1461"/>
    </row>
    <row r="5" spans="1:15" s="899" customFormat="1" ht="13.5" customHeight="1">
      <c r="A5" s="897"/>
      <c r="B5" s="900"/>
      <c r="C5" s="1470" t="s">
        <v>2031</v>
      </c>
      <c r="D5" s="1470" t="s">
        <v>1643</v>
      </c>
      <c r="E5" s="901" t="s">
        <v>2032</v>
      </c>
      <c r="F5" s="1470" t="s">
        <v>2031</v>
      </c>
      <c r="G5" s="1462" t="s">
        <v>1643</v>
      </c>
      <c r="H5" s="1463"/>
      <c r="I5" s="1466" t="s">
        <v>2032</v>
      </c>
      <c r="J5" s="1467"/>
      <c r="K5" s="1470" t="s">
        <v>2031</v>
      </c>
      <c r="L5" s="1462" t="s">
        <v>1643</v>
      </c>
      <c r="M5" s="1463"/>
      <c r="N5" s="1466" t="s">
        <v>2032</v>
      </c>
      <c r="O5" s="1467"/>
    </row>
    <row r="6" spans="1:15" s="899" customFormat="1" ht="13.5" customHeight="1">
      <c r="A6" s="897"/>
      <c r="B6" s="902" t="s">
        <v>2037</v>
      </c>
      <c r="C6" s="1471"/>
      <c r="D6" s="1471"/>
      <c r="E6" s="903" t="s">
        <v>2033</v>
      </c>
      <c r="F6" s="1471"/>
      <c r="G6" s="1464"/>
      <c r="H6" s="1465"/>
      <c r="I6" s="1468" t="s">
        <v>2033</v>
      </c>
      <c r="J6" s="1469"/>
      <c r="K6" s="1471"/>
      <c r="L6" s="1464"/>
      <c r="M6" s="1465"/>
      <c r="N6" s="1468" t="s">
        <v>2033</v>
      </c>
      <c r="O6" s="1469"/>
    </row>
    <row r="7" spans="1:15" s="899" customFormat="1" ht="13.5" customHeight="1">
      <c r="A7" s="897"/>
      <c r="B7" s="904" t="s">
        <v>2038</v>
      </c>
      <c r="C7" s="905">
        <f>+F7+K7</f>
        <v>22263</v>
      </c>
      <c r="D7" s="905">
        <f>+H7+M7</f>
        <v>111008</v>
      </c>
      <c r="E7" s="905">
        <f>+J7+O7</f>
        <v>368329342</v>
      </c>
      <c r="F7" s="906">
        <v>3983</v>
      </c>
      <c r="G7" s="907"/>
      <c r="H7" s="908">
        <v>33304</v>
      </c>
      <c r="I7" s="907"/>
      <c r="J7" s="908">
        <v>230564787</v>
      </c>
      <c r="K7" s="906">
        <v>18280</v>
      </c>
      <c r="L7" s="907"/>
      <c r="M7" s="908">
        <v>77704</v>
      </c>
      <c r="N7" s="907"/>
      <c r="O7" s="908">
        <v>137764555</v>
      </c>
    </row>
    <row r="8" spans="1:15" s="899" customFormat="1" ht="9.75" customHeight="1">
      <c r="A8" s="897"/>
      <c r="B8" s="904"/>
      <c r="C8" s="909"/>
      <c r="D8" s="909"/>
      <c r="E8" s="909"/>
      <c r="F8" s="909"/>
      <c r="G8" s="910"/>
      <c r="H8" s="911"/>
      <c r="I8" s="910"/>
      <c r="J8" s="911"/>
      <c r="K8" s="909"/>
      <c r="L8" s="910"/>
      <c r="M8" s="911"/>
      <c r="N8" s="910"/>
      <c r="O8" s="911"/>
    </row>
    <row r="9" spans="1:15" s="918" customFormat="1" ht="13.5" customHeight="1">
      <c r="A9" s="912"/>
      <c r="B9" s="913" t="s">
        <v>2039</v>
      </c>
      <c r="C9" s="914">
        <f>SUM(C11:C12)</f>
        <v>20814</v>
      </c>
      <c r="D9" s="915">
        <f>SUM(D11:D12)</f>
        <v>105972</v>
      </c>
      <c r="E9" s="914">
        <f>SUM(E11:E12)</f>
        <v>349243790</v>
      </c>
      <c r="F9" s="914">
        <f>SUM(F11:F12)</f>
        <v>3692</v>
      </c>
      <c r="G9" s="916"/>
      <c r="H9" s="917">
        <f>SUM(H11:H12)</f>
        <v>30283</v>
      </c>
      <c r="I9" s="916"/>
      <c r="J9" s="917">
        <f>SUM(J11:J12)</f>
        <v>202203116</v>
      </c>
      <c r="K9" s="914">
        <f>SUM(K11:K12)</f>
        <v>17122</v>
      </c>
      <c r="L9" s="916"/>
      <c r="M9" s="917">
        <f>SUM(M11:M12)</f>
        <v>75689</v>
      </c>
      <c r="N9" s="916"/>
      <c r="O9" s="917">
        <f>SUM(O11:O12)</f>
        <v>147040674</v>
      </c>
    </row>
    <row r="10" spans="1:15" s="918" customFormat="1" ht="9.75" customHeight="1">
      <c r="A10" s="912"/>
      <c r="B10" s="913"/>
      <c r="C10" s="919"/>
      <c r="D10" s="920"/>
      <c r="E10" s="919"/>
      <c r="F10" s="919"/>
      <c r="G10" s="921"/>
      <c r="H10" s="922"/>
      <c r="I10" s="921"/>
      <c r="J10" s="922"/>
      <c r="K10" s="919"/>
      <c r="L10" s="921"/>
      <c r="M10" s="922"/>
      <c r="N10" s="921"/>
      <c r="O10" s="922"/>
    </row>
    <row r="11" spans="1:15" s="918" customFormat="1" ht="13.5" customHeight="1">
      <c r="A11" s="912"/>
      <c r="B11" s="913" t="s">
        <v>1093</v>
      </c>
      <c r="C11" s="914">
        <f>SUM(C19:C33)</f>
        <v>15880</v>
      </c>
      <c r="D11" s="915">
        <f>SUM(D19:D33)</f>
        <v>88795</v>
      </c>
      <c r="E11" s="914">
        <f>SUM(E19:E33)</f>
        <v>310017218</v>
      </c>
      <c r="F11" s="914">
        <f>SUM(F19:F33)</f>
        <v>3303</v>
      </c>
      <c r="G11" s="916"/>
      <c r="H11" s="917">
        <f>SUM(H19:H33)</f>
        <v>28381</v>
      </c>
      <c r="I11" s="916"/>
      <c r="J11" s="917">
        <f>SUM(J19:J33)</f>
        <v>187928572</v>
      </c>
      <c r="K11" s="914">
        <f>SUM(K19:K33)</f>
        <v>12577</v>
      </c>
      <c r="L11" s="916"/>
      <c r="M11" s="917">
        <f>SUM(M19:M33)</f>
        <v>60414</v>
      </c>
      <c r="N11" s="916"/>
      <c r="O11" s="917">
        <f>SUM(O19:O33)</f>
        <v>122088646</v>
      </c>
    </row>
    <row r="12" spans="1:15" s="918" customFormat="1" ht="13.5" customHeight="1">
      <c r="A12" s="912"/>
      <c r="B12" s="913" t="s">
        <v>1094</v>
      </c>
      <c r="C12" s="914">
        <f>SUM(C35:C68)</f>
        <v>4934</v>
      </c>
      <c r="D12" s="915">
        <f>SUM(D35:D68)</f>
        <v>17177</v>
      </c>
      <c r="E12" s="915">
        <f>SUM(E35:E68)</f>
        <v>39226572</v>
      </c>
      <c r="F12" s="914">
        <f>SUM(F35:F68)</f>
        <v>389</v>
      </c>
      <c r="G12" s="916"/>
      <c r="H12" s="917">
        <v>1902</v>
      </c>
      <c r="I12" s="916"/>
      <c r="J12" s="917">
        <v>14274544</v>
      </c>
      <c r="K12" s="914">
        <f>SUM(K35:K68)</f>
        <v>4545</v>
      </c>
      <c r="L12" s="916"/>
      <c r="M12" s="917">
        <v>15275</v>
      </c>
      <c r="N12" s="916"/>
      <c r="O12" s="917">
        <v>24952028</v>
      </c>
    </row>
    <row r="13" spans="1:15" s="918" customFormat="1" ht="9.75" customHeight="1">
      <c r="A13" s="912"/>
      <c r="B13" s="913"/>
      <c r="C13" s="914"/>
      <c r="D13" s="915"/>
      <c r="E13" s="915"/>
      <c r="F13" s="914"/>
      <c r="G13" s="916"/>
      <c r="H13" s="917"/>
      <c r="I13" s="916"/>
      <c r="J13" s="917"/>
      <c r="K13" s="914"/>
      <c r="L13" s="916"/>
      <c r="M13" s="917"/>
      <c r="N13" s="916"/>
      <c r="O13" s="917"/>
    </row>
    <row r="14" spans="1:15" s="918" customFormat="1" ht="13.5" customHeight="1">
      <c r="A14" s="912"/>
      <c r="B14" s="913" t="s">
        <v>1095</v>
      </c>
      <c r="C14" s="914">
        <f>+C19+C25+C26+C27+C30+C31+C32+C35+C36+C37+C38+C39+C40+C41</f>
        <v>9565</v>
      </c>
      <c r="D14" s="915">
        <f>+D19+D25+D26+D27+D30+D31+D32+D35+D36+D37+D38+D39+D40+D41</f>
        <v>52583</v>
      </c>
      <c r="E14" s="915">
        <f>+E19+E25+E26+E27+E30+E31+E32+E35+E36+E37+E38+E39+E40+E41</f>
        <v>191757301</v>
      </c>
      <c r="F14" s="914">
        <f>+F19+F25+F26+F27+F30+F31+F32+F35+F36+F37+F38+F39+F40+F41</f>
        <v>1929</v>
      </c>
      <c r="G14" s="916"/>
      <c r="H14" s="917">
        <f>+H19+H25+H26+H27+H30+H31+H32+H35+H36+H37+H38+H39+H40+H41</f>
        <v>17359</v>
      </c>
      <c r="I14" s="916"/>
      <c r="J14" s="917">
        <f>+J19+J25+J26+J27+J30+J31+J32+J35+J36+J37+J38+J39+J40+J41</f>
        <v>121325360</v>
      </c>
      <c r="K14" s="914">
        <f>+K19+K25+K26+K27+K30+K31+K32+K35+K36+K37+K38+K39+K40+K41</f>
        <v>7636</v>
      </c>
      <c r="L14" s="916"/>
      <c r="M14" s="917">
        <f>+M19+M25+M26+M27+M30+M31+M32+M35+M36+M37+M38+M39+M40+M41</f>
        <v>35224</v>
      </c>
      <c r="N14" s="916"/>
      <c r="O14" s="917">
        <f>+O19+O25+O26+O27+O30+O31+O32+O35+O36+O37+O38+O39+O40+O41</f>
        <v>70431941</v>
      </c>
    </row>
    <row r="15" spans="1:15" s="918" customFormat="1" ht="13.5" customHeight="1">
      <c r="A15" s="912"/>
      <c r="B15" s="913" t="s">
        <v>1096</v>
      </c>
      <c r="C15" s="914">
        <f>+C24+C43+C44+C45+C46+C47+C48+C49</f>
        <v>1595</v>
      </c>
      <c r="D15" s="915">
        <f>+D24+D43+D44+D45+D46+D47+D48+D49</f>
        <v>6864</v>
      </c>
      <c r="E15" s="915">
        <f>+E24+E43+E44+E45+E46+E47+E48+E49</f>
        <v>19436257</v>
      </c>
      <c r="F15" s="914">
        <f>+F24+F43+F44+F45+F46+F47+F48+F49</f>
        <v>186</v>
      </c>
      <c r="G15" s="916"/>
      <c r="H15" s="917">
        <v>1103</v>
      </c>
      <c r="I15" s="916"/>
      <c r="J15" s="917">
        <v>4631202</v>
      </c>
      <c r="K15" s="914">
        <f>+K24+K43+K44+K45+K46+K47+K48+K49</f>
        <v>1409</v>
      </c>
      <c r="L15" s="916"/>
      <c r="M15" s="917">
        <v>5761</v>
      </c>
      <c r="N15" s="916"/>
      <c r="O15" s="917">
        <v>11805055</v>
      </c>
    </row>
    <row r="16" spans="1:15" s="918" customFormat="1" ht="13.5" customHeight="1">
      <c r="A16" s="912"/>
      <c r="B16" s="913" t="s">
        <v>1097</v>
      </c>
      <c r="C16" s="914">
        <f>+C20+C29+C33+C51+C52+C53+C54+C55</f>
        <v>3834</v>
      </c>
      <c r="D16" s="915">
        <f>+D20+D29+D33+D51+D52+D53+D54+D55</f>
        <v>18267</v>
      </c>
      <c r="E16" s="915">
        <f>+E20+E29+E33+E51+E52+E53+E54+E55</f>
        <v>52028794</v>
      </c>
      <c r="F16" s="914">
        <f>+F20+F29+F33+F51+F52+F53+F54+F55</f>
        <v>546</v>
      </c>
      <c r="G16" s="916"/>
      <c r="H16" s="917">
        <f>+H20+H29+H33+H51+H52+H53+H54+H55</f>
        <v>3864</v>
      </c>
      <c r="I16" s="916"/>
      <c r="J16" s="917">
        <f>+J20+J29+J33+J51+J52+J53+J54+J55</f>
        <v>24702544</v>
      </c>
      <c r="K16" s="914">
        <f>+K20+K29+K33+K51+K52+K53+K54+K55</f>
        <v>3288</v>
      </c>
      <c r="L16" s="916"/>
      <c r="M16" s="917">
        <f>+M20+M29+M33+M51+M52+M53+M54+M55</f>
        <v>14403</v>
      </c>
      <c r="N16" s="916"/>
      <c r="O16" s="917">
        <f>+O20+O29+O33+O51+O52+O53+O54+O55</f>
        <v>27326250</v>
      </c>
    </row>
    <row r="17" spans="1:15" s="918" customFormat="1" ht="13.5" customHeight="1">
      <c r="A17" s="912"/>
      <c r="B17" s="913" t="s">
        <v>1098</v>
      </c>
      <c r="C17" s="914">
        <f>+C21+C22+C57+C58+C59+C60+C61+C62+C63+C64+C65+C66+C67+C68</f>
        <v>5820</v>
      </c>
      <c r="D17" s="915">
        <f>+D21+D22+D57+D58+D59+D60+D61+D62+D63+D64+D65+D66+D67+D68</f>
        <v>28258</v>
      </c>
      <c r="E17" s="915">
        <f>+E21+E22+E57+E58+E59+E60+E61+E62+E63+E64+E65+E66+E67+E68</f>
        <v>86021438</v>
      </c>
      <c r="F17" s="914">
        <f>+F21+F22+F57+F58+F59+F60+F61+F62+F63+F64+F65+F66+F67+F68</f>
        <v>1031</v>
      </c>
      <c r="G17" s="916"/>
      <c r="H17" s="917">
        <f>+H21+H22+H57+H58+H59+H60+H61+H62+H63+H64+H65+H66+H67+H68</f>
        <v>7957</v>
      </c>
      <c r="I17" s="916"/>
      <c r="J17" s="917">
        <f>+J21+J22+J57+J58+J59+J60+J61+J62+J63+J64+J65+J66+J67+J68</f>
        <v>48544010</v>
      </c>
      <c r="K17" s="914">
        <f>+K21+K22+K57+K58+K59+K60+K61+K62+K63+K64+K65+K66+K67+K68</f>
        <v>4789</v>
      </c>
      <c r="L17" s="916"/>
      <c r="M17" s="917">
        <f>+M21+M22+M57+M58+M59+M60+M61+M62+M63+M64+M65+M66+M67+M68</f>
        <v>20301</v>
      </c>
      <c r="N17" s="916"/>
      <c r="O17" s="917">
        <f>+O21+O22+O57+O58+O59+O60+O61+O62+O63+O64+O65+O66+O67+O68</f>
        <v>37477428</v>
      </c>
    </row>
    <row r="18" spans="1:15" s="899" customFormat="1" ht="9.75" customHeight="1">
      <c r="A18" s="897"/>
      <c r="B18" s="923" t="s">
        <v>2034</v>
      </c>
      <c r="C18" s="909"/>
      <c r="D18" s="909"/>
      <c r="E18" s="924"/>
      <c r="F18" s="909"/>
      <c r="G18" s="910"/>
      <c r="H18" s="911"/>
      <c r="I18" s="910"/>
      <c r="J18" s="911"/>
      <c r="K18" s="909"/>
      <c r="L18" s="910"/>
      <c r="M18" s="911"/>
      <c r="N18" s="910"/>
      <c r="O18" s="911"/>
    </row>
    <row r="19" spans="1:15" s="899" customFormat="1" ht="12" customHeight="1">
      <c r="A19" s="897"/>
      <c r="B19" s="904" t="s">
        <v>1099</v>
      </c>
      <c r="C19" s="905">
        <f>+F19+K19</f>
        <v>4566</v>
      </c>
      <c r="D19" s="905">
        <f>+H19+M19</f>
        <v>30768</v>
      </c>
      <c r="E19" s="905">
        <f>+J19+O19</f>
        <v>126807630</v>
      </c>
      <c r="F19" s="905">
        <v>1277</v>
      </c>
      <c r="G19" s="910"/>
      <c r="H19" s="925">
        <v>13447</v>
      </c>
      <c r="I19" s="910"/>
      <c r="J19" s="925">
        <v>90382059</v>
      </c>
      <c r="K19" s="905">
        <v>3289</v>
      </c>
      <c r="L19" s="910"/>
      <c r="M19" s="925">
        <v>17321</v>
      </c>
      <c r="N19" s="910"/>
      <c r="O19" s="925">
        <v>36425571</v>
      </c>
    </row>
    <row r="20" spans="1:15" s="899" customFormat="1" ht="12" customHeight="1">
      <c r="A20" s="897"/>
      <c r="B20" s="904" t="s">
        <v>1100</v>
      </c>
      <c r="C20" s="905">
        <f>+F20+K20</f>
        <v>1518</v>
      </c>
      <c r="D20" s="905">
        <f>+H20+M20</f>
        <v>8647</v>
      </c>
      <c r="E20" s="905">
        <f>+J20+O20</f>
        <v>24644568</v>
      </c>
      <c r="F20" s="905">
        <v>302</v>
      </c>
      <c r="G20" s="910"/>
      <c r="H20" s="925">
        <v>2377</v>
      </c>
      <c r="I20" s="910"/>
      <c r="J20" s="925">
        <v>12201667</v>
      </c>
      <c r="K20" s="905">
        <v>1216</v>
      </c>
      <c r="L20" s="910"/>
      <c r="M20" s="925">
        <v>6270</v>
      </c>
      <c r="N20" s="910"/>
      <c r="O20" s="925">
        <v>12442901</v>
      </c>
    </row>
    <row r="21" spans="1:15" s="899" customFormat="1" ht="12" customHeight="1">
      <c r="A21" s="897"/>
      <c r="B21" s="904" t="s">
        <v>1101</v>
      </c>
      <c r="C21" s="905">
        <f>+F21+K21</f>
        <v>1956</v>
      </c>
      <c r="D21" s="905">
        <f>+H21+M21</f>
        <v>9704</v>
      </c>
      <c r="E21" s="905">
        <f>+J21+O21</f>
        <v>25308968</v>
      </c>
      <c r="F21" s="905">
        <v>370</v>
      </c>
      <c r="G21" s="910"/>
      <c r="H21" s="925">
        <v>2683</v>
      </c>
      <c r="I21" s="910"/>
      <c r="J21" s="925">
        <v>12244812</v>
      </c>
      <c r="K21" s="905">
        <v>1586</v>
      </c>
      <c r="L21" s="910"/>
      <c r="M21" s="925">
        <v>7021</v>
      </c>
      <c r="N21" s="910"/>
      <c r="O21" s="925">
        <v>13064156</v>
      </c>
    </row>
    <row r="22" spans="1:15" s="899" customFormat="1" ht="12" customHeight="1">
      <c r="A22" s="897"/>
      <c r="B22" s="904" t="s">
        <v>1102</v>
      </c>
      <c r="C22" s="905">
        <f>+F22+K22</f>
        <v>2104</v>
      </c>
      <c r="D22" s="905">
        <f>+H22+M22</f>
        <v>12170</v>
      </c>
      <c r="E22" s="905">
        <f>+J22+O22</f>
        <v>46328711</v>
      </c>
      <c r="F22" s="905">
        <v>518</v>
      </c>
      <c r="G22" s="910"/>
      <c r="H22" s="925">
        <v>4368</v>
      </c>
      <c r="I22" s="910"/>
      <c r="J22" s="925">
        <v>30845568</v>
      </c>
      <c r="K22" s="905">
        <v>1586</v>
      </c>
      <c r="L22" s="910"/>
      <c r="M22" s="925">
        <v>7802</v>
      </c>
      <c r="N22" s="910"/>
      <c r="O22" s="925">
        <v>15483143</v>
      </c>
    </row>
    <row r="23" spans="1:15" s="899" customFormat="1" ht="9.75" customHeight="1">
      <c r="A23" s="897"/>
      <c r="B23" s="904"/>
      <c r="C23" s="926"/>
      <c r="D23" s="926"/>
      <c r="E23" s="926"/>
      <c r="F23" s="926"/>
      <c r="G23" s="927"/>
      <c r="H23" s="928"/>
      <c r="I23" s="927"/>
      <c r="J23" s="928"/>
      <c r="K23" s="926"/>
      <c r="L23" s="927"/>
      <c r="M23" s="928"/>
      <c r="N23" s="927"/>
      <c r="O23" s="928"/>
    </row>
    <row r="24" spans="1:15" s="899" customFormat="1" ht="12" customHeight="1">
      <c r="A24" s="897"/>
      <c r="B24" s="904" t="s">
        <v>1103</v>
      </c>
      <c r="C24" s="905">
        <f>+F24+K24</f>
        <v>878</v>
      </c>
      <c r="D24" s="905">
        <f>+H24+M24</f>
        <v>4721</v>
      </c>
      <c r="E24" s="905">
        <f>+J24+O24</f>
        <v>15502029</v>
      </c>
      <c r="F24" s="905">
        <v>158</v>
      </c>
      <c r="G24" s="910"/>
      <c r="H24" s="925">
        <v>1024</v>
      </c>
      <c r="I24" s="910"/>
      <c r="J24" s="925">
        <v>7461058</v>
      </c>
      <c r="K24" s="905">
        <v>720</v>
      </c>
      <c r="L24" s="910"/>
      <c r="M24" s="925">
        <v>3697</v>
      </c>
      <c r="N24" s="910"/>
      <c r="O24" s="925">
        <v>8040971</v>
      </c>
    </row>
    <row r="25" spans="1:15" s="899" customFormat="1" ht="12" customHeight="1">
      <c r="A25" s="897"/>
      <c r="B25" s="904" t="s">
        <v>1104</v>
      </c>
      <c r="C25" s="905">
        <f>+F25+K25</f>
        <v>713</v>
      </c>
      <c r="D25" s="905">
        <f>+H25+M25</f>
        <v>3378</v>
      </c>
      <c r="E25" s="905">
        <f>+J25+O25</f>
        <v>8281606</v>
      </c>
      <c r="F25" s="905">
        <v>118</v>
      </c>
      <c r="G25" s="910"/>
      <c r="H25" s="925">
        <v>666</v>
      </c>
      <c r="I25" s="910"/>
      <c r="J25" s="925">
        <v>2637906</v>
      </c>
      <c r="K25" s="905">
        <v>595</v>
      </c>
      <c r="L25" s="910"/>
      <c r="M25" s="925">
        <v>2712</v>
      </c>
      <c r="N25" s="910"/>
      <c r="O25" s="925">
        <v>5643700</v>
      </c>
    </row>
    <row r="26" spans="1:15" s="899" customFormat="1" ht="12" customHeight="1">
      <c r="A26" s="897"/>
      <c r="B26" s="904" t="s">
        <v>1105</v>
      </c>
      <c r="C26" s="905">
        <f>+F26+K26</f>
        <v>511</v>
      </c>
      <c r="D26" s="905">
        <f>+H26+M26</f>
        <v>1960</v>
      </c>
      <c r="E26" s="905">
        <f>+J26+O26</f>
        <v>3673330</v>
      </c>
      <c r="F26" s="905">
        <v>45</v>
      </c>
      <c r="G26" s="910"/>
      <c r="H26" s="925">
        <v>236</v>
      </c>
      <c r="I26" s="910"/>
      <c r="J26" s="925">
        <v>877664</v>
      </c>
      <c r="K26" s="905">
        <v>466</v>
      </c>
      <c r="L26" s="910"/>
      <c r="M26" s="925">
        <v>1724</v>
      </c>
      <c r="N26" s="910"/>
      <c r="O26" s="925">
        <v>2795666</v>
      </c>
    </row>
    <row r="27" spans="1:15" s="899" customFormat="1" ht="12" customHeight="1">
      <c r="A27" s="897"/>
      <c r="B27" s="904" t="s">
        <v>1106</v>
      </c>
      <c r="C27" s="905">
        <f>+F27+K27</f>
        <v>452</v>
      </c>
      <c r="D27" s="905">
        <f>+H27+M27</f>
        <v>1801</v>
      </c>
      <c r="E27" s="905">
        <f>+J27+O27</f>
        <v>4393088</v>
      </c>
      <c r="F27" s="905">
        <v>43</v>
      </c>
      <c r="G27" s="910"/>
      <c r="H27" s="925">
        <v>257</v>
      </c>
      <c r="I27" s="910"/>
      <c r="J27" s="925">
        <v>2017097</v>
      </c>
      <c r="K27" s="905">
        <v>409</v>
      </c>
      <c r="L27" s="910"/>
      <c r="M27" s="925">
        <v>1544</v>
      </c>
      <c r="N27" s="910"/>
      <c r="O27" s="925">
        <v>2375991</v>
      </c>
    </row>
    <row r="28" spans="1:15" s="899" customFormat="1" ht="9.75" customHeight="1">
      <c r="A28" s="897"/>
      <c r="B28" s="904"/>
      <c r="C28" s="926"/>
      <c r="D28" s="926"/>
      <c r="E28" s="926"/>
      <c r="F28" s="926"/>
      <c r="G28" s="927"/>
      <c r="H28" s="928"/>
      <c r="I28" s="927"/>
      <c r="J28" s="928"/>
      <c r="K28" s="926"/>
      <c r="L28" s="927"/>
      <c r="M28" s="928"/>
      <c r="N28" s="927"/>
      <c r="O28" s="928"/>
    </row>
    <row r="29" spans="1:15" s="899" customFormat="1" ht="12" customHeight="1">
      <c r="A29" s="897"/>
      <c r="B29" s="904" t="s">
        <v>1107</v>
      </c>
      <c r="C29" s="905">
        <f>+F29+K29</f>
        <v>554</v>
      </c>
      <c r="D29" s="905">
        <f>+H29+M29</f>
        <v>2636</v>
      </c>
      <c r="E29" s="905">
        <f>+J29+O29</f>
        <v>7163341</v>
      </c>
      <c r="F29" s="905">
        <v>77</v>
      </c>
      <c r="G29" s="910"/>
      <c r="H29" s="925">
        <v>530</v>
      </c>
      <c r="I29" s="910"/>
      <c r="J29" s="925">
        <v>2612189</v>
      </c>
      <c r="K29" s="905">
        <v>477</v>
      </c>
      <c r="L29" s="910"/>
      <c r="M29" s="925">
        <v>2106</v>
      </c>
      <c r="N29" s="910"/>
      <c r="O29" s="925">
        <v>4551152</v>
      </c>
    </row>
    <row r="30" spans="1:15" s="899" customFormat="1" ht="12" customHeight="1">
      <c r="A30" s="897"/>
      <c r="B30" s="904" t="s">
        <v>1108</v>
      </c>
      <c r="C30" s="905">
        <f>+F30+K30</f>
        <v>1005</v>
      </c>
      <c r="D30" s="905">
        <f>+H30+M30</f>
        <v>5578</v>
      </c>
      <c r="E30" s="905">
        <f>+J30+O30</f>
        <v>28821822</v>
      </c>
      <c r="F30" s="905">
        <v>194</v>
      </c>
      <c r="G30" s="910"/>
      <c r="H30" s="925">
        <v>1612</v>
      </c>
      <c r="I30" s="910"/>
      <c r="J30" s="925">
        <v>19945045</v>
      </c>
      <c r="K30" s="905">
        <v>811</v>
      </c>
      <c r="L30" s="910"/>
      <c r="M30" s="925">
        <v>3966</v>
      </c>
      <c r="N30" s="910"/>
      <c r="O30" s="925">
        <v>8876777</v>
      </c>
    </row>
    <row r="31" spans="1:15" s="899" customFormat="1" ht="12" customHeight="1">
      <c r="A31" s="897"/>
      <c r="B31" s="904" t="s">
        <v>1109</v>
      </c>
      <c r="C31" s="905">
        <f>+F31+K31</f>
        <v>597</v>
      </c>
      <c r="D31" s="905">
        <f>+H31+M31</f>
        <v>3030</v>
      </c>
      <c r="E31" s="905">
        <f>+J31+O31</f>
        <v>8573539</v>
      </c>
      <c r="F31" s="905">
        <v>92</v>
      </c>
      <c r="G31" s="910"/>
      <c r="H31" s="925">
        <v>557</v>
      </c>
      <c r="I31" s="910"/>
      <c r="J31" s="925">
        <v>3381257</v>
      </c>
      <c r="K31" s="905">
        <v>505</v>
      </c>
      <c r="L31" s="910"/>
      <c r="M31" s="925">
        <v>2473</v>
      </c>
      <c r="N31" s="910"/>
      <c r="O31" s="925">
        <v>5192282</v>
      </c>
    </row>
    <row r="32" spans="1:15" s="899" customFormat="1" ht="12" customHeight="1">
      <c r="A32" s="897"/>
      <c r="B32" s="904" t="s">
        <v>1110</v>
      </c>
      <c r="C32" s="905">
        <f>+F32+K32</f>
        <v>384</v>
      </c>
      <c r="D32" s="905">
        <f>+H32+M32</f>
        <v>1555</v>
      </c>
      <c r="E32" s="905">
        <f>+J32+O32</f>
        <v>3103439</v>
      </c>
      <c r="F32" s="905">
        <v>24</v>
      </c>
      <c r="G32" s="910"/>
      <c r="H32" s="925">
        <v>91</v>
      </c>
      <c r="I32" s="910"/>
      <c r="J32" s="925">
        <v>171263</v>
      </c>
      <c r="K32" s="905">
        <v>360</v>
      </c>
      <c r="L32" s="910"/>
      <c r="M32" s="925">
        <v>1464</v>
      </c>
      <c r="N32" s="910"/>
      <c r="O32" s="925">
        <v>2932176</v>
      </c>
    </row>
    <row r="33" spans="1:15" s="899" customFormat="1" ht="12" customHeight="1">
      <c r="A33" s="897"/>
      <c r="B33" s="904" t="s">
        <v>1111</v>
      </c>
      <c r="C33" s="905">
        <f>+F33+K33</f>
        <v>642</v>
      </c>
      <c r="D33" s="905">
        <f>+H33+M33</f>
        <v>2847</v>
      </c>
      <c r="E33" s="905">
        <f>+J33+O33</f>
        <v>7415147</v>
      </c>
      <c r="F33" s="905">
        <v>85</v>
      </c>
      <c r="G33" s="910"/>
      <c r="H33" s="925">
        <v>533</v>
      </c>
      <c r="I33" s="910"/>
      <c r="J33" s="925">
        <v>3150987</v>
      </c>
      <c r="K33" s="905">
        <v>557</v>
      </c>
      <c r="L33" s="910"/>
      <c r="M33" s="925">
        <v>2314</v>
      </c>
      <c r="N33" s="910"/>
      <c r="O33" s="925">
        <v>4264160</v>
      </c>
    </row>
    <row r="34" spans="1:15" s="899" customFormat="1" ht="9.75" customHeight="1">
      <c r="A34" s="897"/>
      <c r="B34" s="904"/>
      <c r="C34" s="905"/>
      <c r="D34" s="905"/>
      <c r="E34" s="905"/>
      <c r="F34" s="905"/>
      <c r="G34" s="910"/>
      <c r="H34" s="925"/>
      <c r="I34" s="910"/>
      <c r="J34" s="925"/>
      <c r="K34" s="905"/>
      <c r="L34" s="910"/>
      <c r="M34" s="925"/>
      <c r="N34" s="910"/>
      <c r="O34" s="925"/>
    </row>
    <row r="35" spans="1:15" s="899" customFormat="1" ht="12" customHeight="1">
      <c r="A35" s="897"/>
      <c r="B35" s="904" t="s">
        <v>1112</v>
      </c>
      <c r="C35" s="905">
        <f aca="true" t="shared" si="0" ref="C35:C41">+F35+K35</f>
        <v>202</v>
      </c>
      <c r="D35" s="905">
        <f aca="true" t="shared" si="1" ref="D35:D41">+H35+M35</f>
        <v>668</v>
      </c>
      <c r="E35" s="905">
        <f aca="true" t="shared" si="2" ref="E35:E41">+J35+O35</f>
        <v>1394148</v>
      </c>
      <c r="F35" s="905">
        <v>24</v>
      </c>
      <c r="G35" s="910"/>
      <c r="H35" s="925">
        <v>81</v>
      </c>
      <c r="I35" s="910"/>
      <c r="J35" s="925">
        <v>523063</v>
      </c>
      <c r="K35" s="905">
        <v>178</v>
      </c>
      <c r="L35" s="910"/>
      <c r="M35" s="925">
        <v>587</v>
      </c>
      <c r="N35" s="910"/>
      <c r="O35" s="925">
        <v>871085</v>
      </c>
    </row>
    <row r="36" spans="1:15" s="899" customFormat="1" ht="12" customHeight="1">
      <c r="A36" s="897"/>
      <c r="B36" s="904" t="s">
        <v>1113</v>
      </c>
      <c r="C36" s="905">
        <f t="shared" si="0"/>
        <v>163</v>
      </c>
      <c r="D36" s="905">
        <f t="shared" si="1"/>
        <v>624</v>
      </c>
      <c r="E36" s="905">
        <f t="shared" si="2"/>
        <v>1060646</v>
      </c>
      <c r="F36" s="905">
        <v>18</v>
      </c>
      <c r="G36" s="910"/>
      <c r="H36" s="925">
        <v>65</v>
      </c>
      <c r="I36" s="910"/>
      <c r="J36" s="925">
        <v>150162</v>
      </c>
      <c r="K36" s="905">
        <v>145</v>
      </c>
      <c r="L36" s="910"/>
      <c r="M36" s="925">
        <v>559</v>
      </c>
      <c r="N36" s="910"/>
      <c r="O36" s="925">
        <v>910484</v>
      </c>
    </row>
    <row r="37" spans="1:15" s="899" customFormat="1" ht="12" customHeight="1">
      <c r="A37" s="897"/>
      <c r="B37" s="904" t="s">
        <v>1114</v>
      </c>
      <c r="C37" s="905">
        <f t="shared" si="0"/>
        <v>353</v>
      </c>
      <c r="D37" s="905">
        <f t="shared" si="1"/>
        <v>1255</v>
      </c>
      <c r="E37" s="905">
        <f t="shared" si="2"/>
        <v>2277448</v>
      </c>
      <c r="F37" s="905">
        <v>40</v>
      </c>
      <c r="G37" s="910"/>
      <c r="H37" s="925">
        <v>166</v>
      </c>
      <c r="I37" s="910"/>
      <c r="J37" s="925">
        <v>509508</v>
      </c>
      <c r="K37" s="905">
        <v>313</v>
      </c>
      <c r="L37" s="910"/>
      <c r="M37" s="925">
        <v>1089</v>
      </c>
      <c r="N37" s="910"/>
      <c r="O37" s="925">
        <v>1767940</v>
      </c>
    </row>
    <row r="38" spans="1:15" s="899" customFormat="1" ht="12" customHeight="1">
      <c r="A38" s="897"/>
      <c r="B38" s="904" t="s">
        <v>1115</v>
      </c>
      <c r="C38" s="905">
        <f t="shared" si="0"/>
        <v>116</v>
      </c>
      <c r="D38" s="905">
        <f t="shared" si="1"/>
        <v>395</v>
      </c>
      <c r="E38" s="905">
        <f t="shared" si="2"/>
        <v>639858</v>
      </c>
      <c r="F38" s="905">
        <v>6</v>
      </c>
      <c r="G38" s="910"/>
      <c r="H38" s="925">
        <v>29</v>
      </c>
      <c r="I38" s="910"/>
      <c r="J38" s="925">
        <v>122363</v>
      </c>
      <c r="K38" s="905">
        <v>110</v>
      </c>
      <c r="L38" s="910"/>
      <c r="M38" s="925">
        <v>366</v>
      </c>
      <c r="N38" s="910"/>
      <c r="O38" s="925">
        <v>517495</v>
      </c>
    </row>
    <row r="39" spans="1:15" s="899" customFormat="1" ht="12" customHeight="1">
      <c r="A39" s="897"/>
      <c r="B39" s="904" t="s">
        <v>1116</v>
      </c>
      <c r="C39" s="905">
        <f t="shared" si="0"/>
        <v>153</v>
      </c>
      <c r="D39" s="905">
        <f t="shared" si="1"/>
        <v>495</v>
      </c>
      <c r="E39" s="905">
        <f t="shared" si="2"/>
        <v>763642</v>
      </c>
      <c r="F39" s="905">
        <v>16</v>
      </c>
      <c r="G39" s="910"/>
      <c r="H39" s="925">
        <v>40</v>
      </c>
      <c r="I39" s="910"/>
      <c r="J39" s="925">
        <v>63349</v>
      </c>
      <c r="K39" s="905">
        <v>137</v>
      </c>
      <c r="L39" s="910"/>
      <c r="M39" s="925">
        <v>455</v>
      </c>
      <c r="N39" s="910"/>
      <c r="O39" s="925">
        <v>700293</v>
      </c>
    </row>
    <row r="40" spans="1:15" s="899" customFormat="1" ht="12" customHeight="1">
      <c r="A40" s="897"/>
      <c r="B40" s="904" t="s">
        <v>1117</v>
      </c>
      <c r="C40" s="905">
        <f t="shared" si="0"/>
        <v>197</v>
      </c>
      <c r="D40" s="905">
        <f t="shared" si="1"/>
        <v>618</v>
      </c>
      <c r="E40" s="905">
        <f t="shared" si="2"/>
        <v>1002446</v>
      </c>
      <c r="F40" s="905">
        <v>19</v>
      </c>
      <c r="G40" s="910"/>
      <c r="H40" s="925">
        <v>64</v>
      </c>
      <c r="I40" s="910"/>
      <c r="J40" s="925">
        <v>253704</v>
      </c>
      <c r="K40" s="905">
        <v>178</v>
      </c>
      <c r="L40" s="910"/>
      <c r="M40" s="925">
        <v>554</v>
      </c>
      <c r="N40" s="910"/>
      <c r="O40" s="925">
        <v>748742</v>
      </c>
    </row>
    <row r="41" spans="1:15" s="899" customFormat="1" ht="12" customHeight="1">
      <c r="A41" s="897"/>
      <c r="B41" s="904" t="s">
        <v>1118</v>
      </c>
      <c r="C41" s="905">
        <f t="shared" si="0"/>
        <v>153</v>
      </c>
      <c r="D41" s="905">
        <f t="shared" si="1"/>
        <v>458</v>
      </c>
      <c r="E41" s="905">
        <f t="shared" si="2"/>
        <v>964659</v>
      </c>
      <c r="F41" s="905">
        <v>13</v>
      </c>
      <c r="G41" s="910"/>
      <c r="H41" s="925">
        <v>48</v>
      </c>
      <c r="I41" s="910"/>
      <c r="J41" s="925">
        <v>290920</v>
      </c>
      <c r="K41" s="905">
        <v>140</v>
      </c>
      <c r="L41" s="910"/>
      <c r="M41" s="925">
        <v>410</v>
      </c>
      <c r="N41" s="910"/>
      <c r="O41" s="925">
        <v>673739</v>
      </c>
    </row>
    <row r="42" spans="1:15" s="899" customFormat="1" ht="9.75" customHeight="1">
      <c r="A42" s="897"/>
      <c r="B42" s="904"/>
      <c r="C42" s="905"/>
      <c r="D42" s="905"/>
      <c r="E42" s="905"/>
      <c r="F42" s="905"/>
      <c r="G42" s="910"/>
      <c r="H42" s="925"/>
      <c r="I42" s="910"/>
      <c r="J42" s="925"/>
      <c r="K42" s="905"/>
      <c r="L42" s="910"/>
      <c r="M42" s="925"/>
      <c r="N42" s="910"/>
      <c r="O42" s="925"/>
    </row>
    <row r="43" spans="1:15" s="899" customFormat="1" ht="12" customHeight="1">
      <c r="A43" s="897"/>
      <c r="B43" s="904" t="s">
        <v>1119</v>
      </c>
      <c r="C43" s="905">
        <f aca="true" t="shared" si="3" ref="C43:C49">+F43+K43</f>
        <v>94</v>
      </c>
      <c r="D43" s="905">
        <f>+H43+M43</f>
        <v>297</v>
      </c>
      <c r="E43" s="905">
        <f>+J43+O43</f>
        <v>498002</v>
      </c>
      <c r="F43" s="905">
        <v>4</v>
      </c>
      <c r="G43" s="910"/>
      <c r="H43" s="925">
        <v>10</v>
      </c>
      <c r="I43" s="910"/>
      <c r="J43" s="925">
        <v>13625</v>
      </c>
      <c r="K43" s="905">
        <v>90</v>
      </c>
      <c r="L43" s="910"/>
      <c r="M43" s="925">
        <v>287</v>
      </c>
      <c r="N43" s="910"/>
      <c r="O43" s="925">
        <v>484377</v>
      </c>
    </row>
    <row r="44" spans="1:15" s="899" customFormat="1" ht="12" customHeight="1">
      <c r="A44" s="897"/>
      <c r="B44" s="904" t="s">
        <v>1120</v>
      </c>
      <c r="C44" s="905">
        <f t="shared" si="3"/>
        <v>164</v>
      </c>
      <c r="D44" s="905">
        <f>+H44+M44</f>
        <v>499</v>
      </c>
      <c r="E44" s="905">
        <f>+J44+O44</f>
        <v>1021514</v>
      </c>
      <c r="F44" s="905">
        <v>7</v>
      </c>
      <c r="G44" s="910"/>
      <c r="H44" s="925">
        <v>30</v>
      </c>
      <c r="I44" s="910"/>
      <c r="J44" s="925">
        <v>104373</v>
      </c>
      <c r="K44" s="905">
        <v>157</v>
      </c>
      <c r="L44" s="910"/>
      <c r="M44" s="925">
        <v>469</v>
      </c>
      <c r="N44" s="910"/>
      <c r="O44" s="925">
        <v>917141</v>
      </c>
    </row>
    <row r="45" spans="1:15" s="899" customFormat="1" ht="12" customHeight="1">
      <c r="A45" s="897"/>
      <c r="B45" s="904" t="s">
        <v>1121</v>
      </c>
      <c r="C45" s="905">
        <f t="shared" si="3"/>
        <v>75</v>
      </c>
      <c r="D45" s="905">
        <f>+H45+M45</f>
        <v>194</v>
      </c>
      <c r="E45" s="905">
        <f>+J45+O45</f>
        <v>298311</v>
      </c>
      <c r="F45" s="905">
        <v>5</v>
      </c>
      <c r="G45" s="910"/>
      <c r="H45" s="925">
        <v>12</v>
      </c>
      <c r="I45" s="910"/>
      <c r="J45" s="925">
        <v>11577</v>
      </c>
      <c r="K45" s="905">
        <v>70</v>
      </c>
      <c r="L45" s="910"/>
      <c r="M45" s="925">
        <v>182</v>
      </c>
      <c r="N45" s="910"/>
      <c r="O45" s="925">
        <v>286734</v>
      </c>
    </row>
    <row r="46" spans="1:15" s="899" customFormat="1" ht="12" customHeight="1">
      <c r="A46" s="897"/>
      <c r="B46" s="904" t="s">
        <v>1122</v>
      </c>
      <c r="C46" s="905">
        <f t="shared" si="3"/>
        <v>168</v>
      </c>
      <c r="D46" s="905">
        <f>+H46+M46</f>
        <v>556</v>
      </c>
      <c r="E46" s="905">
        <f>+J46+O46</f>
        <v>1039514</v>
      </c>
      <c r="F46" s="905">
        <v>7</v>
      </c>
      <c r="G46" s="910"/>
      <c r="H46" s="925">
        <v>19</v>
      </c>
      <c r="I46" s="910"/>
      <c r="J46" s="925">
        <v>30519</v>
      </c>
      <c r="K46" s="905">
        <v>161</v>
      </c>
      <c r="L46" s="910"/>
      <c r="M46" s="925">
        <v>537</v>
      </c>
      <c r="N46" s="910"/>
      <c r="O46" s="925">
        <v>1008995</v>
      </c>
    </row>
    <row r="47" spans="1:15" s="899" customFormat="1" ht="12" customHeight="1">
      <c r="A47" s="897"/>
      <c r="B47" s="904" t="s">
        <v>1123</v>
      </c>
      <c r="C47" s="905">
        <f t="shared" si="3"/>
        <v>73</v>
      </c>
      <c r="D47" s="905">
        <v>193</v>
      </c>
      <c r="E47" s="905">
        <v>423624</v>
      </c>
      <c r="F47" s="905">
        <v>1</v>
      </c>
      <c r="G47" s="910"/>
      <c r="H47" s="925">
        <v>0</v>
      </c>
      <c r="I47" s="910"/>
      <c r="J47" s="925">
        <v>0</v>
      </c>
      <c r="K47" s="905">
        <v>72</v>
      </c>
      <c r="L47" s="910"/>
      <c r="M47" s="925">
        <v>0</v>
      </c>
      <c r="N47" s="910"/>
      <c r="O47" s="925">
        <v>0</v>
      </c>
    </row>
    <row r="48" spans="1:15" s="899" customFormat="1" ht="12" customHeight="1">
      <c r="A48" s="897"/>
      <c r="B48" s="904" t="s">
        <v>1124</v>
      </c>
      <c r="C48" s="905">
        <f t="shared" si="3"/>
        <v>62</v>
      </c>
      <c r="D48" s="905">
        <v>197</v>
      </c>
      <c r="E48" s="905">
        <v>342009</v>
      </c>
      <c r="F48" s="905">
        <v>1</v>
      </c>
      <c r="G48" s="910"/>
      <c r="H48" s="925">
        <v>0</v>
      </c>
      <c r="I48" s="910"/>
      <c r="J48" s="925">
        <v>0</v>
      </c>
      <c r="K48" s="905">
        <v>61</v>
      </c>
      <c r="L48" s="910"/>
      <c r="M48" s="925">
        <v>0</v>
      </c>
      <c r="N48" s="910"/>
      <c r="O48" s="925">
        <v>0</v>
      </c>
    </row>
    <row r="49" spans="1:15" s="899" customFormat="1" ht="12" customHeight="1">
      <c r="A49" s="897"/>
      <c r="B49" s="904" t="s">
        <v>1125</v>
      </c>
      <c r="C49" s="905">
        <f t="shared" si="3"/>
        <v>81</v>
      </c>
      <c r="D49" s="905">
        <f>+H49+M49</f>
        <v>207</v>
      </c>
      <c r="E49" s="905">
        <f>+J49+O49</f>
        <v>311254</v>
      </c>
      <c r="F49" s="905">
        <v>3</v>
      </c>
      <c r="G49" s="910"/>
      <c r="H49" s="925">
        <v>4</v>
      </c>
      <c r="I49" s="910"/>
      <c r="J49" s="925">
        <v>2800</v>
      </c>
      <c r="K49" s="905">
        <v>78</v>
      </c>
      <c r="L49" s="910"/>
      <c r="M49" s="925">
        <v>203</v>
      </c>
      <c r="N49" s="910"/>
      <c r="O49" s="925">
        <v>308454</v>
      </c>
    </row>
    <row r="50" spans="1:15" s="899" customFormat="1" ht="9.75" customHeight="1">
      <c r="A50" s="897"/>
      <c r="B50" s="904"/>
      <c r="C50" s="905"/>
      <c r="D50" s="905"/>
      <c r="E50" s="905"/>
      <c r="F50" s="905"/>
      <c r="G50" s="910"/>
      <c r="H50" s="925"/>
      <c r="I50" s="910"/>
      <c r="J50" s="925"/>
      <c r="K50" s="905"/>
      <c r="L50" s="910"/>
      <c r="M50" s="925"/>
      <c r="N50" s="910"/>
      <c r="O50" s="925"/>
    </row>
    <row r="51" spans="1:15" s="899" customFormat="1" ht="12" customHeight="1">
      <c r="A51" s="897"/>
      <c r="B51" s="904" t="s">
        <v>1126</v>
      </c>
      <c r="C51" s="905">
        <f>+F51+K51</f>
        <v>337</v>
      </c>
      <c r="D51" s="905">
        <f>+H51+M51</f>
        <v>1492</v>
      </c>
      <c r="E51" s="905">
        <f>+J51+O51</f>
        <v>8424961</v>
      </c>
      <c r="F51" s="905">
        <v>38</v>
      </c>
      <c r="G51" s="910"/>
      <c r="H51" s="925">
        <v>235</v>
      </c>
      <c r="I51" s="910"/>
      <c r="J51" s="925">
        <v>6393758</v>
      </c>
      <c r="K51" s="905">
        <v>299</v>
      </c>
      <c r="L51" s="910"/>
      <c r="M51" s="925">
        <v>1257</v>
      </c>
      <c r="N51" s="910"/>
      <c r="O51" s="925">
        <v>2031203</v>
      </c>
    </row>
    <row r="52" spans="1:15" s="899" customFormat="1" ht="12" customHeight="1">
      <c r="A52" s="897"/>
      <c r="B52" s="904" t="s">
        <v>1127</v>
      </c>
      <c r="C52" s="905">
        <f>+F52+K52</f>
        <v>251</v>
      </c>
      <c r="D52" s="905">
        <f>+H52+M52</f>
        <v>846</v>
      </c>
      <c r="E52" s="905">
        <f>+J52+O52</f>
        <v>1485136</v>
      </c>
      <c r="F52" s="905">
        <v>13</v>
      </c>
      <c r="G52" s="910"/>
      <c r="H52" s="925">
        <v>35</v>
      </c>
      <c r="I52" s="910"/>
      <c r="J52" s="925">
        <v>79623</v>
      </c>
      <c r="K52" s="905">
        <v>238</v>
      </c>
      <c r="L52" s="910"/>
      <c r="M52" s="925">
        <v>811</v>
      </c>
      <c r="N52" s="910"/>
      <c r="O52" s="925">
        <v>1405513</v>
      </c>
    </row>
    <row r="53" spans="1:15" s="899" customFormat="1" ht="12" customHeight="1">
      <c r="A53" s="897"/>
      <c r="B53" s="904" t="s">
        <v>1128</v>
      </c>
      <c r="C53" s="905">
        <f>+F53+K53</f>
        <v>165</v>
      </c>
      <c r="D53" s="905">
        <f>+H53+M53</f>
        <v>563</v>
      </c>
      <c r="E53" s="905">
        <f>+J53+O53</f>
        <v>856136</v>
      </c>
      <c r="F53" s="905">
        <v>7</v>
      </c>
      <c r="G53" s="910"/>
      <c r="H53" s="925">
        <v>19</v>
      </c>
      <c r="I53" s="910"/>
      <c r="J53" s="925">
        <v>59911</v>
      </c>
      <c r="K53" s="905">
        <v>158</v>
      </c>
      <c r="L53" s="910"/>
      <c r="M53" s="925">
        <v>544</v>
      </c>
      <c r="N53" s="910"/>
      <c r="O53" s="925">
        <v>796225</v>
      </c>
    </row>
    <row r="54" spans="1:15" s="899" customFormat="1" ht="12" customHeight="1">
      <c r="A54" s="897"/>
      <c r="B54" s="904" t="s">
        <v>1129</v>
      </c>
      <c r="C54" s="905">
        <f>+F54+K54</f>
        <v>251</v>
      </c>
      <c r="D54" s="905">
        <f>+H54+M54</f>
        <v>844</v>
      </c>
      <c r="E54" s="905">
        <f>+J54+O54</f>
        <v>1394631</v>
      </c>
      <c r="F54" s="905">
        <v>15</v>
      </c>
      <c r="G54" s="910"/>
      <c r="H54" s="925">
        <v>56</v>
      </c>
      <c r="I54" s="910"/>
      <c r="J54" s="925">
        <v>130046</v>
      </c>
      <c r="K54" s="905">
        <v>236</v>
      </c>
      <c r="L54" s="910"/>
      <c r="M54" s="925">
        <v>788</v>
      </c>
      <c r="N54" s="910"/>
      <c r="O54" s="925">
        <v>1264585</v>
      </c>
    </row>
    <row r="55" spans="1:15" s="899" customFormat="1" ht="12" customHeight="1">
      <c r="A55" s="897"/>
      <c r="B55" s="904" t="s">
        <v>1130</v>
      </c>
      <c r="C55" s="905">
        <f>+F55+K55</f>
        <v>116</v>
      </c>
      <c r="D55" s="905">
        <f>+H55+M55</f>
        <v>392</v>
      </c>
      <c r="E55" s="905">
        <f>+J55+O55</f>
        <v>644874</v>
      </c>
      <c r="F55" s="905">
        <v>9</v>
      </c>
      <c r="G55" s="910"/>
      <c r="H55" s="925">
        <v>79</v>
      </c>
      <c r="I55" s="910"/>
      <c r="J55" s="925">
        <v>74363</v>
      </c>
      <c r="K55" s="905">
        <v>107</v>
      </c>
      <c r="L55" s="910"/>
      <c r="M55" s="925">
        <v>313</v>
      </c>
      <c r="N55" s="910"/>
      <c r="O55" s="925">
        <v>570511</v>
      </c>
    </row>
    <row r="56" spans="1:15" s="899" customFormat="1" ht="9.75" customHeight="1">
      <c r="A56" s="897"/>
      <c r="B56" s="904"/>
      <c r="C56" s="905"/>
      <c r="D56" s="905"/>
      <c r="E56" s="905"/>
      <c r="F56" s="905"/>
      <c r="G56" s="910"/>
      <c r="H56" s="925"/>
      <c r="I56" s="910"/>
      <c r="J56" s="925"/>
      <c r="K56" s="905"/>
      <c r="L56" s="910"/>
      <c r="M56" s="925"/>
      <c r="N56" s="910"/>
      <c r="O56" s="925"/>
    </row>
    <row r="57" spans="1:15" s="899" customFormat="1" ht="12" customHeight="1">
      <c r="A57" s="897"/>
      <c r="B57" s="904" t="s">
        <v>1979</v>
      </c>
      <c r="C57" s="905">
        <f aca="true" t="shared" si="4" ref="C57:C68">+F57+K57</f>
        <v>97</v>
      </c>
      <c r="D57" s="905">
        <f>+H57+M57</f>
        <v>305</v>
      </c>
      <c r="E57" s="905">
        <f>+J57+O57</f>
        <v>557993</v>
      </c>
      <c r="F57" s="905">
        <v>5</v>
      </c>
      <c r="G57" s="910"/>
      <c r="H57" s="925">
        <v>24</v>
      </c>
      <c r="I57" s="910"/>
      <c r="J57" s="925">
        <v>56881</v>
      </c>
      <c r="K57" s="905">
        <v>92</v>
      </c>
      <c r="L57" s="910"/>
      <c r="M57" s="925">
        <v>281</v>
      </c>
      <c r="N57" s="910"/>
      <c r="O57" s="925">
        <v>501112</v>
      </c>
    </row>
    <row r="58" spans="1:15" s="899" customFormat="1" ht="12" customHeight="1">
      <c r="A58" s="897"/>
      <c r="B58" s="904" t="s">
        <v>1131</v>
      </c>
      <c r="C58" s="905">
        <f t="shared" si="4"/>
        <v>284</v>
      </c>
      <c r="D58" s="905">
        <f>+H58+M58</f>
        <v>1178</v>
      </c>
      <c r="E58" s="905">
        <f>+J58+O58</f>
        <v>2437826</v>
      </c>
      <c r="F58" s="905">
        <v>25</v>
      </c>
      <c r="G58" s="910"/>
      <c r="H58" s="925">
        <v>122</v>
      </c>
      <c r="I58" s="910"/>
      <c r="J58" s="925">
        <v>758836</v>
      </c>
      <c r="K58" s="905">
        <v>259</v>
      </c>
      <c r="L58" s="910"/>
      <c r="M58" s="925">
        <v>1056</v>
      </c>
      <c r="N58" s="910"/>
      <c r="O58" s="925">
        <v>1678990</v>
      </c>
    </row>
    <row r="59" spans="1:15" s="899" customFormat="1" ht="12" customHeight="1">
      <c r="A59" s="897"/>
      <c r="B59" s="904" t="s">
        <v>1132</v>
      </c>
      <c r="C59" s="905">
        <f t="shared" si="4"/>
        <v>146</v>
      </c>
      <c r="D59" s="905">
        <f>+H59+M59</f>
        <v>661</v>
      </c>
      <c r="E59" s="905">
        <f>+J59+O59</f>
        <v>1158739</v>
      </c>
      <c r="F59" s="905">
        <v>6</v>
      </c>
      <c r="G59" s="910"/>
      <c r="H59" s="925">
        <v>38</v>
      </c>
      <c r="I59" s="910"/>
      <c r="J59" s="925">
        <v>154695</v>
      </c>
      <c r="K59" s="905">
        <v>140</v>
      </c>
      <c r="L59" s="910"/>
      <c r="M59" s="925">
        <v>623</v>
      </c>
      <c r="N59" s="910"/>
      <c r="O59" s="925">
        <v>1004044</v>
      </c>
    </row>
    <row r="60" spans="1:15" s="899" customFormat="1" ht="12" customHeight="1">
      <c r="A60" s="897"/>
      <c r="B60" s="904" t="s">
        <v>1133</v>
      </c>
      <c r="C60" s="905">
        <f t="shared" si="4"/>
        <v>91</v>
      </c>
      <c r="D60" s="905">
        <f>+H60+M60</f>
        <v>288</v>
      </c>
      <c r="E60" s="905">
        <f>+J60+O60</f>
        <v>462868</v>
      </c>
      <c r="F60" s="905">
        <v>6</v>
      </c>
      <c r="G60" s="910"/>
      <c r="H60" s="925">
        <v>12</v>
      </c>
      <c r="I60" s="910"/>
      <c r="J60" s="925">
        <v>22342</v>
      </c>
      <c r="K60" s="905">
        <v>85</v>
      </c>
      <c r="L60" s="910"/>
      <c r="M60" s="925">
        <v>276</v>
      </c>
      <c r="N60" s="910"/>
      <c r="O60" s="925">
        <v>440526</v>
      </c>
    </row>
    <row r="61" spans="1:15" s="899" customFormat="1" ht="12" customHeight="1">
      <c r="A61" s="897"/>
      <c r="B61" s="904" t="s">
        <v>1134</v>
      </c>
      <c r="C61" s="905">
        <f t="shared" si="4"/>
        <v>105</v>
      </c>
      <c r="D61" s="905">
        <v>388</v>
      </c>
      <c r="E61" s="905">
        <v>898578</v>
      </c>
      <c r="F61" s="905">
        <v>8</v>
      </c>
      <c r="G61" s="910" t="s">
        <v>2040</v>
      </c>
      <c r="H61" s="925">
        <v>58</v>
      </c>
      <c r="I61" s="910" t="s">
        <v>2040</v>
      </c>
      <c r="J61" s="925">
        <v>175237</v>
      </c>
      <c r="K61" s="905">
        <v>97</v>
      </c>
      <c r="L61" s="910" t="s">
        <v>2040</v>
      </c>
      <c r="M61" s="925">
        <v>565</v>
      </c>
      <c r="N61" s="910" t="s">
        <v>2040</v>
      </c>
      <c r="O61" s="925">
        <v>1020164</v>
      </c>
    </row>
    <row r="62" spans="1:15" s="899" customFormat="1" ht="12" customHeight="1">
      <c r="A62" s="897"/>
      <c r="B62" s="904" t="s">
        <v>1135</v>
      </c>
      <c r="C62" s="905">
        <f t="shared" si="4"/>
        <v>122</v>
      </c>
      <c r="D62" s="905">
        <f>+H62+M62</f>
        <v>667</v>
      </c>
      <c r="E62" s="905">
        <f>+J62+O62</f>
        <v>3813852</v>
      </c>
      <c r="F62" s="905">
        <v>26</v>
      </c>
      <c r="G62" s="910"/>
      <c r="H62" s="925">
        <v>349</v>
      </c>
      <c r="I62" s="910"/>
      <c r="J62" s="925">
        <v>3258423</v>
      </c>
      <c r="K62" s="905">
        <v>96</v>
      </c>
      <c r="L62" s="910"/>
      <c r="M62" s="925">
        <v>318</v>
      </c>
      <c r="N62" s="910"/>
      <c r="O62" s="925">
        <v>555429</v>
      </c>
    </row>
    <row r="63" spans="1:15" s="899" customFormat="1" ht="12" customHeight="1">
      <c r="A63" s="897"/>
      <c r="B63" s="904" t="s">
        <v>1136</v>
      </c>
      <c r="C63" s="905">
        <f t="shared" si="4"/>
        <v>69</v>
      </c>
      <c r="D63" s="905">
        <v>235</v>
      </c>
      <c r="E63" s="905">
        <v>296823</v>
      </c>
      <c r="F63" s="905">
        <v>2</v>
      </c>
      <c r="G63" s="910"/>
      <c r="H63" s="925">
        <v>0</v>
      </c>
      <c r="I63" s="910"/>
      <c r="J63" s="925">
        <v>0</v>
      </c>
      <c r="K63" s="905">
        <v>67</v>
      </c>
      <c r="L63" s="910"/>
      <c r="M63" s="925">
        <v>0</v>
      </c>
      <c r="N63" s="910"/>
      <c r="O63" s="925">
        <v>0</v>
      </c>
    </row>
    <row r="64" spans="1:15" s="899" customFormat="1" ht="12" customHeight="1">
      <c r="A64" s="897"/>
      <c r="B64" s="904" t="s">
        <v>1137</v>
      </c>
      <c r="C64" s="905">
        <f t="shared" si="4"/>
        <v>245</v>
      </c>
      <c r="D64" s="905">
        <f>+H64+M64</f>
        <v>647</v>
      </c>
      <c r="E64" s="905">
        <f>+J64+O64</f>
        <v>1076938</v>
      </c>
      <c r="F64" s="905">
        <v>24</v>
      </c>
      <c r="G64" s="910"/>
      <c r="H64" s="925">
        <v>92</v>
      </c>
      <c r="I64" s="910"/>
      <c r="J64" s="925">
        <v>382238</v>
      </c>
      <c r="K64" s="905">
        <v>221</v>
      </c>
      <c r="L64" s="910"/>
      <c r="M64" s="925">
        <v>555</v>
      </c>
      <c r="N64" s="910"/>
      <c r="O64" s="925">
        <v>694700</v>
      </c>
    </row>
    <row r="65" spans="1:15" s="899" customFormat="1" ht="12" customHeight="1">
      <c r="A65" s="897"/>
      <c r="B65" s="904" t="s">
        <v>1138</v>
      </c>
      <c r="C65" s="905">
        <f t="shared" si="4"/>
        <v>297</v>
      </c>
      <c r="D65" s="905">
        <f>+H65+M65</f>
        <v>1079</v>
      </c>
      <c r="E65" s="905">
        <f>+J65+O65</f>
        <v>2195421</v>
      </c>
      <c r="F65" s="905">
        <v>27</v>
      </c>
      <c r="G65" s="910"/>
      <c r="H65" s="925">
        <v>153</v>
      </c>
      <c r="I65" s="910"/>
      <c r="J65" s="925">
        <v>529732</v>
      </c>
      <c r="K65" s="905">
        <v>270</v>
      </c>
      <c r="L65" s="910"/>
      <c r="M65" s="925">
        <v>926</v>
      </c>
      <c r="N65" s="910"/>
      <c r="O65" s="925">
        <v>1665689</v>
      </c>
    </row>
    <row r="66" spans="1:15" s="899" customFormat="1" ht="12" customHeight="1">
      <c r="A66" s="897"/>
      <c r="B66" s="904" t="s">
        <v>1139</v>
      </c>
      <c r="C66" s="905">
        <f t="shared" si="4"/>
        <v>109</v>
      </c>
      <c r="D66" s="905">
        <f>+H66+M66</f>
        <v>360</v>
      </c>
      <c r="E66" s="905">
        <f>+J66+O66</f>
        <v>617772</v>
      </c>
      <c r="F66" s="905">
        <v>4</v>
      </c>
      <c r="G66" s="910"/>
      <c r="H66" s="925">
        <v>32</v>
      </c>
      <c r="I66" s="910"/>
      <c r="J66" s="925">
        <v>76298</v>
      </c>
      <c r="K66" s="905">
        <v>105</v>
      </c>
      <c r="L66" s="910"/>
      <c r="M66" s="925">
        <v>328</v>
      </c>
      <c r="N66" s="910"/>
      <c r="O66" s="925">
        <v>541474</v>
      </c>
    </row>
    <row r="67" spans="1:15" s="899" customFormat="1" ht="12" customHeight="1">
      <c r="A67" s="897"/>
      <c r="B67" s="904" t="s">
        <v>1140</v>
      </c>
      <c r="C67" s="905">
        <f t="shared" si="4"/>
        <v>99</v>
      </c>
      <c r="D67" s="905">
        <f>+H67+M67</f>
        <v>251</v>
      </c>
      <c r="E67" s="905">
        <f>+J67+O67</f>
        <v>320410</v>
      </c>
      <c r="F67" s="905">
        <v>5</v>
      </c>
      <c r="G67" s="910"/>
      <c r="H67" s="925">
        <v>14</v>
      </c>
      <c r="I67" s="910"/>
      <c r="J67" s="925">
        <v>16660</v>
      </c>
      <c r="K67" s="905">
        <v>94</v>
      </c>
      <c r="L67" s="910"/>
      <c r="M67" s="925">
        <v>237</v>
      </c>
      <c r="N67" s="910"/>
      <c r="O67" s="925">
        <v>303750</v>
      </c>
    </row>
    <row r="68" spans="1:15" s="899" customFormat="1" ht="12" customHeight="1">
      <c r="A68" s="897"/>
      <c r="B68" s="929" t="s">
        <v>1141</v>
      </c>
      <c r="C68" s="930">
        <f t="shared" si="4"/>
        <v>96</v>
      </c>
      <c r="D68" s="930">
        <f>+H68+M68</f>
        <v>325</v>
      </c>
      <c r="E68" s="930">
        <f>+J68+O68</f>
        <v>546539</v>
      </c>
      <c r="F68" s="930">
        <v>5</v>
      </c>
      <c r="G68" s="931"/>
      <c r="H68" s="932">
        <v>12</v>
      </c>
      <c r="I68" s="931"/>
      <c r="J68" s="932">
        <v>22288</v>
      </c>
      <c r="K68" s="930">
        <v>91</v>
      </c>
      <c r="L68" s="931"/>
      <c r="M68" s="932">
        <v>313</v>
      </c>
      <c r="N68" s="931"/>
      <c r="O68" s="932">
        <v>524251</v>
      </c>
    </row>
    <row r="69" ht="12">
      <c r="B69" s="890" t="s">
        <v>2041</v>
      </c>
    </row>
    <row r="70" ht="12">
      <c r="B70" s="890" t="s">
        <v>2042</v>
      </c>
    </row>
  </sheetData>
  <mergeCells count="13">
    <mergeCell ref="C4:E4"/>
    <mergeCell ref="C5:C6"/>
    <mergeCell ref="D5:D6"/>
    <mergeCell ref="F5:F6"/>
    <mergeCell ref="F4:J4"/>
    <mergeCell ref="K4:O4"/>
    <mergeCell ref="G5:H6"/>
    <mergeCell ref="L5:M6"/>
    <mergeCell ref="I5:J5"/>
    <mergeCell ref="I6:J6"/>
    <mergeCell ref="N5:O5"/>
    <mergeCell ref="N6:O6"/>
    <mergeCell ref="K5:K6"/>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B2:M67"/>
  <sheetViews>
    <sheetView workbookViewId="0" topLeftCell="A1">
      <selection activeCell="A1" sqref="A1"/>
    </sheetView>
  </sheetViews>
  <sheetFormatPr defaultColWidth="9.00390625" defaultRowHeight="12" customHeight="1"/>
  <cols>
    <col min="1" max="1" width="2.625" style="933" customWidth="1"/>
    <col min="2" max="2" width="3.125" style="933" customWidth="1"/>
    <col min="3" max="3" width="22.625" style="933" customWidth="1"/>
    <col min="4" max="4" width="12.125" style="933" customWidth="1"/>
    <col min="5" max="5" width="9.125" style="933" customWidth="1"/>
    <col min="6" max="6" width="12.125" style="935" customWidth="1"/>
    <col min="7" max="7" width="9.125" style="933" customWidth="1"/>
    <col min="8" max="8" width="8.625" style="933" customWidth="1"/>
    <col min="9" max="9" width="21.625" style="933" customWidth="1"/>
    <col min="10" max="16384" width="9.00390625" style="933" customWidth="1"/>
  </cols>
  <sheetData>
    <row r="2" ht="12" customHeight="1">
      <c r="B2" s="934" t="s">
        <v>2101</v>
      </c>
    </row>
    <row r="4" spans="2:7" ht="12" customHeight="1" thickBot="1">
      <c r="B4" s="933" t="s">
        <v>2094</v>
      </c>
      <c r="G4" s="936" t="s">
        <v>2095</v>
      </c>
    </row>
    <row r="5" spans="2:13" ht="12" customHeight="1" thickTop="1">
      <c r="B5" s="1476" t="s">
        <v>2096</v>
      </c>
      <c r="C5" s="1477"/>
      <c r="D5" s="1484" t="s">
        <v>2097</v>
      </c>
      <c r="E5" s="1485"/>
      <c r="F5" s="1474" t="s">
        <v>1618</v>
      </c>
      <c r="G5" s="1475"/>
      <c r="H5" s="937"/>
      <c r="I5" s="937"/>
      <c r="J5" s="937"/>
      <c r="K5" s="937"/>
      <c r="L5" s="937"/>
      <c r="M5" s="937"/>
    </row>
    <row r="6" spans="2:13" ht="12" customHeight="1">
      <c r="B6" s="1478"/>
      <c r="C6" s="1479"/>
      <c r="D6" s="938" t="s">
        <v>2044</v>
      </c>
      <c r="E6" s="939" t="s">
        <v>2045</v>
      </c>
      <c r="F6" s="940" t="s">
        <v>2044</v>
      </c>
      <c r="G6" s="939" t="s">
        <v>2045</v>
      </c>
      <c r="H6" s="937"/>
      <c r="I6" s="937"/>
      <c r="J6" s="937"/>
      <c r="K6" s="937"/>
      <c r="L6" s="937"/>
      <c r="M6" s="937"/>
    </row>
    <row r="7" spans="2:7" s="941" customFormat="1" ht="12" customHeight="1">
      <c r="B7" s="1482" t="s">
        <v>2046</v>
      </c>
      <c r="C7" s="1483"/>
      <c r="D7" s="942">
        <f>+D9+D14+D20+D31+D42+D53+D62+D65</f>
        <v>100687053</v>
      </c>
      <c r="E7" s="943">
        <f>SUM(E9:E65)</f>
        <v>100</v>
      </c>
      <c r="F7" s="942">
        <f>+F9+F14+F20+F31+F42+F53+F62+F65</f>
        <v>107123717</v>
      </c>
      <c r="G7" s="943">
        <f>SUM(G9:G65)</f>
        <v>100</v>
      </c>
    </row>
    <row r="8" spans="2:7" ht="12" customHeight="1">
      <c r="B8" s="944"/>
      <c r="C8" s="945"/>
      <c r="D8" s="946"/>
      <c r="E8" s="947"/>
      <c r="F8" s="948"/>
      <c r="G8" s="949"/>
    </row>
    <row r="9" spans="2:7" ht="12" customHeight="1">
      <c r="B9" s="1480" t="s">
        <v>2047</v>
      </c>
      <c r="C9" s="1481"/>
      <c r="D9" s="946">
        <f>SUM(D10:D12)</f>
        <v>496093</v>
      </c>
      <c r="E9" s="947">
        <f>+D9/D7*100</f>
        <v>0.49270783603131174</v>
      </c>
      <c r="F9" s="946">
        <f>SUM(F10:F12)</f>
        <v>295926</v>
      </c>
      <c r="G9" s="949">
        <f>+F9/F7*100</f>
        <v>0.27624694912332065</v>
      </c>
    </row>
    <row r="10" spans="2:7" ht="12" customHeight="1">
      <c r="B10" s="944"/>
      <c r="C10" s="950" t="s">
        <v>2048</v>
      </c>
      <c r="D10" s="946">
        <v>4181</v>
      </c>
      <c r="E10" s="947"/>
      <c r="F10" s="948">
        <v>152976</v>
      </c>
      <c r="G10" s="949"/>
    </row>
    <row r="11" spans="2:7" ht="12" customHeight="1">
      <c r="B11" s="944"/>
      <c r="C11" s="950" t="s">
        <v>2049</v>
      </c>
      <c r="D11" s="946">
        <v>491912</v>
      </c>
      <c r="E11" s="947"/>
      <c r="F11" s="948">
        <v>142950</v>
      </c>
      <c r="G11" s="949"/>
    </row>
    <row r="12" spans="2:7" ht="12" customHeight="1">
      <c r="B12" s="944"/>
      <c r="C12" s="950" t="s">
        <v>2050</v>
      </c>
      <c r="D12" s="946">
        <v>0</v>
      </c>
      <c r="E12" s="947"/>
      <c r="F12" s="948">
        <v>0</v>
      </c>
      <c r="G12" s="949"/>
    </row>
    <row r="13" spans="2:7" ht="12" customHeight="1">
      <c r="B13" s="944"/>
      <c r="C13" s="950"/>
      <c r="D13" s="946"/>
      <c r="E13" s="947"/>
      <c r="F13" s="948"/>
      <c r="G13" s="949"/>
    </row>
    <row r="14" spans="2:7" ht="12" customHeight="1">
      <c r="B14" s="1480" t="s">
        <v>2051</v>
      </c>
      <c r="C14" s="1481"/>
      <c r="D14" s="946">
        <f>SUM(D15:D18)</f>
        <v>642902</v>
      </c>
      <c r="E14" s="947">
        <f>+D14/D7*100</f>
        <v>0.6385150631034955</v>
      </c>
      <c r="F14" s="946">
        <f>SUM(F15:F18)</f>
        <v>547379</v>
      </c>
      <c r="G14" s="949">
        <f>+F14/F7*100</f>
        <v>0.5109783485201508</v>
      </c>
    </row>
    <row r="15" spans="2:7" ht="12" customHeight="1">
      <c r="B15" s="944"/>
      <c r="C15" s="950" t="s">
        <v>2052</v>
      </c>
      <c r="D15" s="946">
        <v>377902</v>
      </c>
      <c r="E15" s="947"/>
      <c r="F15" s="948">
        <v>481624</v>
      </c>
      <c r="G15" s="949"/>
    </row>
    <row r="16" spans="2:7" ht="12" customHeight="1">
      <c r="B16" s="944"/>
      <c r="C16" s="950" t="s">
        <v>2053</v>
      </c>
      <c r="D16" s="946">
        <v>0</v>
      </c>
      <c r="E16" s="947"/>
      <c r="F16" s="948">
        <v>65755</v>
      </c>
      <c r="G16" s="949"/>
    </row>
    <row r="17" spans="2:7" ht="12" customHeight="1">
      <c r="B17" s="944"/>
      <c r="C17" s="950" t="s">
        <v>2054</v>
      </c>
      <c r="D17" s="946">
        <v>235200</v>
      </c>
      <c r="E17" s="947"/>
      <c r="F17" s="948">
        <v>0</v>
      </c>
      <c r="G17" s="949"/>
    </row>
    <row r="18" spans="2:7" ht="12" customHeight="1">
      <c r="B18" s="944"/>
      <c r="C18" s="950" t="s">
        <v>2055</v>
      </c>
      <c r="D18" s="946">
        <v>29800</v>
      </c>
      <c r="E18" s="947"/>
      <c r="F18" s="948">
        <v>0</v>
      </c>
      <c r="G18" s="949"/>
    </row>
    <row r="19" spans="2:7" ht="12" customHeight="1">
      <c r="B19" s="944"/>
      <c r="C19" s="950"/>
      <c r="D19" s="946"/>
      <c r="E19" s="947"/>
      <c r="F19" s="948"/>
      <c r="G19" s="949"/>
    </row>
    <row r="20" spans="2:7" ht="12" customHeight="1">
      <c r="B20" s="1480" t="s">
        <v>2056</v>
      </c>
      <c r="C20" s="1481"/>
      <c r="D20" s="946">
        <f>SUM(D21:D29)</f>
        <v>20844499</v>
      </c>
      <c r="E20" s="947">
        <f>+D20/D7*100</f>
        <v>20.7022634777085</v>
      </c>
      <c r="F20" s="946">
        <f>SUM(F21:F29)</f>
        <v>10570045</v>
      </c>
      <c r="G20" s="949">
        <f>+F20/F7*100</f>
        <v>9.867138012023984</v>
      </c>
    </row>
    <row r="21" spans="2:7" ht="12" customHeight="1">
      <c r="B21" s="944"/>
      <c r="C21" s="950" t="s">
        <v>2057</v>
      </c>
      <c r="D21" s="946">
        <v>2570627</v>
      </c>
      <c r="E21" s="947"/>
      <c r="F21" s="946">
        <v>3808989</v>
      </c>
      <c r="G21" s="949"/>
    </row>
    <row r="22" spans="2:7" ht="12" customHeight="1">
      <c r="B22" s="944"/>
      <c r="C22" s="950" t="s">
        <v>2058</v>
      </c>
      <c r="D22" s="946">
        <v>123544</v>
      </c>
      <c r="E22" s="947"/>
      <c r="F22" s="946">
        <v>41018</v>
      </c>
      <c r="G22" s="949"/>
    </row>
    <row r="23" spans="2:7" ht="12" customHeight="1">
      <c r="B23" s="944"/>
      <c r="C23" s="950" t="s">
        <v>2059</v>
      </c>
      <c r="D23" s="946">
        <v>30794</v>
      </c>
      <c r="E23" s="947"/>
      <c r="F23" s="946">
        <v>15912</v>
      </c>
      <c r="G23" s="949"/>
    </row>
    <row r="24" spans="2:7" ht="12" customHeight="1">
      <c r="B24" s="944"/>
      <c r="C24" s="950" t="s">
        <v>2060</v>
      </c>
      <c r="D24" s="946">
        <v>2269464</v>
      </c>
      <c r="E24" s="947"/>
      <c r="F24" s="946">
        <v>1999432</v>
      </c>
      <c r="G24" s="949"/>
    </row>
    <row r="25" spans="2:7" ht="12" customHeight="1">
      <c r="B25" s="944"/>
      <c r="C25" s="950" t="s">
        <v>2061</v>
      </c>
      <c r="D25" s="946">
        <v>2588925</v>
      </c>
      <c r="E25" s="947"/>
      <c r="F25" s="946">
        <v>1806772</v>
      </c>
      <c r="G25" s="949"/>
    </row>
    <row r="26" spans="2:7" ht="12" customHeight="1">
      <c r="B26" s="944"/>
      <c r="C26" s="950" t="s">
        <v>2062</v>
      </c>
      <c r="D26" s="946">
        <v>1374405</v>
      </c>
      <c r="E26" s="947"/>
      <c r="F26" s="946">
        <v>897857</v>
      </c>
      <c r="G26" s="949"/>
    </row>
    <row r="27" spans="2:7" ht="12" customHeight="1">
      <c r="B27" s="944"/>
      <c r="C27" s="950" t="s">
        <v>2063</v>
      </c>
      <c r="D27" s="946">
        <v>28000</v>
      </c>
      <c r="E27" s="947"/>
      <c r="F27" s="946">
        <v>150000</v>
      </c>
      <c r="G27" s="949"/>
    </row>
    <row r="28" spans="2:7" ht="12" customHeight="1">
      <c r="B28" s="944"/>
      <c r="C28" s="950" t="s">
        <v>2064</v>
      </c>
      <c r="D28" s="946">
        <v>65303</v>
      </c>
      <c r="E28" s="947"/>
      <c r="F28" s="946">
        <v>67013</v>
      </c>
      <c r="G28" s="949"/>
    </row>
    <row r="29" spans="2:7" ht="12" customHeight="1">
      <c r="B29" s="944"/>
      <c r="C29" s="950" t="s">
        <v>2065</v>
      </c>
      <c r="D29" s="946">
        <v>11793437</v>
      </c>
      <c r="E29" s="947"/>
      <c r="F29" s="946">
        <v>1783052</v>
      </c>
      <c r="G29" s="949"/>
    </row>
    <row r="30" spans="2:7" ht="12" customHeight="1">
      <c r="B30" s="944"/>
      <c r="C30" s="950"/>
      <c r="D30" s="946"/>
      <c r="E30" s="947"/>
      <c r="F30" s="946"/>
      <c r="G30" s="949"/>
    </row>
    <row r="31" spans="2:7" ht="12" customHeight="1">
      <c r="B31" s="1480" t="s">
        <v>2066</v>
      </c>
      <c r="C31" s="1481"/>
      <c r="D31" s="946">
        <f>SUM(D32:D40)</f>
        <v>70017160</v>
      </c>
      <c r="E31" s="947">
        <f>+D31/D7*100</f>
        <v>69.5393875516448</v>
      </c>
      <c r="F31" s="946">
        <f>SUM(F32:F40)</f>
        <v>90754058</v>
      </c>
      <c r="G31" s="949">
        <f>+F31/F7*100</f>
        <v>84.71892176780983</v>
      </c>
    </row>
    <row r="32" spans="2:7" ht="12" customHeight="1">
      <c r="B32" s="944"/>
      <c r="C32" s="950" t="s">
        <v>2067</v>
      </c>
      <c r="D32" s="946">
        <v>16092952</v>
      </c>
      <c r="E32" s="947"/>
      <c r="F32" s="946">
        <v>14877609</v>
      </c>
      <c r="G32" s="949"/>
    </row>
    <row r="33" spans="2:7" ht="12" customHeight="1">
      <c r="B33" s="944"/>
      <c r="C33" s="950" t="s">
        <v>2068</v>
      </c>
      <c r="D33" s="946">
        <v>1520432</v>
      </c>
      <c r="E33" s="947"/>
      <c r="F33" s="946">
        <v>1529042</v>
      </c>
      <c r="G33" s="949"/>
    </row>
    <row r="34" spans="2:7" ht="12" customHeight="1">
      <c r="B34" s="944"/>
      <c r="C34" s="950" t="s">
        <v>2069</v>
      </c>
      <c r="D34" s="946">
        <v>20425080</v>
      </c>
      <c r="E34" s="947"/>
      <c r="F34" s="946">
        <v>49651629</v>
      </c>
      <c r="G34" s="949"/>
    </row>
    <row r="35" spans="2:7" ht="12" customHeight="1">
      <c r="B35" s="944"/>
      <c r="C35" s="950" t="s">
        <v>2070</v>
      </c>
      <c r="D35" s="946">
        <v>662585</v>
      </c>
      <c r="E35" s="947"/>
      <c r="F35" s="946">
        <v>0</v>
      </c>
      <c r="G35" s="949"/>
    </row>
    <row r="36" spans="2:7" ht="12" customHeight="1">
      <c r="B36" s="944"/>
      <c r="C36" s="950" t="s">
        <v>2071</v>
      </c>
      <c r="D36" s="946">
        <v>0</v>
      </c>
      <c r="E36" s="947"/>
      <c r="F36" s="946">
        <v>3000</v>
      </c>
      <c r="G36" s="949"/>
    </row>
    <row r="37" spans="2:7" ht="12" customHeight="1">
      <c r="B37" s="944"/>
      <c r="C37" s="950" t="s">
        <v>2072</v>
      </c>
      <c r="D37" s="946">
        <v>26894246</v>
      </c>
      <c r="E37" s="947"/>
      <c r="F37" s="946">
        <v>20388597</v>
      </c>
      <c r="G37" s="949"/>
    </row>
    <row r="38" spans="2:7" ht="12" customHeight="1">
      <c r="B38" s="944"/>
      <c r="C38" s="950" t="s">
        <v>2073</v>
      </c>
      <c r="D38" s="946">
        <v>4274275</v>
      </c>
      <c r="E38" s="947"/>
      <c r="F38" s="946">
        <v>4250181</v>
      </c>
      <c r="G38" s="949"/>
    </row>
    <row r="39" spans="2:7" ht="12" customHeight="1">
      <c r="B39" s="944"/>
      <c r="C39" s="950" t="s">
        <v>2074</v>
      </c>
      <c r="D39" s="946">
        <v>24000</v>
      </c>
      <c r="E39" s="947"/>
      <c r="F39" s="946">
        <v>0</v>
      </c>
      <c r="G39" s="949"/>
    </row>
    <row r="40" spans="2:7" ht="12" customHeight="1">
      <c r="B40" s="944"/>
      <c r="C40" s="950" t="s">
        <v>2075</v>
      </c>
      <c r="D40" s="946">
        <v>123590</v>
      </c>
      <c r="E40" s="947"/>
      <c r="F40" s="946">
        <v>54000</v>
      </c>
      <c r="G40" s="949"/>
    </row>
    <row r="41" spans="2:7" ht="12" customHeight="1">
      <c r="B41" s="944"/>
      <c r="C41" s="945"/>
      <c r="D41" s="946"/>
      <c r="E41" s="947"/>
      <c r="F41" s="946"/>
      <c r="G41" s="949"/>
    </row>
    <row r="42" spans="2:7" ht="12" customHeight="1">
      <c r="B42" s="1480" t="s">
        <v>2076</v>
      </c>
      <c r="C42" s="1481"/>
      <c r="D42" s="946">
        <f>SUM(D43:D51)</f>
        <v>8185110</v>
      </c>
      <c r="E42" s="947">
        <f>+D42/D7*100</f>
        <v>8.129257691155187</v>
      </c>
      <c r="F42" s="946">
        <f>SUM(F43:F51)</f>
        <v>4309544</v>
      </c>
      <c r="G42" s="949">
        <f>+F42/F7*100</f>
        <v>4.022959733557416</v>
      </c>
    </row>
    <row r="43" spans="2:7" ht="12" customHeight="1">
      <c r="B43" s="944"/>
      <c r="C43" s="950" t="s">
        <v>2077</v>
      </c>
      <c r="D43" s="946">
        <v>1985559</v>
      </c>
      <c r="E43" s="947"/>
      <c r="F43" s="946">
        <v>2228000</v>
      </c>
      <c r="G43" s="949"/>
    </row>
    <row r="44" spans="2:7" ht="12" customHeight="1">
      <c r="B44" s="944"/>
      <c r="C44" s="950" t="s">
        <v>2078</v>
      </c>
      <c r="D44" s="946">
        <v>27988</v>
      </c>
      <c r="E44" s="947"/>
      <c r="F44" s="946">
        <v>253688</v>
      </c>
      <c r="G44" s="949"/>
    </row>
    <row r="45" spans="2:7" ht="12" customHeight="1">
      <c r="B45" s="944"/>
      <c r="C45" s="950" t="s">
        <v>2079</v>
      </c>
      <c r="D45" s="946">
        <v>2792731</v>
      </c>
      <c r="E45" s="947"/>
      <c r="F45" s="946">
        <v>0</v>
      </c>
      <c r="G45" s="949"/>
    </row>
    <row r="46" spans="2:7" ht="12" customHeight="1">
      <c r="B46" s="944"/>
      <c r="C46" s="950" t="s">
        <v>2080</v>
      </c>
      <c r="D46" s="946">
        <v>1372750</v>
      </c>
      <c r="E46" s="947"/>
      <c r="F46" s="946">
        <v>1243040</v>
      </c>
      <c r="G46" s="949"/>
    </row>
    <row r="47" spans="2:7" ht="12" customHeight="1">
      <c r="B47" s="944"/>
      <c r="C47" s="950" t="s">
        <v>2081</v>
      </c>
      <c r="D47" s="946">
        <v>115652</v>
      </c>
      <c r="E47" s="947"/>
      <c r="F47" s="946">
        <v>210996</v>
      </c>
      <c r="G47" s="949"/>
    </row>
    <row r="48" spans="2:7" ht="12" customHeight="1">
      <c r="B48" s="944"/>
      <c r="C48" s="950" t="s">
        <v>2082</v>
      </c>
      <c r="D48" s="946">
        <v>11462</v>
      </c>
      <c r="E48" s="947"/>
      <c r="F48" s="946">
        <v>351000</v>
      </c>
      <c r="G48" s="949"/>
    </row>
    <row r="49" spans="2:7" ht="12" customHeight="1">
      <c r="B49" s="944"/>
      <c r="C49" s="950" t="s">
        <v>2083</v>
      </c>
      <c r="D49" s="946">
        <v>0</v>
      </c>
      <c r="E49" s="947"/>
      <c r="F49" s="946">
        <v>14000</v>
      </c>
      <c r="G49" s="949"/>
    </row>
    <row r="50" spans="2:7" ht="12" customHeight="1">
      <c r="B50" s="944"/>
      <c r="C50" s="950" t="s">
        <v>2084</v>
      </c>
      <c r="D50" s="946">
        <v>1878968</v>
      </c>
      <c r="E50" s="947"/>
      <c r="F50" s="946">
        <v>0</v>
      </c>
      <c r="G50" s="949"/>
    </row>
    <row r="51" spans="2:7" ht="12" customHeight="1">
      <c r="B51" s="944"/>
      <c r="C51" s="950" t="s">
        <v>2075</v>
      </c>
      <c r="D51" s="946">
        <v>0</v>
      </c>
      <c r="E51" s="947"/>
      <c r="F51" s="946">
        <v>8820</v>
      </c>
      <c r="G51" s="949"/>
    </row>
    <row r="52" spans="2:7" ht="12" customHeight="1">
      <c r="B52" s="944"/>
      <c r="C52" s="945"/>
      <c r="D52" s="946"/>
      <c r="E52" s="947"/>
      <c r="F52" s="946"/>
      <c r="G52" s="949"/>
    </row>
    <row r="53" spans="2:7" ht="12" customHeight="1">
      <c r="B53" s="1480" t="s">
        <v>2085</v>
      </c>
      <c r="C53" s="1481"/>
      <c r="D53" s="946">
        <f>SUM(D54:D60)</f>
        <v>334289</v>
      </c>
      <c r="E53" s="947">
        <f>+D53/D7*100</f>
        <v>0.332007929559722</v>
      </c>
      <c r="F53" s="946">
        <f>SUM(F54:F60)</f>
        <v>634735</v>
      </c>
      <c r="G53" s="949">
        <f>+F53/F7*100</f>
        <v>0.5925251828220263</v>
      </c>
    </row>
    <row r="54" spans="2:7" ht="12" customHeight="1">
      <c r="B54" s="944"/>
      <c r="C54" s="950" t="s">
        <v>2086</v>
      </c>
      <c r="D54" s="946">
        <v>16313</v>
      </c>
      <c r="E54" s="947"/>
      <c r="F54" s="946">
        <v>137830</v>
      </c>
      <c r="G54" s="949"/>
    </row>
    <row r="55" spans="2:7" ht="12" customHeight="1">
      <c r="B55" s="944"/>
      <c r="C55" s="950" t="s">
        <v>2087</v>
      </c>
      <c r="D55" s="946">
        <v>138360</v>
      </c>
      <c r="E55" s="947"/>
      <c r="F55" s="946">
        <v>175041</v>
      </c>
      <c r="G55" s="949"/>
    </row>
    <row r="56" spans="2:7" ht="12" customHeight="1">
      <c r="B56" s="944"/>
      <c r="C56" s="950" t="s">
        <v>2088</v>
      </c>
      <c r="D56" s="946">
        <v>28033</v>
      </c>
      <c r="E56" s="947"/>
      <c r="F56" s="946">
        <v>132471</v>
      </c>
      <c r="G56" s="949"/>
    </row>
    <row r="57" spans="2:7" ht="12" customHeight="1">
      <c r="B57" s="944"/>
      <c r="C57" s="950" t="s">
        <v>2089</v>
      </c>
      <c r="D57" s="946">
        <v>2884</v>
      </c>
      <c r="E57" s="947"/>
      <c r="F57" s="946">
        <v>16710</v>
      </c>
      <c r="G57" s="949"/>
    </row>
    <row r="58" spans="2:7" ht="12" customHeight="1">
      <c r="B58" s="944"/>
      <c r="C58" s="950" t="s">
        <v>2090</v>
      </c>
      <c r="D58" s="946">
        <v>0</v>
      </c>
      <c r="E58" s="947"/>
      <c r="F58" s="946">
        <v>2457</v>
      </c>
      <c r="G58" s="949"/>
    </row>
    <row r="59" spans="2:7" ht="12" customHeight="1">
      <c r="B59" s="944"/>
      <c r="C59" s="950" t="s">
        <v>2091</v>
      </c>
      <c r="D59" s="946">
        <v>4986</v>
      </c>
      <c r="E59" s="947"/>
      <c r="F59" s="946">
        <v>123994</v>
      </c>
      <c r="G59" s="949"/>
    </row>
    <row r="60" spans="2:7" ht="12" customHeight="1">
      <c r="B60" s="944"/>
      <c r="C60" s="950" t="s">
        <v>2075</v>
      </c>
      <c r="D60" s="946">
        <v>143713</v>
      </c>
      <c r="E60" s="947"/>
      <c r="F60" s="946">
        <v>46232</v>
      </c>
      <c r="G60" s="949"/>
    </row>
    <row r="61" spans="2:7" ht="12" customHeight="1">
      <c r="B61" s="944"/>
      <c r="C61" s="950"/>
      <c r="D61" s="946"/>
      <c r="E61" s="947"/>
      <c r="F61" s="946"/>
      <c r="G61" s="949"/>
    </row>
    <row r="62" spans="2:7" ht="12" customHeight="1">
      <c r="B62" s="1480" t="s">
        <v>2092</v>
      </c>
      <c r="C62" s="1481"/>
      <c r="D62" s="946">
        <f>SUM(D63)</f>
        <v>0</v>
      </c>
      <c r="E62" s="947">
        <f>+D62/D7*100</f>
        <v>0</v>
      </c>
      <c r="F62" s="946">
        <f>SUM(F63)</f>
        <v>12030</v>
      </c>
      <c r="G62" s="949">
        <f>+F62/F7*100</f>
        <v>0.011230006143270774</v>
      </c>
    </row>
    <row r="63" spans="2:7" ht="12" customHeight="1">
      <c r="B63" s="944"/>
      <c r="C63" s="950" t="s">
        <v>2093</v>
      </c>
      <c r="D63" s="946">
        <v>0</v>
      </c>
      <c r="E63" s="947"/>
      <c r="F63" s="946">
        <v>12030</v>
      </c>
      <c r="G63" s="949"/>
    </row>
    <row r="64" spans="2:7" ht="12" customHeight="1">
      <c r="B64" s="944"/>
      <c r="C64" s="950"/>
      <c r="D64" s="946"/>
      <c r="E64" s="947"/>
      <c r="F64" s="946"/>
      <c r="G64" s="949"/>
    </row>
    <row r="65" spans="2:7" ht="12" customHeight="1">
      <c r="B65" s="1480" t="s">
        <v>2098</v>
      </c>
      <c r="C65" s="1481"/>
      <c r="D65" s="946">
        <f>SUM(D66)</f>
        <v>167000</v>
      </c>
      <c r="E65" s="947">
        <f>+D65/D7*100</f>
        <v>0.1658604507969858</v>
      </c>
      <c r="F65" s="946">
        <f>SUM(F66)</f>
        <v>0</v>
      </c>
      <c r="G65" s="949">
        <f>+F65/F7*100</f>
        <v>0</v>
      </c>
    </row>
    <row r="66" spans="2:7" ht="12" customHeight="1">
      <c r="B66" s="951"/>
      <c r="C66" s="952" t="s">
        <v>2099</v>
      </c>
      <c r="D66" s="953">
        <v>167000</v>
      </c>
      <c r="E66" s="954"/>
      <c r="F66" s="953">
        <v>0</v>
      </c>
      <c r="G66" s="955"/>
    </row>
    <row r="67" spans="2:3" ht="12" customHeight="1">
      <c r="B67" s="937" t="s">
        <v>2100</v>
      </c>
      <c r="C67" s="956"/>
    </row>
  </sheetData>
  <mergeCells count="12">
    <mergeCell ref="B65:C65"/>
    <mergeCell ref="D5:E5"/>
    <mergeCell ref="B53:C53"/>
    <mergeCell ref="B62:C62"/>
    <mergeCell ref="F5:G5"/>
    <mergeCell ref="B5:C6"/>
    <mergeCell ref="B31:C31"/>
    <mergeCell ref="B42:C42"/>
    <mergeCell ref="B7:C7"/>
    <mergeCell ref="B9:C9"/>
    <mergeCell ref="B14:C14"/>
    <mergeCell ref="B20:C20"/>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B2:G75"/>
  <sheetViews>
    <sheetView workbookViewId="0" topLeftCell="A1">
      <selection activeCell="A1" sqref="A1"/>
    </sheetView>
  </sheetViews>
  <sheetFormatPr defaultColWidth="9.00390625" defaultRowHeight="13.5"/>
  <cols>
    <col min="1" max="1" width="2.625" style="957" customWidth="1"/>
    <col min="2" max="2" width="3.125" style="957" customWidth="1"/>
    <col min="3" max="3" width="23.125" style="957" customWidth="1"/>
    <col min="4" max="4" width="12.125" style="957" bestFit="1" customWidth="1"/>
    <col min="5" max="5" width="9.125" style="957" customWidth="1"/>
    <col min="6" max="6" width="12.125" style="957" customWidth="1"/>
    <col min="7" max="7" width="9.125" style="957" customWidth="1"/>
    <col min="8" max="16384" width="9.00390625" style="957" customWidth="1"/>
  </cols>
  <sheetData>
    <row r="2" ht="14.25">
      <c r="B2" s="958" t="s">
        <v>2139</v>
      </c>
    </row>
    <row r="4" spans="2:7" ht="12.75" thickBot="1">
      <c r="B4" s="957" t="s">
        <v>2135</v>
      </c>
      <c r="G4" s="959" t="s">
        <v>2136</v>
      </c>
    </row>
    <row r="5" spans="2:7" ht="14.25" customHeight="1" thickTop="1">
      <c r="B5" s="1486" t="s">
        <v>2102</v>
      </c>
      <c r="C5" s="1487"/>
      <c r="D5" s="1490" t="s">
        <v>2137</v>
      </c>
      <c r="E5" s="1491"/>
      <c r="F5" s="1492" t="s">
        <v>2138</v>
      </c>
      <c r="G5" s="1493"/>
    </row>
    <row r="6" spans="2:7" ht="12">
      <c r="B6" s="1488"/>
      <c r="C6" s="1489"/>
      <c r="D6" s="960" t="s">
        <v>2103</v>
      </c>
      <c r="E6" s="960" t="s">
        <v>1451</v>
      </c>
      <c r="F6" s="961" t="s">
        <v>2103</v>
      </c>
      <c r="G6" s="961" t="s">
        <v>1451</v>
      </c>
    </row>
    <row r="7" spans="2:7" s="962" customFormat="1" ht="17.25" customHeight="1">
      <c r="B7" s="1496" t="s">
        <v>2046</v>
      </c>
      <c r="C7" s="1497"/>
      <c r="D7" s="963">
        <f>+D9+D14+D19+D26+D34+D39+D48+D51+D55+D62+D70</f>
        <v>58965742</v>
      </c>
      <c r="E7" s="964">
        <f>SUM(E9:E74)</f>
        <v>99.99999999999999</v>
      </c>
      <c r="F7" s="963">
        <f>+F9+F14+F19+F26+F34+F39+F48+F51+F55+F62+F70</f>
        <v>91111557</v>
      </c>
      <c r="G7" s="965">
        <f>SUM(G9:G74)</f>
        <v>100.00000000000001</v>
      </c>
    </row>
    <row r="8" spans="2:7" ht="6" customHeight="1">
      <c r="B8" s="966"/>
      <c r="C8" s="967"/>
      <c r="D8" s="968"/>
      <c r="E8" s="969"/>
      <c r="F8" s="968"/>
      <c r="G8" s="970"/>
    </row>
    <row r="9" spans="2:7" ht="13.5">
      <c r="B9" s="1494" t="s">
        <v>2047</v>
      </c>
      <c r="C9" s="1495"/>
      <c r="D9" s="968">
        <f>SUM(D10:D12)</f>
        <v>1056989</v>
      </c>
      <c r="E9" s="969">
        <f>+D9/D7*100</f>
        <v>1.7925476117980503</v>
      </c>
      <c r="F9" s="968">
        <f>SUM(F10:F12)</f>
        <v>1048252</v>
      </c>
      <c r="G9" s="970">
        <f>+F9/F7*100</f>
        <v>1.1505148572974118</v>
      </c>
    </row>
    <row r="10" spans="2:7" ht="12">
      <c r="B10" s="966"/>
      <c r="C10" s="971" t="s">
        <v>2048</v>
      </c>
      <c r="D10" s="968">
        <v>770614</v>
      </c>
      <c r="E10" s="969"/>
      <c r="F10" s="968">
        <v>814175</v>
      </c>
      <c r="G10" s="970"/>
    </row>
    <row r="11" spans="2:7" ht="12">
      <c r="B11" s="966"/>
      <c r="C11" s="971" t="s">
        <v>2049</v>
      </c>
      <c r="D11" s="968">
        <v>209575</v>
      </c>
      <c r="E11" s="969"/>
      <c r="F11" s="968">
        <v>0</v>
      </c>
      <c r="G11" s="970"/>
    </row>
    <row r="12" spans="2:7" ht="12">
      <c r="B12" s="966"/>
      <c r="C12" s="971" t="s">
        <v>2050</v>
      </c>
      <c r="D12" s="968">
        <v>76800</v>
      </c>
      <c r="E12" s="969"/>
      <c r="F12" s="968">
        <v>234077</v>
      </c>
      <c r="G12" s="970"/>
    </row>
    <row r="13" spans="2:7" ht="9" customHeight="1">
      <c r="B13" s="966"/>
      <c r="C13" s="971"/>
      <c r="D13" s="968"/>
      <c r="E13" s="969"/>
      <c r="F13" s="968"/>
      <c r="G13" s="970"/>
    </row>
    <row r="14" spans="2:7" ht="13.5">
      <c r="B14" s="1494" t="s">
        <v>2051</v>
      </c>
      <c r="C14" s="1495"/>
      <c r="D14" s="968">
        <f>SUM(D15:D17)</f>
        <v>246200</v>
      </c>
      <c r="E14" s="969">
        <f>+D14/D7*100</f>
        <v>0.417530572243117</v>
      </c>
      <c r="F14" s="968">
        <f>SUM(F15:F17)</f>
        <v>98229</v>
      </c>
      <c r="G14" s="970">
        <f>+F14/F7*100</f>
        <v>0.10781178945279138</v>
      </c>
    </row>
    <row r="15" spans="2:7" ht="12">
      <c r="B15" s="966"/>
      <c r="C15" s="971" t="s">
        <v>2053</v>
      </c>
      <c r="D15" s="968">
        <v>99200</v>
      </c>
      <c r="E15" s="969"/>
      <c r="F15" s="968">
        <v>71187</v>
      </c>
      <c r="G15" s="970"/>
    </row>
    <row r="16" spans="2:7" ht="12">
      <c r="B16" s="966"/>
      <c r="C16" s="971" t="s">
        <v>2104</v>
      </c>
      <c r="D16" s="968">
        <v>0</v>
      </c>
      <c r="E16" s="969"/>
      <c r="F16" s="968">
        <v>27042</v>
      </c>
      <c r="G16" s="970"/>
    </row>
    <row r="17" spans="2:7" ht="12">
      <c r="B17" s="966"/>
      <c r="C17" s="971" t="s">
        <v>2075</v>
      </c>
      <c r="D17" s="968">
        <v>147000</v>
      </c>
      <c r="E17" s="969"/>
      <c r="F17" s="968">
        <v>0</v>
      </c>
      <c r="G17" s="970"/>
    </row>
    <row r="18" spans="2:7" ht="7.5" customHeight="1">
      <c r="B18" s="966"/>
      <c r="C18" s="971"/>
      <c r="D18" s="968"/>
      <c r="E18" s="969"/>
      <c r="F18" s="968"/>
      <c r="G18" s="970"/>
    </row>
    <row r="19" spans="2:7" ht="13.5">
      <c r="B19" s="1494" t="s">
        <v>2105</v>
      </c>
      <c r="C19" s="1495"/>
      <c r="D19" s="968">
        <f>SUM(D20:D24)</f>
        <v>2096313</v>
      </c>
      <c r="E19" s="969">
        <f>+D19/D7*100</f>
        <v>3.5551371506526617</v>
      </c>
      <c r="F19" s="968">
        <f>SUM(F20:F24)</f>
        <v>4602487</v>
      </c>
      <c r="G19" s="970">
        <f>+F19/F7*100</f>
        <v>5.051485400474498</v>
      </c>
    </row>
    <row r="20" spans="2:7" ht="12">
      <c r="B20" s="966"/>
      <c r="C20" s="971" t="s">
        <v>2106</v>
      </c>
      <c r="D20" s="968">
        <v>1409118</v>
      </c>
      <c r="E20" s="969"/>
      <c r="F20" s="968">
        <v>1510680</v>
      </c>
      <c r="G20" s="970"/>
    </row>
    <row r="21" spans="2:7" ht="12">
      <c r="B21" s="966"/>
      <c r="C21" s="971" t="s">
        <v>2058</v>
      </c>
      <c r="D21" s="968">
        <v>0</v>
      </c>
      <c r="E21" s="969"/>
      <c r="F21" s="968">
        <v>2386575</v>
      </c>
      <c r="G21" s="970"/>
    </row>
    <row r="22" spans="2:7" ht="12">
      <c r="B22" s="966"/>
      <c r="C22" s="971" t="s">
        <v>2107</v>
      </c>
      <c r="D22" s="968">
        <v>23498</v>
      </c>
      <c r="E22" s="969"/>
      <c r="F22" s="968">
        <v>17200</v>
      </c>
      <c r="G22" s="970"/>
    </row>
    <row r="23" spans="2:7" ht="12">
      <c r="B23" s="966"/>
      <c r="C23" s="971" t="s">
        <v>2108</v>
      </c>
      <c r="D23" s="968">
        <v>535588</v>
      </c>
      <c r="E23" s="969"/>
      <c r="F23" s="968">
        <v>523438</v>
      </c>
      <c r="G23" s="970"/>
    </row>
    <row r="24" spans="2:7" ht="12">
      <c r="B24" s="966"/>
      <c r="C24" s="971" t="s">
        <v>2062</v>
      </c>
      <c r="D24" s="968">
        <v>128109</v>
      </c>
      <c r="E24" s="969"/>
      <c r="F24" s="968">
        <v>164594</v>
      </c>
      <c r="G24" s="970"/>
    </row>
    <row r="25" spans="2:7" ht="9" customHeight="1">
      <c r="B25" s="966"/>
      <c r="C25" s="971"/>
      <c r="D25" s="968"/>
      <c r="E25" s="969"/>
      <c r="F25" s="968"/>
      <c r="G25" s="970"/>
    </row>
    <row r="26" spans="2:7" ht="12" customHeight="1">
      <c r="B26" s="1494" t="s">
        <v>2066</v>
      </c>
      <c r="C26" s="1495"/>
      <c r="D26" s="968">
        <f>SUM(D27:D32)</f>
        <v>22747785</v>
      </c>
      <c r="E26" s="969">
        <f>+D26/D7*100</f>
        <v>38.57796786479851</v>
      </c>
      <c r="F26" s="968">
        <f>SUM(F27:F32)</f>
        <v>59388473</v>
      </c>
      <c r="G26" s="970">
        <f>+F26/F7*100</f>
        <v>65.18215137076409</v>
      </c>
    </row>
    <row r="27" spans="2:7" ht="12" customHeight="1">
      <c r="B27" s="966"/>
      <c r="C27" s="971" t="s">
        <v>2067</v>
      </c>
      <c r="D27" s="968">
        <v>8972397</v>
      </c>
      <c r="E27" s="969"/>
      <c r="F27" s="968">
        <v>10312293</v>
      </c>
      <c r="G27" s="970"/>
    </row>
    <row r="28" spans="2:7" ht="12" customHeight="1">
      <c r="B28" s="966"/>
      <c r="C28" s="971" t="s">
        <v>2069</v>
      </c>
      <c r="D28" s="968">
        <v>1516061</v>
      </c>
      <c r="E28" s="969"/>
      <c r="F28" s="968">
        <v>37607454</v>
      </c>
      <c r="G28" s="970"/>
    </row>
    <row r="29" spans="2:7" ht="12" customHeight="1">
      <c r="B29" s="966"/>
      <c r="C29" s="971" t="s">
        <v>2070</v>
      </c>
      <c r="D29" s="968">
        <v>2353600</v>
      </c>
      <c r="E29" s="969"/>
      <c r="F29" s="968">
        <v>9296</v>
      </c>
      <c r="G29" s="970"/>
    </row>
    <row r="30" spans="2:7" ht="12" customHeight="1">
      <c r="B30" s="966"/>
      <c r="C30" s="971" t="s">
        <v>2072</v>
      </c>
      <c r="D30" s="968">
        <v>9139839</v>
      </c>
      <c r="E30" s="969"/>
      <c r="F30" s="968">
        <v>10952180</v>
      </c>
      <c r="G30" s="970"/>
    </row>
    <row r="31" spans="2:7" ht="12" customHeight="1">
      <c r="B31" s="966"/>
      <c r="C31" s="971" t="s">
        <v>2073</v>
      </c>
      <c r="D31" s="968">
        <v>253022</v>
      </c>
      <c r="E31" s="969"/>
      <c r="F31" s="968">
        <v>507250</v>
      </c>
      <c r="G31" s="970"/>
    </row>
    <row r="32" spans="2:7" ht="12" customHeight="1">
      <c r="B32" s="966"/>
      <c r="C32" s="971" t="s">
        <v>2109</v>
      </c>
      <c r="D32" s="968">
        <v>512866</v>
      </c>
      <c r="E32" s="969"/>
      <c r="F32" s="968">
        <v>0</v>
      </c>
      <c r="G32" s="970"/>
    </row>
    <row r="33" spans="2:7" ht="9" customHeight="1">
      <c r="B33" s="966"/>
      <c r="C33" s="971"/>
      <c r="D33" s="968"/>
      <c r="E33" s="969"/>
      <c r="F33" s="968"/>
      <c r="G33" s="970"/>
    </row>
    <row r="34" spans="2:7" ht="12" customHeight="1">
      <c r="B34" s="1494" t="s">
        <v>2110</v>
      </c>
      <c r="C34" s="1495"/>
      <c r="D34" s="968">
        <f>SUM(D35:D37)</f>
        <v>7449882</v>
      </c>
      <c r="E34" s="969">
        <f>+D34/D7*100</f>
        <v>12.634254649080818</v>
      </c>
      <c r="F34" s="968">
        <f>SUM(F35:F37)</f>
        <v>8633788</v>
      </c>
      <c r="G34" s="970">
        <f>+F34/F7*100</f>
        <v>9.476062405562887</v>
      </c>
    </row>
    <row r="35" spans="2:7" ht="12" customHeight="1">
      <c r="B35" s="966"/>
      <c r="C35" s="971" t="s">
        <v>2111</v>
      </c>
      <c r="D35" s="968">
        <v>6585807</v>
      </c>
      <c r="E35" s="969"/>
      <c r="F35" s="968">
        <v>7895248</v>
      </c>
      <c r="G35" s="970"/>
    </row>
    <row r="36" spans="2:7" ht="12" customHeight="1">
      <c r="B36" s="966"/>
      <c r="C36" s="971" t="s">
        <v>2112</v>
      </c>
      <c r="D36" s="968">
        <v>955</v>
      </c>
      <c r="E36" s="969"/>
      <c r="F36" s="968">
        <v>738540</v>
      </c>
      <c r="G36" s="970"/>
    </row>
    <row r="37" spans="2:7" ht="12" customHeight="1">
      <c r="B37" s="966"/>
      <c r="C37" s="971" t="s">
        <v>2113</v>
      </c>
      <c r="D37" s="968">
        <v>863120</v>
      </c>
      <c r="E37" s="969"/>
      <c r="F37" s="968">
        <v>0</v>
      </c>
      <c r="G37" s="970"/>
    </row>
    <row r="38" spans="2:7" ht="9" customHeight="1">
      <c r="B38" s="966"/>
      <c r="C38" s="971"/>
      <c r="D38" s="968"/>
      <c r="E38" s="969"/>
      <c r="F38" s="968"/>
      <c r="G38" s="970"/>
    </row>
    <row r="39" spans="2:7" ht="13.5">
      <c r="B39" s="1494" t="s">
        <v>2076</v>
      </c>
      <c r="C39" s="1495"/>
      <c r="D39" s="968">
        <f>SUM(D40:D46)</f>
        <v>4525316</v>
      </c>
      <c r="E39" s="969">
        <f>+D39/D7*100</f>
        <v>7.67448326182345</v>
      </c>
      <c r="F39" s="968">
        <f>SUM(F40:F46)</f>
        <v>3105042</v>
      </c>
      <c r="G39" s="970">
        <f>+F39/F7*100</f>
        <v>3.407956248623871</v>
      </c>
    </row>
    <row r="40" spans="2:7" ht="12">
      <c r="B40" s="966"/>
      <c r="C40" s="971" t="s">
        <v>2077</v>
      </c>
      <c r="D40" s="968">
        <v>800000</v>
      </c>
      <c r="E40" s="969"/>
      <c r="F40" s="968">
        <v>850000</v>
      </c>
      <c r="G40" s="970"/>
    </row>
    <row r="41" spans="2:7" ht="12">
      <c r="B41" s="966"/>
      <c r="C41" s="971" t="s">
        <v>2078</v>
      </c>
      <c r="D41" s="968">
        <v>52350</v>
      </c>
      <c r="E41" s="969"/>
      <c r="F41" s="968">
        <v>272516</v>
      </c>
      <c r="G41" s="970"/>
    </row>
    <row r="42" spans="2:7" ht="12">
      <c r="B42" s="966"/>
      <c r="C42" s="971" t="s">
        <v>2114</v>
      </c>
      <c r="D42" s="968">
        <v>5390</v>
      </c>
      <c r="E42" s="969"/>
      <c r="F42" s="968">
        <v>410666</v>
      </c>
      <c r="G42" s="970"/>
    </row>
    <row r="43" spans="2:7" ht="12">
      <c r="B43" s="966"/>
      <c r="C43" s="971" t="s">
        <v>2081</v>
      </c>
      <c r="D43" s="968">
        <v>22820</v>
      </c>
      <c r="E43" s="969"/>
      <c r="F43" s="968">
        <v>25860</v>
      </c>
      <c r="G43" s="970"/>
    </row>
    <row r="44" spans="2:7" ht="12">
      <c r="B44" s="966"/>
      <c r="C44" s="971" t="s">
        <v>2115</v>
      </c>
      <c r="D44" s="968">
        <v>75560</v>
      </c>
      <c r="E44" s="969"/>
      <c r="F44" s="968">
        <v>51000</v>
      </c>
      <c r="G44" s="970"/>
    </row>
    <row r="45" spans="2:7" ht="12">
      <c r="B45" s="966"/>
      <c r="C45" s="971" t="s">
        <v>2116</v>
      </c>
      <c r="D45" s="968">
        <v>3043040</v>
      </c>
      <c r="E45" s="969"/>
      <c r="F45" s="968">
        <v>1366000</v>
      </c>
      <c r="G45" s="970"/>
    </row>
    <row r="46" spans="2:7" ht="12">
      <c r="B46" s="966"/>
      <c r="C46" s="971" t="s">
        <v>2075</v>
      </c>
      <c r="D46" s="968">
        <v>526156</v>
      </c>
      <c r="E46" s="969"/>
      <c r="F46" s="968">
        <v>129000</v>
      </c>
      <c r="G46" s="970"/>
    </row>
    <row r="47" spans="2:7" ht="9" customHeight="1">
      <c r="B47" s="966"/>
      <c r="C47" s="971"/>
      <c r="D47" s="968"/>
      <c r="E47" s="969"/>
      <c r="F47" s="968"/>
      <c r="G47" s="970"/>
    </row>
    <row r="48" spans="2:7" ht="13.5">
      <c r="B48" s="1494" t="s">
        <v>2117</v>
      </c>
      <c r="C48" s="1495"/>
      <c r="D48" s="968">
        <f>SUM(D49)</f>
        <v>1494505</v>
      </c>
      <c r="E48" s="969">
        <f>+D48/D7*100</f>
        <v>2.534530982413483</v>
      </c>
      <c r="F48" s="968">
        <f>SUM(F49)</f>
        <v>1841772</v>
      </c>
      <c r="G48" s="970">
        <f>+F48/F7*100</f>
        <v>2.0214471804054455</v>
      </c>
    </row>
    <row r="49" spans="2:7" ht="12">
      <c r="B49" s="966"/>
      <c r="C49" s="971" t="s">
        <v>2118</v>
      </c>
      <c r="D49" s="968">
        <v>1494505</v>
      </c>
      <c r="E49" s="969"/>
      <c r="F49" s="968">
        <v>1841772</v>
      </c>
      <c r="G49" s="970"/>
    </row>
    <row r="50" spans="2:7" ht="9" customHeight="1">
      <c r="B50" s="966"/>
      <c r="C50" s="971"/>
      <c r="D50" s="968"/>
      <c r="E50" s="969"/>
      <c r="F50" s="968"/>
      <c r="G50" s="970"/>
    </row>
    <row r="51" spans="2:7" ht="13.5">
      <c r="B51" s="1494" t="s">
        <v>2119</v>
      </c>
      <c r="C51" s="1495"/>
      <c r="D51" s="968">
        <f>SUM(D52:D53)</f>
        <v>3845378</v>
      </c>
      <c r="E51" s="969">
        <f>+D51/D7*100</f>
        <v>6.521376429045869</v>
      </c>
      <c r="F51" s="968">
        <f>SUM(F52:F53)</f>
        <v>3729249</v>
      </c>
      <c r="G51" s="970">
        <f>+F51/F7*100</f>
        <v>4.093058139704494</v>
      </c>
    </row>
    <row r="52" spans="2:7" ht="12">
      <c r="B52" s="966"/>
      <c r="C52" s="971" t="s">
        <v>2120</v>
      </c>
      <c r="D52" s="968">
        <v>3750918</v>
      </c>
      <c r="E52" s="969"/>
      <c r="F52" s="968">
        <v>3563623</v>
      </c>
      <c r="G52" s="970"/>
    </row>
    <row r="53" spans="2:7" ht="12">
      <c r="B53" s="966"/>
      <c r="C53" s="971" t="s">
        <v>2121</v>
      </c>
      <c r="D53" s="968">
        <v>94460</v>
      </c>
      <c r="E53" s="969"/>
      <c r="F53" s="968">
        <v>165626</v>
      </c>
      <c r="G53" s="970"/>
    </row>
    <row r="54" spans="2:7" ht="9" customHeight="1">
      <c r="B54" s="966"/>
      <c r="C54" s="971"/>
      <c r="D54" s="968"/>
      <c r="E54" s="969"/>
      <c r="F54" s="968"/>
      <c r="G54" s="970"/>
    </row>
    <row r="55" spans="2:7" ht="13.5">
      <c r="B55" s="1494" t="s">
        <v>2122</v>
      </c>
      <c r="C55" s="1495"/>
      <c r="D55" s="968">
        <f>SUM(D56:D60)</f>
        <v>941074</v>
      </c>
      <c r="E55" s="969">
        <f>+D55/D7*100</f>
        <v>1.5959673669501184</v>
      </c>
      <c r="F55" s="968">
        <f>SUM(F56:F60)</f>
        <v>1308711</v>
      </c>
      <c r="G55" s="970">
        <f>+F55/F7*100</f>
        <v>1.4363830924325</v>
      </c>
    </row>
    <row r="56" spans="2:7" ht="12">
      <c r="B56" s="966"/>
      <c r="C56" s="971" t="s">
        <v>2086</v>
      </c>
      <c r="D56" s="968">
        <v>26501</v>
      </c>
      <c r="E56" s="969"/>
      <c r="F56" s="968">
        <v>58983</v>
      </c>
      <c r="G56" s="970"/>
    </row>
    <row r="57" spans="2:7" ht="12">
      <c r="B57" s="966"/>
      <c r="C57" s="971" t="s">
        <v>2123</v>
      </c>
      <c r="D57" s="968">
        <v>2000</v>
      </c>
      <c r="E57" s="969"/>
      <c r="F57" s="968">
        <v>31091</v>
      </c>
      <c r="G57" s="970"/>
    </row>
    <row r="58" spans="2:7" ht="12">
      <c r="B58" s="966"/>
      <c r="C58" s="971" t="s">
        <v>2124</v>
      </c>
      <c r="D58" s="968">
        <v>879004</v>
      </c>
      <c r="E58" s="969"/>
      <c r="F58" s="968">
        <v>326059</v>
      </c>
      <c r="G58" s="970"/>
    </row>
    <row r="59" spans="2:7" ht="12">
      <c r="B59" s="966"/>
      <c r="C59" s="971" t="s">
        <v>2125</v>
      </c>
      <c r="D59" s="968">
        <v>24270</v>
      </c>
      <c r="E59" s="969"/>
      <c r="F59" s="968">
        <v>577928</v>
      </c>
      <c r="G59" s="970"/>
    </row>
    <row r="60" spans="2:7" ht="12">
      <c r="B60" s="966"/>
      <c r="C60" s="971" t="s">
        <v>2075</v>
      </c>
      <c r="D60" s="968">
        <v>9299</v>
      </c>
      <c r="E60" s="969"/>
      <c r="F60" s="968">
        <v>314650</v>
      </c>
      <c r="G60" s="970"/>
    </row>
    <row r="61" spans="2:7" ht="9" customHeight="1">
      <c r="B61" s="966"/>
      <c r="C61" s="971"/>
      <c r="D61" s="968"/>
      <c r="E61" s="969"/>
      <c r="F61" s="968"/>
      <c r="G61" s="970"/>
    </row>
    <row r="62" spans="2:7" ht="13.5">
      <c r="B62" s="1494" t="s">
        <v>2092</v>
      </c>
      <c r="C62" s="1495"/>
      <c r="D62" s="968">
        <f>SUM(D63:D68)</f>
        <v>13751262</v>
      </c>
      <c r="E62" s="969">
        <f>+D62/D7*100</f>
        <v>23.32076479254683</v>
      </c>
      <c r="F62" s="968">
        <f>SUM(F63:F68)</f>
        <v>7025734</v>
      </c>
      <c r="G62" s="970">
        <f>+F62/F7*100</f>
        <v>7.711133725878486</v>
      </c>
    </row>
    <row r="63" spans="2:7" ht="12">
      <c r="B63" s="966"/>
      <c r="C63" s="971" t="s">
        <v>2126</v>
      </c>
      <c r="D63" s="968">
        <v>45520</v>
      </c>
      <c r="E63" s="969"/>
      <c r="F63" s="968">
        <v>87732</v>
      </c>
      <c r="G63" s="970"/>
    </row>
    <row r="64" spans="2:7" ht="12">
      <c r="B64" s="966"/>
      <c r="C64" s="971" t="s">
        <v>2127</v>
      </c>
      <c r="D64" s="968">
        <v>1295235</v>
      </c>
      <c r="E64" s="969"/>
      <c r="F64" s="968">
        <v>742792</v>
      </c>
      <c r="G64" s="970"/>
    </row>
    <row r="65" spans="2:7" ht="12">
      <c r="B65" s="966"/>
      <c r="C65" s="971" t="s">
        <v>2128</v>
      </c>
      <c r="D65" s="968">
        <v>2095075</v>
      </c>
      <c r="E65" s="969"/>
      <c r="F65" s="968">
        <v>2084717</v>
      </c>
      <c r="G65" s="970"/>
    </row>
    <row r="66" spans="2:7" ht="12">
      <c r="B66" s="966"/>
      <c r="C66" s="971" t="s">
        <v>2129</v>
      </c>
      <c r="D66" s="968">
        <v>8170917</v>
      </c>
      <c r="E66" s="969"/>
      <c r="F66" s="968">
        <v>3403868</v>
      </c>
      <c r="G66" s="970"/>
    </row>
    <row r="67" spans="2:7" ht="12">
      <c r="B67" s="966"/>
      <c r="C67" s="971" t="s">
        <v>2130</v>
      </c>
      <c r="D67" s="968">
        <v>2105000</v>
      </c>
      <c r="E67" s="969"/>
      <c r="F67" s="968">
        <v>647625</v>
      </c>
      <c r="G67" s="970"/>
    </row>
    <row r="68" spans="2:7" ht="12">
      <c r="B68" s="966"/>
      <c r="C68" s="971" t="s">
        <v>2075</v>
      </c>
      <c r="D68" s="968">
        <v>39515</v>
      </c>
      <c r="E68" s="969"/>
      <c r="F68" s="968">
        <v>59000</v>
      </c>
      <c r="G68" s="970"/>
    </row>
    <row r="69" spans="2:7" ht="9" customHeight="1">
      <c r="B69" s="966"/>
      <c r="C69" s="971"/>
      <c r="D69" s="968"/>
      <c r="E69" s="969"/>
      <c r="F69" s="968"/>
      <c r="G69" s="970"/>
    </row>
    <row r="70" spans="2:7" ht="13.5">
      <c r="B70" s="1494" t="s">
        <v>2131</v>
      </c>
      <c r="C70" s="1495"/>
      <c r="D70" s="968">
        <f>SUM(D71:D74)</f>
        <v>811038</v>
      </c>
      <c r="E70" s="969">
        <f>+D70/D7*100</f>
        <v>1.3754393186470883</v>
      </c>
      <c r="F70" s="968">
        <f>SUM(F71:F74)</f>
        <v>329820</v>
      </c>
      <c r="G70" s="970">
        <f>+F70/F7*100</f>
        <v>0.36199578940353305</v>
      </c>
    </row>
    <row r="71" spans="2:7" ht="12">
      <c r="B71" s="966"/>
      <c r="C71" s="971" t="s">
        <v>2132</v>
      </c>
      <c r="D71" s="968">
        <v>34121</v>
      </c>
      <c r="E71" s="969"/>
      <c r="F71" s="968">
        <v>96868</v>
      </c>
      <c r="G71" s="970"/>
    </row>
    <row r="72" spans="2:7" ht="12">
      <c r="B72" s="966"/>
      <c r="C72" s="971" t="s">
        <v>2133</v>
      </c>
      <c r="D72" s="968">
        <v>438819</v>
      </c>
      <c r="E72" s="969"/>
      <c r="F72" s="968">
        <v>175226</v>
      </c>
      <c r="G72" s="970"/>
    </row>
    <row r="73" spans="2:7" ht="12">
      <c r="B73" s="966"/>
      <c r="C73" s="971" t="s">
        <v>2134</v>
      </c>
      <c r="D73" s="968">
        <v>125590</v>
      </c>
      <c r="E73" s="969"/>
      <c r="F73" s="968">
        <v>54651</v>
      </c>
      <c r="G73" s="970"/>
    </row>
    <row r="74" spans="2:7" ht="12">
      <c r="B74" s="972"/>
      <c r="C74" s="973" t="s">
        <v>2075</v>
      </c>
      <c r="D74" s="974">
        <v>212508</v>
      </c>
      <c r="E74" s="975"/>
      <c r="F74" s="974">
        <v>3075</v>
      </c>
      <c r="G74" s="976"/>
    </row>
    <row r="75" ht="12">
      <c r="B75" s="957" t="s">
        <v>2100</v>
      </c>
    </row>
  </sheetData>
  <mergeCells count="15">
    <mergeCell ref="B55:C55"/>
    <mergeCell ref="B62:C62"/>
    <mergeCell ref="B70:C70"/>
    <mergeCell ref="B26:C26"/>
    <mergeCell ref="B34:C34"/>
    <mergeCell ref="B39:C39"/>
    <mergeCell ref="B48:C48"/>
    <mergeCell ref="B5:C6"/>
    <mergeCell ref="D5:E5"/>
    <mergeCell ref="F5:G5"/>
    <mergeCell ref="B51:C51"/>
    <mergeCell ref="B7:C7"/>
    <mergeCell ref="B9:C9"/>
    <mergeCell ref="B14:C14"/>
    <mergeCell ref="B19:C19"/>
  </mergeCells>
  <printOptions/>
  <pageMargins left="0.2755905511811024" right="0.31496062992125984" top="0.39" bottom="0.3937007874015748" header="0.2755905511811024" footer="0.1968503937007874"/>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2:S36"/>
  <sheetViews>
    <sheetView workbookViewId="0" topLeftCell="A1">
      <selection activeCell="A1" sqref="A1"/>
    </sheetView>
  </sheetViews>
  <sheetFormatPr defaultColWidth="9.00390625" defaultRowHeight="13.5"/>
  <cols>
    <col min="1" max="1" width="2.625" style="977" customWidth="1"/>
    <col min="2" max="2" width="9.625" style="977" customWidth="1"/>
    <col min="3" max="3" width="6.00390625" style="977" customWidth="1"/>
    <col min="4" max="4" width="5.875" style="977" customWidth="1"/>
    <col min="5" max="5" width="8.50390625" style="977" customWidth="1"/>
    <col min="6" max="6" width="6.00390625" style="977" customWidth="1"/>
    <col min="7" max="7" width="7.625" style="977" customWidth="1"/>
    <col min="8" max="8" width="6.75390625" style="977" customWidth="1"/>
    <col min="9" max="9" width="6.375" style="977" customWidth="1"/>
    <col min="10" max="10" width="6.875" style="977" customWidth="1"/>
    <col min="11" max="11" width="7.00390625" style="977" customWidth="1"/>
    <col min="12" max="12" width="7.75390625" style="977" customWidth="1"/>
    <col min="13" max="13" width="5.125" style="977" customWidth="1"/>
    <col min="14" max="14" width="5.625" style="977" customWidth="1"/>
    <col min="15" max="16" width="5.125" style="977" customWidth="1"/>
    <col min="17" max="17" width="5.625" style="977" customWidth="1"/>
    <col min="18" max="18" width="5.125" style="977" customWidth="1"/>
    <col min="19" max="19" width="6.00390625" style="977" customWidth="1"/>
    <col min="20" max="16384" width="9.00390625" style="977" customWidth="1"/>
  </cols>
  <sheetData>
    <row r="2" spans="2:17" ht="14.25">
      <c r="B2" s="978" t="s">
        <v>2183</v>
      </c>
      <c r="F2" s="979"/>
      <c r="G2" s="979"/>
      <c r="H2" s="979"/>
      <c r="I2" s="979"/>
      <c r="J2" s="979"/>
      <c r="K2" s="979"/>
      <c r="L2" s="979"/>
      <c r="M2" s="979"/>
      <c r="N2" s="979"/>
      <c r="O2" s="979"/>
      <c r="P2" s="979"/>
      <c r="Q2" s="979"/>
    </row>
    <row r="3" spans="5:19" ht="12.75" thickBot="1">
      <c r="E3" s="979"/>
      <c r="F3" s="979"/>
      <c r="G3" s="979"/>
      <c r="H3" s="979"/>
      <c r="I3" s="979"/>
      <c r="J3" s="979"/>
      <c r="K3" s="979"/>
      <c r="L3" s="979"/>
      <c r="M3" s="979"/>
      <c r="N3" s="979"/>
      <c r="O3" s="979"/>
      <c r="P3" s="979"/>
      <c r="Q3" s="979"/>
      <c r="S3" s="980" t="s">
        <v>2175</v>
      </c>
    </row>
    <row r="4" spans="1:19" ht="12.75" thickTop="1">
      <c r="A4" s="981"/>
      <c r="B4" s="982"/>
      <c r="C4" s="983" t="s">
        <v>2140</v>
      </c>
      <c r="D4" s="984"/>
      <c r="E4" s="985"/>
      <c r="F4" s="984" t="s">
        <v>2141</v>
      </c>
      <c r="G4" s="984"/>
      <c r="H4" s="984"/>
      <c r="I4" s="984"/>
      <c r="J4" s="984"/>
      <c r="K4" s="984"/>
      <c r="L4" s="985"/>
      <c r="M4" s="984" t="s">
        <v>2142</v>
      </c>
      <c r="N4" s="984"/>
      <c r="O4" s="984"/>
      <c r="P4" s="985"/>
      <c r="Q4" s="986"/>
      <c r="R4" s="987" t="s">
        <v>2143</v>
      </c>
      <c r="S4" s="1498" t="s">
        <v>2176</v>
      </c>
    </row>
    <row r="5" spans="1:19" ht="13.5" customHeight="1">
      <c r="A5" s="981"/>
      <c r="B5" s="1501" t="s">
        <v>2144</v>
      </c>
      <c r="C5" s="989" t="s">
        <v>2145</v>
      </c>
      <c r="D5" s="1502" t="s">
        <v>2146</v>
      </c>
      <c r="E5" s="1503"/>
      <c r="F5" s="1506" t="s">
        <v>2147</v>
      </c>
      <c r="G5" s="1503"/>
      <c r="H5" s="1506" t="s">
        <v>2148</v>
      </c>
      <c r="I5" s="1503"/>
      <c r="J5" s="989" t="s">
        <v>2149</v>
      </c>
      <c r="K5" s="1502" t="s">
        <v>2150</v>
      </c>
      <c r="L5" s="1503"/>
      <c r="M5" s="1508" t="s">
        <v>2177</v>
      </c>
      <c r="N5" s="989"/>
      <c r="O5" s="989" t="s">
        <v>2151</v>
      </c>
      <c r="P5" s="990" t="s">
        <v>2152</v>
      </c>
      <c r="Q5" s="1501" t="s">
        <v>2153</v>
      </c>
      <c r="R5" s="991" t="s">
        <v>2154</v>
      </c>
      <c r="S5" s="1499"/>
    </row>
    <row r="6" spans="1:19" ht="13.5" customHeight="1">
      <c r="A6" s="981"/>
      <c r="B6" s="1501"/>
      <c r="C6" s="992" t="s">
        <v>2155</v>
      </c>
      <c r="D6" s="1504"/>
      <c r="E6" s="1505"/>
      <c r="F6" s="1507"/>
      <c r="G6" s="1505"/>
      <c r="H6" s="1507"/>
      <c r="I6" s="1505"/>
      <c r="J6" s="988" t="s">
        <v>2156</v>
      </c>
      <c r="K6" s="1504"/>
      <c r="L6" s="1505"/>
      <c r="M6" s="1501"/>
      <c r="N6" s="988" t="s">
        <v>2157</v>
      </c>
      <c r="O6" s="988" t="s">
        <v>2158</v>
      </c>
      <c r="P6" s="990" t="s">
        <v>2158</v>
      </c>
      <c r="Q6" s="1501"/>
      <c r="R6" s="991" t="s">
        <v>2159</v>
      </c>
      <c r="S6" s="1500"/>
    </row>
    <row r="7" spans="1:19" ht="12">
      <c r="A7" s="981"/>
      <c r="B7" s="994"/>
      <c r="C7" s="992" t="s">
        <v>2160</v>
      </c>
      <c r="D7" s="995" t="s">
        <v>2161</v>
      </c>
      <c r="E7" s="993" t="s">
        <v>2160</v>
      </c>
      <c r="F7" s="995" t="s">
        <v>2161</v>
      </c>
      <c r="G7" s="993" t="s">
        <v>2160</v>
      </c>
      <c r="H7" s="995" t="s">
        <v>2161</v>
      </c>
      <c r="I7" s="993" t="s">
        <v>2160</v>
      </c>
      <c r="J7" s="992" t="s">
        <v>2162</v>
      </c>
      <c r="K7" s="995" t="s">
        <v>2161</v>
      </c>
      <c r="L7" s="993" t="s">
        <v>2160</v>
      </c>
      <c r="M7" s="1509"/>
      <c r="N7" s="996"/>
      <c r="O7" s="992" t="s">
        <v>2163</v>
      </c>
      <c r="P7" s="993" t="s">
        <v>2163</v>
      </c>
      <c r="Q7" s="996"/>
      <c r="R7" s="997" t="s">
        <v>2164</v>
      </c>
      <c r="S7" s="993" t="s">
        <v>2160</v>
      </c>
    </row>
    <row r="8" spans="1:19" s="1003" customFormat="1" ht="13.5" customHeight="1">
      <c r="A8" s="998"/>
      <c r="B8" s="999" t="s">
        <v>2178</v>
      </c>
      <c r="C8" s="1000">
        <f aca="true" t="shared" si="0" ref="C8:S8">SUM(C10:C22,C24:C32)</f>
        <v>3</v>
      </c>
      <c r="D8" s="1001">
        <f t="shared" si="0"/>
        <v>4</v>
      </c>
      <c r="E8" s="1001">
        <f t="shared" si="0"/>
        <v>256</v>
      </c>
      <c r="F8" s="1001">
        <f t="shared" si="0"/>
        <v>5</v>
      </c>
      <c r="G8" s="1001">
        <f t="shared" si="0"/>
        <v>51</v>
      </c>
      <c r="H8" s="1001">
        <f t="shared" si="0"/>
        <v>8</v>
      </c>
      <c r="I8" s="1001">
        <f t="shared" si="0"/>
        <v>34</v>
      </c>
      <c r="J8" s="1001">
        <f t="shared" si="0"/>
        <v>2</v>
      </c>
      <c r="K8" s="1001">
        <f t="shared" si="0"/>
        <v>1</v>
      </c>
      <c r="L8" s="1001">
        <f t="shared" si="0"/>
        <v>13</v>
      </c>
      <c r="M8" s="1001">
        <f t="shared" si="0"/>
        <v>1</v>
      </c>
      <c r="N8" s="1001">
        <f t="shared" si="0"/>
        <v>6</v>
      </c>
      <c r="O8" s="1001">
        <f t="shared" si="0"/>
        <v>299</v>
      </c>
      <c r="P8" s="1001">
        <f t="shared" si="0"/>
        <v>9</v>
      </c>
      <c r="Q8" s="1001">
        <f t="shared" si="0"/>
        <v>402</v>
      </c>
      <c r="R8" s="1001">
        <f t="shared" si="0"/>
        <v>1</v>
      </c>
      <c r="S8" s="1002">
        <f t="shared" si="0"/>
        <v>3</v>
      </c>
    </row>
    <row r="9" spans="1:19" ht="6" customHeight="1">
      <c r="A9" s="981"/>
      <c r="B9" s="1004"/>
      <c r="C9" s="1005"/>
      <c r="D9" s="1006"/>
      <c r="E9" s="1006"/>
      <c r="F9" s="1006"/>
      <c r="G9" s="1006"/>
      <c r="H9" s="1006"/>
      <c r="I9" s="1006"/>
      <c r="J9" s="1006"/>
      <c r="K9" s="1006"/>
      <c r="L9" s="1006"/>
      <c r="M9" s="1006"/>
      <c r="N9" s="1006"/>
      <c r="O9" s="1006"/>
      <c r="P9" s="1006"/>
      <c r="Q9" s="1006"/>
      <c r="R9" s="1006"/>
      <c r="S9" s="1007"/>
    </row>
    <row r="10" spans="1:19" ht="13.5" customHeight="1">
      <c r="A10" s="981"/>
      <c r="B10" s="1008" t="s">
        <v>1099</v>
      </c>
      <c r="C10" s="1005">
        <v>3</v>
      </c>
      <c r="D10" s="1006">
        <v>3</v>
      </c>
      <c r="E10" s="1006">
        <v>74</v>
      </c>
      <c r="F10" s="1006">
        <v>1</v>
      </c>
      <c r="G10" s="1006">
        <f>7-1</f>
        <v>6</v>
      </c>
      <c r="H10" s="1006">
        <v>4</v>
      </c>
      <c r="I10" s="1006">
        <f>10-4</f>
        <v>6</v>
      </c>
      <c r="J10" s="1006">
        <v>1</v>
      </c>
      <c r="K10" s="1006">
        <v>1</v>
      </c>
      <c r="L10" s="1006">
        <v>2</v>
      </c>
      <c r="M10" s="1006">
        <v>1</v>
      </c>
      <c r="N10" s="1006">
        <v>2</v>
      </c>
      <c r="O10" s="1006">
        <v>38</v>
      </c>
      <c r="P10" s="1009" t="s">
        <v>1425</v>
      </c>
      <c r="Q10" s="1006">
        <v>54</v>
      </c>
      <c r="R10" s="1006">
        <v>1</v>
      </c>
      <c r="S10" s="1007">
        <v>1</v>
      </c>
    </row>
    <row r="11" spans="1:19" ht="13.5" customHeight="1">
      <c r="A11" s="981"/>
      <c r="B11" s="1008" t="s">
        <v>1100</v>
      </c>
      <c r="C11" s="1010" t="s">
        <v>1425</v>
      </c>
      <c r="D11" s="1009" t="s">
        <v>1425</v>
      </c>
      <c r="E11" s="1009">
        <v>18</v>
      </c>
      <c r="F11" s="1006">
        <v>1</v>
      </c>
      <c r="G11" s="1006">
        <f>11-1</f>
        <v>10</v>
      </c>
      <c r="H11" s="1009" t="s">
        <v>1425</v>
      </c>
      <c r="I11" s="1006">
        <v>2</v>
      </c>
      <c r="J11" s="1009" t="s">
        <v>1425</v>
      </c>
      <c r="K11" s="1009" t="s">
        <v>1425</v>
      </c>
      <c r="L11" s="1006">
        <v>1</v>
      </c>
      <c r="M11" s="1009" t="s">
        <v>1425</v>
      </c>
      <c r="N11" s="1009" t="s">
        <v>1425</v>
      </c>
      <c r="O11" s="1006">
        <v>13</v>
      </c>
      <c r="P11" s="1009" t="s">
        <v>1425</v>
      </c>
      <c r="Q11" s="1006">
        <v>24</v>
      </c>
      <c r="R11" s="1009" t="s">
        <v>1425</v>
      </c>
      <c r="S11" s="1007">
        <v>1</v>
      </c>
    </row>
    <row r="12" spans="1:19" ht="13.5" customHeight="1">
      <c r="A12" s="981"/>
      <c r="B12" s="1008" t="s">
        <v>1101</v>
      </c>
      <c r="C12" s="1010" t="s">
        <v>1425</v>
      </c>
      <c r="D12" s="1009">
        <v>1</v>
      </c>
      <c r="E12" s="1006">
        <f>26-1</f>
        <v>25</v>
      </c>
      <c r="F12" s="1006">
        <v>1</v>
      </c>
      <c r="G12" s="1006">
        <f>12-1</f>
        <v>11</v>
      </c>
      <c r="H12" s="1009" t="s">
        <v>1425</v>
      </c>
      <c r="I12" s="1009" t="s">
        <v>1425</v>
      </c>
      <c r="J12" s="1009" t="s">
        <v>1425</v>
      </c>
      <c r="K12" s="1009" t="s">
        <v>1425</v>
      </c>
      <c r="L12" s="1006">
        <v>1</v>
      </c>
      <c r="M12" s="1009" t="s">
        <v>1425</v>
      </c>
      <c r="N12" s="1009">
        <v>1</v>
      </c>
      <c r="O12" s="1006">
        <v>13</v>
      </c>
      <c r="P12" s="1006">
        <v>3</v>
      </c>
      <c r="Q12" s="1006">
        <v>28</v>
      </c>
      <c r="R12" s="1009" t="s">
        <v>1425</v>
      </c>
      <c r="S12" s="1011" t="s">
        <v>1425</v>
      </c>
    </row>
    <row r="13" spans="1:19" ht="13.5" customHeight="1">
      <c r="A13" s="981"/>
      <c r="B13" s="1008" t="s">
        <v>1102</v>
      </c>
      <c r="C13" s="1010" t="s">
        <v>1425</v>
      </c>
      <c r="D13" s="1009" t="s">
        <v>1425</v>
      </c>
      <c r="E13" s="1009">
        <v>23</v>
      </c>
      <c r="F13" s="1006">
        <v>1</v>
      </c>
      <c r="G13" s="1006">
        <v>6</v>
      </c>
      <c r="H13" s="1009" t="s">
        <v>1425</v>
      </c>
      <c r="I13" s="1006">
        <v>1</v>
      </c>
      <c r="J13" s="1006">
        <v>1</v>
      </c>
      <c r="K13" s="1009" t="s">
        <v>1425</v>
      </c>
      <c r="L13" s="1006">
        <v>1</v>
      </c>
      <c r="M13" s="1009" t="s">
        <v>1425</v>
      </c>
      <c r="N13" s="1009">
        <v>1</v>
      </c>
      <c r="O13" s="1006">
        <v>16</v>
      </c>
      <c r="P13" s="1006">
        <v>2</v>
      </c>
      <c r="Q13" s="1006">
        <v>31</v>
      </c>
      <c r="R13" s="1009" t="s">
        <v>1425</v>
      </c>
      <c r="S13" s="1007">
        <v>1</v>
      </c>
    </row>
    <row r="14" spans="1:19" ht="13.5" customHeight="1">
      <c r="A14" s="981"/>
      <c r="B14" s="1008" t="s">
        <v>1103</v>
      </c>
      <c r="C14" s="1010" t="s">
        <v>1425</v>
      </c>
      <c r="D14" s="1009" t="s">
        <v>1425</v>
      </c>
      <c r="E14" s="1009">
        <v>8</v>
      </c>
      <c r="F14" s="1006">
        <v>1</v>
      </c>
      <c r="G14" s="1006">
        <v>5</v>
      </c>
      <c r="H14" s="1009" t="s">
        <v>1425</v>
      </c>
      <c r="I14" s="1006">
        <v>1</v>
      </c>
      <c r="J14" s="1009" t="s">
        <v>1425</v>
      </c>
      <c r="K14" s="1009" t="s">
        <v>1425</v>
      </c>
      <c r="L14" s="1006">
        <v>1</v>
      </c>
      <c r="M14" s="1009" t="s">
        <v>1425</v>
      </c>
      <c r="N14" s="1009">
        <v>1</v>
      </c>
      <c r="O14" s="1006">
        <v>6</v>
      </c>
      <c r="P14" s="1009" t="s">
        <v>1425</v>
      </c>
      <c r="Q14" s="1006">
        <v>12</v>
      </c>
      <c r="R14" s="1009" t="s">
        <v>1425</v>
      </c>
      <c r="S14" s="1011" t="s">
        <v>1425</v>
      </c>
    </row>
    <row r="15" spans="1:19" ht="13.5" customHeight="1">
      <c r="A15" s="981"/>
      <c r="B15" s="1008" t="s">
        <v>1104</v>
      </c>
      <c r="C15" s="1010" t="s">
        <v>1425</v>
      </c>
      <c r="D15" s="1009" t="s">
        <v>1425</v>
      </c>
      <c r="E15" s="1009">
        <v>9</v>
      </c>
      <c r="F15" s="1009" t="s">
        <v>1425</v>
      </c>
      <c r="G15" s="1006">
        <v>1</v>
      </c>
      <c r="H15" s="1009" t="s">
        <v>1425</v>
      </c>
      <c r="I15" s="1006">
        <v>2</v>
      </c>
      <c r="J15" s="1009" t="s">
        <v>1425</v>
      </c>
      <c r="K15" s="1009" t="s">
        <v>1425</v>
      </c>
      <c r="L15" s="1006">
        <v>1</v>
      </c>
      <c r="M15" s="1009" t="s">
        <v>1425</v>
      </c>
      <c r="N15" s="1009" t="s">
        <v>1425</v>
      </c>
      <c r="O15" s="1006">
        <v>14</v>
      </c>
      <c r="P15" s="1009" t="s">
        <v>1425</v>
      </c>
      <c r="Q15" s="1006">
        <v>13</v>
      </c>
      <c r="R15" s="1009" t="s">
        <v>1425</v>
      </c>
      <c r="S15" s="1011" t="s">
        <v>1425</v>
      </c>
    </row>
    <row r="16" spans="1:19" ht="13.5" customHeight="1">
      <c r="A16" s="981"/>
      <c r="B16" s="1008" t="s">
        <v>1105</v>
      </c>
      <c r="C16" s="1010" t="s">
        <v>1425</v>
      </c>
      <c r="D16" s="1009" t="s">
        <v>1425</v>
      </c>
      <c r="E16" s="1009">
        <v>6</v>
      </c>
      <c r="F16" s="1009" t="s">
        <v>1425</v>
      </c>
      <c r="G16" s="1006">
        <v>1</v>
      </c>
      <c r="H16" s="1009" t="s">
        <v>1425</v>
      </c>
      <c r="I16" s="1006">
        <v>1</v>
      </c>
      <c r="J16" s="1009" t="s">
        <v>1425</v>
      </c>
      <c r="K16" s="1009" t="s">
        <v>1425</v>
      </c>
      <c r="L16" s="1006">
        <v>1</v>
      </c>
      <c r="M16" s="1009" t="s">
        <v>1425</v>
      </c>
      <c r="N16" s="1009" t="s">
        <v>1425</v>
      </c>
      <c r="O16" s="1006">
        <v>9</v>
      </c>
      <c r="P16" s="1009" t="s">
        <v>1425</v>
      </c>
      <c r="Q16" s="1006">
        <v>11</v>
      </c>
      <c r="R16" s="1009" t="s">
        <v>1425</v>
      </c>
      <c r="S16" s="1011" t="s">
        <v>1425</v>
      </c>
    </row>
    <row r="17" spans="1:19" ht="13.5" customHeight="1">
      <c r="A17" s="981"/>
      <c r="B17" s="1008" t="s">
        <v>1106</v>
      </c>
      <c r="C17" s="1010" t="s">
        <v>1425</v>
      </c>
      <c r="D17" s="1009" t="s">
        <v>1425</v>
      </c>
      <c r="E17" s="1009">
        <v>5</v>
      </c>
      <c r="F17" s="1009" t="s">
        <v>1425</v>
      </c>
      <c r="G17" s="1009" t="s">
        <v>2179</v>
      </c>
      <c r="H17" s="1006">
        <v>1</v>
      </c>
      <c r="I17" s="1006">
        <f>2-1</f>
        <v>1</v>
      </c>
      <c r="J17" s="1009" t="s">
        <v>1425</v>
      </c>
      <c r="K17" s="1009" t="s">
        <v>1425</v>
      </c>
      <c r="L17" s="1006">
        <v>1</v>
      </c>
      <c r="M17" s="1009" t="s">
        <v>1425</v>
      </c>
      <c r="N17" s="1009" t="s">
        <v>1425</v>
      </c>
      <c r="O17" s="1006">
        <v>9</v>
      </c>
      <c r="P17" s="1009" t="s">
        <v>1425</v>
      </c>
      <c r="Q17" s="1006">
        <v>12</v>
      </c>
      <c r="R17" s="1009" t="s">
        <v>1425</v>
      </c>
      <c r="S17" s="1011" t="s">
        <v>1425</v>
      </c>
    </row>
    <row r="18" spans="1:19" ht="13.5" customHeight="1">
      <c r="A18" s="981"/>
      <c r="B18" s="1008" t="s">
        <v>1107</v>
      </c>
      <c r="C18" s="1010" t="s">
        <v>1425</v>
      </c>
      <c r="D18" s="1009" t="s">
        <v>1425</v>
      </c>
      <c r="E18" s="1009">
        <v>5</v>
      </c>
      <c r="F18" s="1009" t="s">
        <v>1425</v>
      </c>
      <c r="G18" s="1006">
        <v>1</v>
      </c>
      <c r="H18" s="1009">
        <v>1</v>
      </c>
      <c r="I18" s="1006">
        <v>1</v>
      </c>
      <c r="J18" s="1009" t="s">
        <v>1425</v>
      </c>
      <c r="K18" s="1009" t="s">
        <v>1425</v>
      </c>
      <c r="L18" s="1006">
        <v>1</v>
      </c>
      <c r="M18" s="1009" t="s">
        <v>1425</v>
      </c>
      <c r="N18" s="1009" t="s">
        <v>1425</v>
      </c>
      <c r="O18" s="1006">
        <v>7</v>
      </c>
      <c r="P18" s="1009" t="s">
        <v>1425</v>
      </c>
      <c r="Q18" s="1006">
        <v>10</v>
      </c>
      <c r="R18" s="1009" t="s">
        <v>1425</v>
      </c>
      <c r="S18" s="1011" t="s">
        <v>1425</v>
      </c>
    </row>
    <row r="19" spans="1:19" ht="13.5" customHeight="1">
      <c r="A19" s="981"/>
      <c r="B19" s="1008" t="s">
        <v>1108</v>
      </c>
      <c r="C19" s="1010" t="s">
        <v>1425</v>
      </c>
      <c r="D19" s="1009" t="s">
        <v>1425</v>
      </c>
      <c r="E19" s="1009">
        <v>12</v>
      </c>
      <c r="F19" s="1009" t="s">
        <v>1425</v>
      </c>
      <c r="G19" s="1006">
        <v>1</v>
      </c>
      <c r="H19" s="1009" t="s">
        <v>2179</v>
      </c>
      <c r="I19" s="1006">
        <v>2</v>
      </c>
      <c r="J19" s="1009" t="s">
        <v>1425</v>
      </c>
      <c r="K19" s="1009" t="s">
        <v>1425</v>
      </c>
      <c r="L19" s="1006">
        <v>1</v>
      </c>
      <c r="M19" s="1009" t="s">
        <v>1425</v>
      </c>
      <c r="N19" s="1009" t="s">
        <v>1425</v>
      </c>
      <c r="O19" s="1006">
        <v>16</v>
      </c>
      <c r="P19" s="1009">
        <v>1</v>
      </c>
      <c r="Q19" s="1006">
        <v>15</v>
      </c>
      <c r="R19" s="1009" t="s">
        <v>1425</v>
      </c>
      <c r="S19" s="1011" t="s">
        <v>1425</v>
      </c>
    </row>
    <row r="20" spans="1:19" ht="13.5" customHeight="1">
      <c r="A20" s="981"/>
      <c r="B20" s="1008" t="s">
        <v>1109</v>
      </c>
      <c r="C20" s="1010" t="s">
        <v>1425</v>
      </c>
      <c r="D20" s="1009" t="s">
        <v>1425</v>
      </c>
      <c r="E20" s="1009">
        <v>8</v>
      </c>
      <c r="F20" s="1009" t="s">
        <v>1425</v>
      </c>
      <c r="G20" s="1009" t="s">
        <v>2179</v>
      </c>
      <c r="H20" s="1009" t="s">
        <v>1425</v>
      </c>
      <c r="I20" s="1006">
        <v>3</v>
      </c>
      <c r="J20" s="1009" t="s">
        <v>1425</v>
      </c>
      <c r="K20" s="1009" t="s">
        <v>1425</v>
      </c>
      <c r="L20" s="1009" t="s">
        <v>1425</v>
      </c>
      <c r="M20" s="1009" t="s">
        <v>1425</v>
      </c>
      <c r="N20" s="1009" t="s">
        <v>1425</v>
      </c>
      <c r="O20" s="1006">
        <v>10</v>
      </c>
      <c r="P20" s="1009" t="s">
        <v>1425</v>
      </c>
      <c r="Q20" s="1006">
        <v>10</v>
      </c>
      <c r="R20" s="1009" t="s">
        <v>1425</v>
      </c>
      <c r="S20" s="1011" t="s">
        <v>1425</v>
      </c>
    </row>
    <row r="21" spans="1:19" ht="13.5" customHeight="1">
      <c r="A21" s="981"/>
      <c r="B21" s="1008" t="s">
        <v>1110</v>
      </c>
      <c r="C21" s="1010" t="s">
        <v>1425</v>
      </c>
      <c r="D21" s="1009" t="s">
        <v>1425</v>
      </c>
      <c r="E21" s="1009">
        <v>3</v>
      </c>
      <c r="F21" s="1009" t="s">
        <v>1425</v>
      </c>
      <c r="G21" s="1009" t="s">
        <v>2179</v>
      </c>
      <c r="H21" s="1009" t="s">
        <v>1425</v>
      </c>
      <c r="I21" s="1006">
        <v>1</v>
      </c>
      <c r="J21" s="1009" t="s">
        <v>1425</v>
      </c>
      <c r="K21" s="1009" t="s">
        <v>1425</v>
      </c>
      <c r="L21" s="1009" t="s">
        <v>1425</v>
      </c>
      <c r="M21" s="1009" t="s">
        <v>1425</v>
      </c>
      <c r="N21" s="1009" t="s">
        <v>1425</v>
      </c>
      <c r="O21" s="1006">
        <v>7</v>
      </c>
      <c r="P21" s="1009" t="s">
        <v>1425</v>
      </c>
      <c r="Q21" s="1006">
        <v>8</v>
      </c>
      <c r="R21" s="1009" t="s">
        <v>1425</v>
      </c>
      <c r="S21" s="1011" t="s">
        <v>1425</v>
      </c>
    </row>
    <row r="22" spans="1:19" ht="13.5" customHeight="1">
      <c r="A22" s="981"/>
      <c r="B22" s="1008" t="s">
        <v>1111</v>
      </c>
      <c r="C22" s="1010" t="s">
        <v>1425</v>
      </c>
      <c r="D22" s="1009" t="s">
        <v>1425</v>
      </c>
      <c r="E22" s="1009">
        <v>7</v>
      </c>
      <c r="F22" s="1009" t="s">
        <v>1425</v>
      </c>
      <c r="G22" s="1006">
        <v>1</v>
      </c>
      <c r="H22" s="1009" t="s">
        <v>1425</v>
      </c>
      <c r="I22" s="1006">
        <v>3</v>
      </c>
      <c r="J22" s="1009" t="s">
        <v>1425</v>
      </c>
      <c r="K22" s="1009" t="s">
        <v>1425</v>
      </c>
      <c r="L22" s="1006">
        <v>1</v>
      </c>
      <c r="M22" s="1009" t="s">
        <v>1425</v>
      </c>
      <c r="N22" s="1009">
        <v>1</v>
      </c>
      <c r="O22" s="1006">
        <v>11</v>
      </c>
      <c r="P22" s="1009" t="s">
        <v>1425</v>
      </c>
      <c r="Q22" s="1006">
        <v>9</v>
      </c>
      <c r="R22" s="1009" t="s">
        <v>1425</v>
      </c>
      <c r="S22" s="1011" t="s">
        <v>1425</v>
      </c>
    </row>
    <row r="23" spans="1:19" ht="7.5" customHeight="1">
      <c r="A23" s="981"/>
      <c r="B23" s="1008"/>
      <c r="C23" s="1010"/>
      <c r="D23" s="1009"/>
      <c r="E23" s="1009"/>
      <c r="F23" s="1009"/>
      <c r="G23" s="1006"/>
      <c r="H23" s="1006"/>
      <c r="I23" s="1006"/>
      <c r="J23" s="1006"/>
      <c r="K23" s="1009"/>
      <c r="L23" s="1006"/>
      <c r="M23" s="1009"/>
      <c r="N23" s="1006"/>
      <c r="O23" s="1006"/>
      <c r="P23" s="1006"/>
      <c r="Q23" s="1006"/>
      <c r="R23" s="1009"/>
      <c r="S23" s="1011" t="s">
        <v>1425</v>
      </c>
    </row>
    <row r="24" spans="1:19" ht="13.5" customHeight="1">
      <c r="A24" s="981"/>
      <c r="B24" s="1008" t="s">
        <v>2165</v>
      </c>
      <c r="C24" s="1010" t="s">
        <v>1425</v>
      </c>
      <c r="D24" s="1009" t="s">
        <v>1425</v>
      </c>
      <c r="E24" s="1009">
        <v>5</v>
      </c>
      <c r="F24" s="1009" t="s">
        <v>1425</v>
      </c>
      <c r="G24" s="1009" t="s">
        <v>1425</v>
      </c>
      <c r="H24" s="1009" t="s">
        <v>1425</v>
      </c>
      <c r="I24" s="1009" t="s">
        <v>1425</v>
      </c>
      <c r="J24" s="1009" t="s">
        <v>1425</v>
      </c>
      <c r="K24" s="1009" t="s">
        <v>1425</v>
      </c>
      <c r="L24" s="1009" t="s">
        <v>1425</v>
      </c>
      <c r="M24" s="1009" t="s">
        <v>1425</v>
      </c>
      <c r="N24" s="1009" t="s">
        <v>1425</v>
      </c>
      <c r="O24" s="1006">
        <v>9</v>
      </c>
      <c r="P24" s="1009" t="s">
        <v>1425</v>
      </c>
      <c r="Q24" s="1006">
        <v>6</v>
      </c>
      <c r="R24" s="1009" t="s">
        <v>1425</v>
      </c>
      <c r="S24" s="1011" t="s">
        <v>1425</v>
      </c>
    </row>
    <row r="25" spans="1:19" ht="13.5" customHeight="1">
      <c r="A25" s="981"/>
      <c r="B25" s="1008" t="s">
        <v>2166</v>
      </c>
      <c r="C25" s="1010" t="s">
        <v>1425</v>
      </c>
      <c r="D25" s="1009" t="s">
        <v>1425</v>
      </c>
      <c r="E25" s="1009">
        <v>12</v>
      </c>
      <c r="F25" s="1009" t="s">
        <v>1425</v>
      </c>
      <c r="G25" s="1009">
        <v>1</v>
      </c>
      <c r="H25" s="1009" t="s">
        <v>1425</v>
      </c>
      <c r="I25" s="1006">
        <v>3</v>
      </c>
      <c r="J25" s="1009" t="s">
        <v>1425</v>
      </c>
      <c r="K25" s="1009" t="s">
        <v>1425</v>
      </c>
      <c r="L25" s="1009" t="s">
        <v>1425</v>
      </c>
      <c r="M25" s="1009" t="s">
        <v>1425</v>
      </c>
      <c r="N25" s="1009" t="s">
        <v>1425</v>
      </c>
      <c r="O25" s="1006">
        <v>13</v>
      </c>
      <c r="P25" s="1009" t="s">
        <v>1425</v>
      </c>
      <c r="Q25" s="1006">
        <v>20</v>
      </c>
      <c r="R25" s="1009" t="s">
        <v>1425</v>
      </c>
      <c r="S25" s="1011" t="s">
        <v>1425</v>
      </c>
    </row>
    <row r="26" spans="1:19" ht="13.5" customHeight="1">
      <c r="A26" s="981"/>
      <c r="B26" s="1008" t="s">
        <v>2167</v>
      </c>
      <c r="C26" s="1010" t="s">
        <v>1425</v>
      </c>
      <c r="D26" s="1009" t="s">
        <v>1425</v>
      </c>
      <c r="E26" s="1009">
        <v>1</v>
      </c>
      <c r="F26" s="1009" t="s">
        <v>1425</v>
      </c>
      <c r="G26" s="1009">
        <v>1</v>
      </c>
      <c r="H26" s="1009" t="s">
        <v>1425</v>
      </c>
      <c r="I26" s="1006">
        <v>1</v>
      </c>
      <c r="J26" s="1009" t="s">
        <v>1425</v>
      </c>
      <c r="K26" s="1009" t="s">
        <v>1425</v>
      </c>
      <c r="L26" s="1009" t="s">
        <v>1425</v>
      </c>
      <c r="M26" s="1009" t="s">
        <v>1425</v>
      </c>
      <c r="N26" s="1009" t="s">
        <v>1425</v>
      </c>
      <c r="O26" s="1006">
        <v>5</v>
      </c>
      <c r="P26" s="1009" t="s">
        <v>1425</v>
      </c>
      <c r="Q26" s="1006">
        <v>4</v>
      </c>
      <c r="R26" s="1009" t="s">
        <v>1425</v>
      </c>
      <c r="S26" s="1011" t="s">
        <v>1425</v>
      </c>
    </row>
    <row r="27" spans="1:19" ht="13.5" customHeight="1">
      <c r="A27" s="981"/>
      <c r="B27" s="1008" t="s">
        <v>2168</v>
      </c>
      <c r="C27" s="1010" t="s">
        <v>1425</v>
      </c>
      <c r="D27" s="1009" t="s">
        <v>1425</v>
      </c>
      <c r="E27" s="1009">
        <v>7</v>
      </c>
      <c r="F27" s="1009" t="s">
        <v>1425</v>
      </c>
      <c r="G27" s="1009">
        <v>2</v>
      </c>
      <c r="H27" s="1009" t="s">
        <v>1425</v>
      </c>
      <c r="I27" s="1009" t="s">
        <v>1425</v>
      </c>
      <c r="J27" s="1009" t="s">
        <v>1425</v>
      </c>
      <c r="K27" s="1009" t="s">
        <v>1425</v>
      </c>
      <c r="L27" s="1009" t="s">
        <v>1425</v>
      </c>
      <c r="M27" s="1009" t="s">
        <v>1425</v>
      </c>
      <c r="N27" s="1009" t="s">
        <v>1425</v>
      </c>
      <c r="O27" s="1006">
        <v>17</v>
      </c>
      <c r="P27" s="1009" t="s">
        <v>1425</v>
      </c>
      <c r="Q27" s="1006">
        <v>28</v>
      </c>
      <c r="R27" s="1009" t="s">
        <v>1425</v>
      </c>
      <c r="S27" s="1011" t="s">
        <v>1425</v>
      </c>
    </row>
    <row r="28" spans="1:19" ht="13.5" customHeight="1">
      <c r="A28" s="981"/>
      <c r="B28" s="1008" t="s">
        <v>2169</v>
      </c>
      <c r="C28" s="1010" t="s">
        <v>1425</v>
      </c>
      <c r="D28" s="1009" t="s">
        <v>1425</v>
      </c>
      <c r="E28" s="1009">
        <v>4</v>
      </c>
      <c r="F28" s="1009" t="s">
        <v>1425</v>
      </c>
      <c r="G28" s="1009">
        <v>2</v>
      </c>
      <c r="H28" s="1006">
        <v>1</v>
      </c>
      <c r="I28" s="1006">
        <f>3-1</f>
        <v>2</v>
      </c>
      <c r="J28" s="1009" t="s">
        <v>1425</v>
      </c>
      <c r="K28" s="1009" t="s">
        <v>1425</v>
      </c>
      <c r="L28" s="1009" t="s">
        <v>1425</v>
      </c>
      <c r="M28" s="1009" t="s">
        <v>1425</v>
      </c>
      <c r="N28" s="1009" t="s">
        <v>1425</v>
      </c>
      <c r="O28" s="1006">
        <v>15</v>
      </c>
      <c r="P28" s="1009" t="s">
        <v>1425</v>
      </c>
      <c r="Q28" s="1006">
        <v>19</v>
      </c>
      <c r="R28" s="1009" t="s">
        <v>1425</v>
      </c>
      <c r="S28" s="1011" t="s">
        <v>1425</v>
      </c>
    </row>
    <row r="29" spans="1:19" ht="13.5" customHeight="1">
      <c r="A29" s="981"/>
      <c r="B29" s="1008" t="s">
        <v>2170</v>
      </c>
      <c r="C29" s="1010" t="s">
        <v>1425</v>
      </c>
      <c r="D29" s="1009" t="s">
        <v>1425</v>
      </c>
      <c r="E29" s="1009">
        <v>4</v>
      </c>
      <c r="F29" s="1009" t="s">
        <v>1425</v>
      </c>
      <c r="G29" s="1009" t="s">
        <v>1425</v>
      </c>
      <c r="H29" s="1009" t="s">
        <v>1425</v>
      </c>
      <c r="I29" s="1006">
        <v>3</v>
      </c>
      <c r="J29" s="1009" t="s">
        <v>1425</v>
      </c>
      <c r="K29" s="1009" t="s">
        <v>1425</v>
      </c>
      <c r="L29" s="1006">
        <v>1</v>
      </c>
      <c r="M29" s="1009" t="s">
        <v>1425</v>
      </c>
      <c r="N29" s="1009" t="s">
        <v>1425</v>
      </c>
      <c r="O29" s="1006">
        <v>16</v>
      </c>
      <c r="P29" s="1009" t="s">
        <v>1425</v>
      </c>
      <c r="Q29" s="1006">
        <v>21</v>
      </c>
      <c r="R29" s="1009" t="s">
        <v>1425</v>
      </c>
      <c r="S29" s="1011" t="s">
        <v>1425</v>
      </c>
    </row>
    <row r="30" spans="1:19" ht="13.5" customHeight="1">
      <c r="A30" s="981"/>
      <c r="B30" s="1008" t="s">
        <v>2171</v>
      </c>
      <c r="C30" s="1010" t="s">
        <v>1425</v>
      </c>
      <c r="D30" s="1009" t="s">
        <v>1425</v>
      </c>
      <c r="E30" s="1009">
        <v>8</v>
      </c>
      <c r="F30" s="1009" t="s">
        <v>1425</v>
      </c>
      <c r="G30" s="1009">
        <v>1</v>
      </c>
      <c r="H30" s="1006">
        <v>1</v>
      </c>
      <c r="I30" s="1009" t="s">
        <v>1425</v>
      </c>
      <c r="J30" s="1009" t="s">
        <v>1425</v>
      </c>
      <c r="K30" s="1009" t="s">
        <v>1425</v>
      </c>
      <c r="L30" s="1009" t="s">
        <v>1425</v>
      </c>
      <c r="M30" s="1009" t="s">
        <v>1425</v>
      </c>
      <c r="N30" s="1009" t="s">
        <v>1425</v>
      </c>
      <c r="O30" s="1006">
        <v>29</v>
      </c>
      <c r="P30" s="1009" t="s">
        <v>1425</v>
      </c>
      <c r="Q30" s="1006">
        <v>31</v>
      </c>
      <c r="R30" s="1009" t="s">
        <v>1425</v>
      </c>
      <c r="S30" s="1011" t="s">
        <v>1425</v>
      </c>
    </row>
    <row r="31" spans="1:19" ht="13.5" customHeight="1">
      <c r="A31" s="981"/>
      <c r="B31" s="1008" t="s">
        <v>2172</v>
      </c>
      <c r="C31" s="1010" t="s">
        <v>1425</v>
      </c>
      <c r="D31" s="1009" t="s">
        <v>1425</v>
      </c>
      <c r="E31" s="1009">
        <v>4</v>
      </c>
      <c r="F31" s="1009" t="s">
        <v>1425</v>
      </c>
      <c r="G31" s="1009">
        <v>1</v>
      </c>
      <c r="H31" s="1009" t="s">
        <v>1425</v>
      </c>
      <c r="I31" s="1009" t="s">
        <v>1425</v>
      </c>
      <c r="J31" s="1009" t="s">
        <v>1425</v>
      </c>
      <c r="K31" s="1009" t="s">
        <v>1425</v>
      </c>
      <c r="L31" s="1009" t="s">
        <v>1425</v>
      </c>
      <c r="M31" s="1009" t="s">
        <v>1425</v>
      </c>
      <c r="N31" s="1009" t="s">
        <v>1425</v>
      </c>
      <c r="O31" s="1006">
        <v>11</v>
      </c>
      <c r="P31" s="1006">
        <v>2</v>
      </c>
      <c r="Q31" s="1006">
        <v>13</v>
      </c>
      <c r="R31" s="1009" t="s">
        <v>1425</v>
      </c>
      <c r="S31" s="1011" t="s">
        <v>1425</v>
      </c>
    </row>
    <row r="32" spans="1:19" ht="13.5" customHeight="1">
      <c r="A32" s="981"/>
      <c r="B32" s="1012" t="s">
        <v>2173</v>
      </c>
      <c r="C32" s="1013" t="s">
        <v>1425</v>
      </c>
      <c r="D32" s="1014" t="s">
        <v>1425</v>
      </c>
      <c r="E32" s="1014">
        <v>8</v>
      </c>
      <c r="F32" s="1014" t="s">
        <v>1425</v>
      </c>
      <c r="G32" s="1014" t="s">
        <v>1425</v>
      </c>
      <c r="H32" s="1014" t="s">
        <v>1425</v>
      </c>
      <c r="I32" s="1015">
        <v>1</v>
      </c>
      <c r="J32" s="1014" t="s">
        <v>1425</v>
      </c>
      <c r="K32" s="1014" t="s">
        <v>1425</v>
      </c>
      <c r="L32" s="1014" t="s">
        <v>1425</v>
      </c>
      <c r="M32" s="1014" t="s">
        <v>1425</v>
      </c>
      <c r="N32" s="1014" t="s">
        <v>1425</v>
      </c>
      <c r="O32" s="1015">
        <v>15</v>
      </c>
      <c r="P32" s="1015">
        <v>1</v>
      </c>
      <c r="Q32" s="1015">
        <v>23</v>
      </c>
      <c r="R32" s="1014" t="s">
        <v>1425</v>
      </c>
      <c r="S32" s="1016" t="s">
        <v>1425</v>
      </c>
    </row>
    <row r="33" ht="12">
      <c r="B33" s="977" t="s">
        <v>2180</v>
      </c>
    </row>
    <row r="34" ht="12">
      <c r="B34" s="977" t="s">
        <v>2174</v>
      </c>
    </row>
    <row r="35" ht="12">
      <c r="B35" s="977" t="s">
        <v>2181</v>
      </c>
    </row>
    <row r="36" ht="12">
      <c r="B36" s="977" t="s">
        <v>2182</v>
      </c>
    </row>
  </sheetData>
  <mergeCells count="8">
    <mergeCell ref="S4:S6"/>
    <mergeCell ref="B5:B6"/>
    <mergeCell ref="D5:E6"/>
    <mergeCell ref="F5:G6"/>
    <mergeCell ref="H5:I6"/>
    <mergeCell ref="K5:L6"/>
    <mergeCell ref="M5:M7"/>
    <mergeCell ref="Q5:Q6"/>
  </mergeCells>
  <printOptions/>
  <pageMargins left="0.75" right="0.75" top="1" bottom="1" header="0.512" footer="0.512"/>
  <pageSetup orientation="portrait" paperSize="8" r:id="rId1"/>
</worksheet>
</file>

<file path=xl/worksheets/sheet29.xml><?xml version="1.0" encoding="utf-8"?>
<worksheet xmlns="http://schemas.openxmlformats.org/spreadsheetml/2006/main" xmlns:r="http://schemas.openxmlformats.org/officeDocument/2006/relationships">
  <dimension ref="A2:M34"/>
  <sheetViews>
    <sheetView workbookViewId="0" topLeftCell="A1">
      <selection activeCell="A1" sqref="A1"/>
    </sheetView>
  </sheetViews>
  <sheetFormatPr defaultColWidth="9.00390625" defaultRowHeight="15" customHeight="1"/>
  <cols>
    <col min="1" max="1" width="3.375" style="93" customWidth="1"/>
    <col min="2" max="2" width="2.375" style="93" customWidth="1"/>
    <col min="3" max="3" width="2.125" style="93" customWidth="1"/>
    <col min="4" max="4" width="22.25390625" style="93" customWidth="1"/>
    <col min="5" max="7" width="9.625" style="93" customWidth="1"/>
    <col min="8" max="8" width="2.625" style="93" customWidth="1"/>
    <col min="9" max="9" width="3.125" style="93" customWidth="1"/>
    <col min="10" max="10" width="20.00390625" style="93" customWidth="1"/>
    <col min="11" max="13" width="9.625" style="93" customWidth="1"/>
    <col min="14" max="16384" width="9.00390625" style="93" customWidth="1"/>
  </cols>
  <sheetData>
    <row r="2" spans="2:3" ht="15" customHeight="1">
      <c r="B2" s="94" t="s">
        <v>2235</v>
      </c>
      <c r="C2" s="94"/>
    </row>
    <row r="3" spans="4:13" ht="15" customHeight="1" thickBot="1">
      <c r="D3" s="109"/>
      <c r="E3" s="109"/>
      <c r="F3" s="109"/>
      <c r="M3" s="112" t="s">
        <v>2186</v>
      </c>
    </row>
    <row r="4" spans="1:13" ht="15" customHeight="1" thickTop="1">
      <c r="A4" s="97"/>
      <c r="B4" s="1510" t="s">
        <v>2187</v>
      </c>
      <c r="C4" s="1511"/>
      <c r="D4" s="1512"/>
      <c r="E4" s="1017" t="s">
        <v>2188</v>
      </c>
      <c r="F4" s="1017" t="s">
        <v>2184</v>
      </c>
      <c r="G4" s="99" t="s">
        <v>2185</v>
      </c>
      <c r="H4" s="1510" t="s">
        <v>2187</v>
      </c>
      <c r="I4" s="1511"/>
      <c r="J4" s="1512"/>
      <c r="K4" s="1017" t="s">
        <v>2188</v>
      </c>
      <c r="L4" s="1017" t="s">
        <v>2184</v>
      </c>
      <c r="M4" s="99" t="s">
        <v>2185</v>
      </c>
    </row>
    <row r="5" spans="1:13" s="105" customFormat="1" ht="15" customHeight="1">
      <c r="A5" s="138"/>
      <c r="B5" s="1513" t="s">
        <v>1435</v>
      </c>
      <c r="C5" s="1514"/>
      <c r="D5" s="1515"/>
      <c r="E5" s="1019">
        <v>1890690</v>
      </c>
      <c r="F5" s="106">
        <v>1929168</v>
      </c>
      <c r="G5" s="138">
        <v>2011634</v>
      </c>
      <c r="H5" s="174"/>
      <c r="I5" s="1516" t="s">
        <v>2189</v>
      </c>
      <c r="J5" s="1517"/>
      <c r="K5" s="1020">
        <v>14321</v>
      </c>
      <c r="L5" s="1020">
        <v>14575</v>
      </c>
      <c r="M5" s="1021">
        <v>14445</v>
      </c>
    </row>
    <row r="6" spans="1:13" s="105" customFormat="1" ht="15" customHeight="1">
      <c r="A6" s="138"/>
      <c r="B6" s="174"/>
      <c r="C6" s="1022"/>
      <c r="D6" s="149"/>
      <c r="E6" s="1019"/>
      <c r="F6" s="106"/>
      <c r="G6" s="138"/>
      <c r="H6" s="1023"/>
      <c r="I6" s="1516" t="s">
        <v>2190</v>
      </c>
      <c r="J6" s="1517"/>
      <c r="K6" s="1020">
        <v>743</v>
      </c>
      <c r="L6" s="1020">
        <v>654</v>
      </c>
      <c r="M6" s="1024">
        <v>731</v>
      </c>
    </row>
    <row r="7" spans="1:13" ht="15" customHeight="1">
      <c r="A7" s="97"/>
      <c r="B7" s="1023"/>
      <c r="C7" s="1516" t="s">
        <v>2191</v>
      </c>
      <c r="D7" s="1517"/>
      <c r="E7" s="1025">
        <v>359761</v>
      </c>
      <c r="F7" s="304">
        <v>344830</v>
      </c>
      <c r="G7" s="1026">
        <v>357895</v>
      </c>
      <c r="H7" s="1023"/>
      <c r="I7" s="1516" t="s">
        <v>2192</v>
      </c>
      <c r="J7" s="1517"/>
      <c r="K7" s="1020">
        <v>1461</v>
      </c>
      <c r="L7" s="1020">
        <v>1674</v>
      </c>
      <c r="M7" s="1024">
        <v>1499</v>
      </c>
    </row>
    <row r="8" spans="1:13" ht="15" customHeight="1">
      <c r="A8" s="97"/>
      <c r="B8" s="1023"/>
      <c r="C8" s="119"/>
      <c r="D8" s="1027" t="s">
        <v>2193</v>
      </c>
      <c r="E8" s="1025">
        <v>43577</v>
      </c>
      <c r="F8" s="304">
        <v>46665</v>
      </c>
      <c r="G8" s="1026">
        <v>46888</v>
      </c>
      <c r="H8" s="1028"/>
      <c r="I8" s="1516" t="s">
        <v>2194</v>
      </c>
      <c r="J8" s="1517"/>
      <c r="K8" s="1020">
        <v>2729</v>
      </c>
      <c r="L8" s="1020">
        <v>2781</v>
      </c>
      <c r="M8" s="1024">
        <v>4383</v>
      </c>
    </row>
    <row r="9" spans="1:13" ht="15" customHeight="1">
      <c r="A9" s="97"/>
      <c r="B9" s="1029"/>
      <c r="C9" s="1029"/>
      <c r="D9" s="1027" t="s">
        <v>2195</v>
      </c>
      <c r="E9" s="1025">
        <v>34164</v>
      </c>
      <c r="F9" s="304">
        <v>29943</v>
      </c>
      <c r="G9" s="1026">
        <v>28699</v>
      </c>
      <c r="H9" s="1030"/>
      <c r="I9" s="1516" t="s">
        <v>2196</v>
      </c>
      <c r="J9" s="1517"/>
      <c r="K9" s="1020">
        <v>190103</v>
      </c>
      <c r="L9" s="1020">
        <v>196972</v>
      </c>
      <c r="M9" s="1024">
        <v>200538</v>
      </c>
    </row>
    <row r="10" spans="1:13" ht="12">
      <c r="A10" s="97"/>
      <c r="B10" s="1031"/>
      <c r="C10" s="1031"/>
      <c r="D10" s="1027" t="s">
        <v>2197</v>
      </c>
      <c r="E10" s="1025">
        <v>30485</v>
      </c>
      <c r="F10" s="304">
        <v>27499</v>
      </c>
      <c r="G10" s="1026">
        <v>30304</v>
      </c>
      <c r="H10" s="1030"/>
      <c r="I10" s="1516" t="s">
        <v>2198</v>
      </c>
      <c r="J10" s="1517"/>
      <c r="K10" s="1020">
        <v>16359</v>
      </c>
      <c r="L10" s="1020">
        <v>13029</v>
      </c>
      <c r="M10" s="1024">
        <v>21843</v>
      </c>
    </row>
    <row r="11" spans="1:13" ht="15" customHeight="1">
      <c r="A11" s="97"/>
      <c r="B11" s="1031"/>
      <c r="C11" s="1031"/>
      <c r="D11" s="1027" t="s">
        <v>2199</v>
      </c>
      <c r="E11" s="1025">
        <v>4501</v>
      </c>
      <c r="F11" s="304">
        <v>4589</v>
      </c>
      <c r="G11" s="1026">
        <v>4532</v>
      </c>
      <c r="H11" s="1030"/>
      <c r="I11" s="1516" t="s">
        <v>2200</v>
      </c>
      <c r="J11" s="1517"/>
      <c r="K11" s="1020">
        <v>33381</v>
      </c>
      <c r="L11" s="1020">
        <v>35893</v>
      </c>
      <c r="M11" s="1024">
        <v>36081</v>
      </c>
    </row>
    <row r="12" spans="1:13" ht="15" customHeight="1">
      <c r="A12" s="97"/>
      <c r="B12" s="1031"/>
      <c r="C12" s="1031"/>
      <c r="D12" s="1027" t="s">
        <v>2201</v>
      </c>
      <c r="E12" s="1025">
        <v>11302</v>
      </c>
      <c r="F12" s="304">
        <v>11559</v>
      </c>
      <c r="G12" s="1026">
        <v>11237</v>
      </c>
      <c r="H12" s="1030"/>
      <c r="I12" s="1516" t="s">
        <v>2202</v>
      </c>
      <c r="J12" s="1517"/>
      <c r="K12" s="1020">
        <v>318884</v>
      </c>
      <c r="L12" s="1020">
        <v>311842</v>
      </c>
      <c r="M12" s="1024">
        <v>313750</v>
      </c>
    </row>
    <row r="13" spans="1:13" ht="15" customHeight="1">
      <c r="A13" s="97"/>
      <c r="B13" s="1031"/>
      <c r="C13" s="1031"/>
      <c r="D13" s="1027" t="s">
        <v>2203</v>
      </c>
      <c r="E13" s="1025">
        <v>10646</v>
      </c>
      <c r="F13" s="304">
        <v>10818</v>
      </c>
      <c r="G13" s="1026">
        <v>11656</v>
      </c>
      <c r="H13" s="1030"/>
      <c r="I13" s="1031"/>
      <c r="J13" s="1027" t="s">
        <v>2204</v>
      </c>
      <c r="K13" s="1020">
        <v>119500</v>
      </c>
      <c r="L13" s="1020">
        <v>111077</v>
      </c>
      <c r="M13" s="1024">
        <v>112461</v>
      </c>
    </row>
    <row r="14" spans="1:13" ht="15" customHeight="1">
      <c r="A14" s="97"/>
      <c r="B14" s="1031"/>
      <c r="C14" s="1031"/>
      <c r="D14" s="1027" t="s">
        <v>2205</v>
      </c>
      <c r="E14" s="1025">
        <v>184</v>
      </c>
      <c r="F14" s="304">
        <v>208</v>
      </c>
      <c r="G14" s="1026">
        <v>684</v>
      </c>
      <c r="H14" s="1030"/>
      <c r="I14" s="1031"/>
      <c r="J14" s="1027" t="s">
        <v>2206</v>
      </c>
      <c r="K14" s="1020">
        <v>180053</v>
      </c>
      <c r="L14" s="1020">
        <v>181455</v>
      </c>
      <c r="M14" s="1024">
        <v>182354</v>
      </c>
    </row>
    <row r="15" spans="1:13" ht="15" customHeight="1">
      <c r="A15" s="97"/>
      <c r="B15" s="1031"/>
      <c r="C15" s="1031"/>
      <c r="D15" s="1027" t="s">
        <v>2207</v>
      </c>
      <c r="E15" s="1025">
        <v>26697</v>
      </c>
      <c r="F15" s="304">
        <v>25386</v>
      </c>
      <c r="G15" s="1026">
        <v>25774</v>
      </c>
      <c r="H15" s="1030"/>
      <c r="I15" s="1031"/>
      <c r="J15" s="1027" t="s">
        <v>2208</v>
      </c>
      <c r="K15" s="1020">
        <v>19325</v>
      </c>
      <c r="L15" s="1020">
        <v>19304</v>
      </c>
      <c r="M15" s="1024">
        <v>18931</v>
      </c>
    </row>
    <row r="16" spans="1:13" ht="15" customHeight="1">
      <c r="A16" s="97"/>
      <c r="B16" s="1031"/>
      <c r="C16" s="1031"/>
      <c r="D16" s="1027" t="s">
        <v>2209</v>
      </c>
      <c r="E16" s="1025">
        <v>8451</v>
      </c>
      <c r="F16" s="304">
        <v>8988</v>
      </c>
      <c r="G16" s="1026">
        <v>9273</v>
      </c>
      <c r="H16" s="1030"/>
      <c r="I16" s="1031"/>
      <c r="J16" s="1027" t="s">
        <v>2210</v>
      </c>
      <c r="K16" s="1020">
        <v>34663</v>
      </c>
      <c r="L16" s="1020">
        <v>31006</v>
      </c>
      <c r="M16" s="1024">
        <v>39080</v>
      </c>
    </row>
    <row r="17" spans="1:13" ht="15" customHeight="1">
      <c r="A17" s="97"/>
      <c r="B17" s="1031"/>
      <c r="C17" s="1031"/>
      <c r="D17" s="1027" t="s">
        <v>2211</v>
      </c>
      <c r="E17" s="1025">
        <v>9665</v>
      </c>
      <c r="F17" s="304">
        <v>11237</v>
      </c>
      <c r="G17" s="1026">
        <v>11353</v>
      </c>
      <c r="H17" s="1030"/>
      <c r="I17" s="1031"/>
      <c r="J17" s="1027" t="s">
        <v>2212</v>
      </c>
      <c r="K17" s="1020">
        <v>103728</v>
      </c>
      <c r="L17" s="1020">
        <v>109661</v>
      </c>
      <c r="M17" s="1024">
        <v>123816</v>
      </c>
    </row>
    <row r="18" spans="1:13" ht="15" customHeight="1">
      <c r="A18" s="97"/>
      <c r="B18" s="1031"/>
      <c r="C18" s="1031"/>
      <c r="D18" s="1027" t="s">
        <v>2213</v>
      </c>
      <c r="E18" s="1025">
        <v>24088</v>
      </c>
      <c r="F18" s="304">
        <v>20106</v>
      </c>
      <c r="G18" s="1026">
        <v>19320</v>
      </c>
      <c r="H18" s="1030"/>
      <c r="I18" s="1031"/>
      <c r="J18" s="1027" t="s">
        <v>2214</v>
      </c>
      <c r="K18" s="1020">
        <v>297224</v>
      </c>
      <c r="L18" s="1020">
        <v>301547</v>
      </c>
      <c r="M18" s="1024">
        <v>306164</v>
      </c>
    </row>
    <row r="19" spans="1:13" ht="15" customHeight="1">
      <c r="A19" s="97"/>
      <c r="B19" s="1031"/>
      <c r="C19" s="1031"/>
      <c r="D19" s="1027" t="s">
        <v>2215</v>
      </c>
      <c r="E19" s="1025">
        <v>29518</v>
      </c>
      <c r="F19" s="304">
        <v>27985</v>
      </c>
      <c r="G19" s="1026">
        <v>28820</v>
      </c>
      <c r="H19" s="1030"/>
      <c r="I19" s="1031"/>
      <c r="J19" s="1027" t="s">
        <v>2216</v>
      </c>
      <c r="K19" s="1020">
        <v>100336</v>
      </c>
      <c r="L19" s="1020">
        <v>112636</v>
      </c>
      <c r="M19" s="1024">
        <v>121203</v>
      </c>
    </row>
    <row r="20" spans="1:13" ht="15" customHeight="1">
      <c r="A20" s="97"/>
      <c r="B20" s="1031"/>
      <c r="C20" s="1031"/>
      <c r="D20" s="1027" t="s">
        <v>2217</v>
      </c>
      <c r="E20" s="1025">
        <v>59604</v>
      </c>
      <c r="F20" s="304">
        <v>55414</v>
      </c>
      <c r="G20" s="1026">
        <v>64426</v>
      </c>
      <c r="H20" s="1030"/>
      <c r="I20" s="1031"/>
      <c r="J20" s="1027" t="s">
        <v>2218</v>
      </c>
      <c r="K20" s="1020">
        <v>415762</v>
      </c>
      <c r="L20" s="1020">
        <v>451349</v>
      </c>
      <c r="M20" s="1024">
        <v>469775</v>
      </c>
    </row>
    <row r="21" spans="1:13" ht="15" customHeight="1">
      <c r="A21" s="97"/>
      <c r="B21" s="1031"/>
      <c r="C21" s="1031"/>
      <c r="D21" s="1027" t="s">
        <v>2219</v>
      </c>
      <c r="E21" s="1025">
        <v>12647</v>
      </c>
      <c r="F21" s="304">
        <v>11608</v>
      </c>
      <c r="G21" s="1026">
        <v>13824</v>
      </c>
      <c r="H21" s="1030"/>
      <c r="I21" s="1518" t="s">
        <v>2220</v>
      </c>
      <c r="J21" s="1519"/>
      <c r="K21" s="1020"/>
      <c r="L21" s="1020"/>
      <c r="M21" s="1024"/>
    </row>
    <row r="22" spans="1:13" ht="15" customHeight="1">
      <c r="A22" s="97"/>
      <c r="B22" s="1031"/>
      <c r="C22" s="1031"/>
      <c r="D22" s="1027" t="s">
        <v>2221</v>
      </c>
      <c r="E22" s="1025">
        <v>21005</v>
      </c>
      <c r="F22" s="304">
        <v>16024</v>
      </c>
      <c r="G22" s="1026">
        <v>15765</v>
      </c>
      <c r="H22" s="1030" t="s">
        <v>2222</v>
      </c>
      <c r="I22" s="1031"/>
      <c r="J22" s="1027"/>
      <c r="K22" s="1020">
        <v>1207</v>
      </c>
      <c r="L22" s="1020">
        <v>689</v>
      </c>
      <c r="M22" s="1024">
        <v>410</v>
      </c>
    </row>
    <row r="23" spans="1:13" ht="15" customHeight="1" thickBot="1">
      <c r="A23" s="97"/>
      <c r="B23" s="1032"/>
      <c r="C23" s="1033"/>
      <c r="D23" s="1034" t="s">
        <v>2223</v>
      </c>
      <c r="E23" s="1035">
        <v>33198</v>
      </c>
      <c r="F23" s="1036">
        <v>36770</v>
      </c>
      <c r="G23" s="1037">
        <v>35319</v>
      </c>
      <c r="H23" s="1038"/>
      <c r="I23" s="209"/>
      <c r="J23" s="209"/>
      <c r="K23" s="115"/>
      <c r="L23" s="115"/>
      <c r="M23" s="115"/>
    </row>
    <row r="24" ht="15" customHeight="1">
      <c r="B24" s="93" t="s">
        <v>2224</v>
      </c>
    </row>
    <row r="25" ht="15" customHeight="1">
      <c r="B25" s="93" t="s">
        <v>2225</v>
      </c>
    </row>
    <row r="26" ht="15" customHeight="1">
      <c r="B26" s="93" t="s">
        <v>2226</v>
      </c>
    </row>
    <row r="27" ht="15" customHeight="1">
      <c r="B27" s="93" t="s">
        <v>2227</v>
      </c>
    </row>
    <row r="28" ht="15" customHeight="1">
      <c r="B28" s="93" t="s">
        <v>2228</v>
      </c>
    </row>
    <row r="29" ht="15" customHeight="1">
      <c r="B29" s="93" t="s">
        <v>2229</v>
      </c>
    </row>
    <row r="30" ht="15" customHeight="1">
      <c r="B30" s="93" t="s">
        <v>2230</v>
      </c>
    </row>
    <row r="31" ht="15" customHeight="1">
      <c r="B31" s="93" t="s">
        <v>2231</v>
      </c>
    </row>
    <row r="32" ht="15" customHeight="1">
      <c r="B32" s="93" t="s">
        <v>2232</v>
      </c>
    </row>
    <row r="33" ht="15" customHeight="1">
      <c r="B33" s="93" t="s">
        <v>2233</v>
      </c>
    </row>
    <row r="34" ht="15" customHeight="1">
      <c r="B34" s="93" t="s">
        <v>2234</v>
      </c>
    </row>
  </sheetData>
  <mergeCells count="13">
    <mergeCell ref="I21:J21"/>
    <mergeCell ref="I11:J11"/>
    <mergeCell ref="I12:J12"/>
    <mergeCell ref="H4:J4"/>
    <mergeCell ref="I8:J8"/>
    <mergeCell ref="I9:J9"/>
    <mergeCell ref="I10:J10"/>
    <mergeCell ref="B4:D4"/>
    <mergeCell ref="B5:D5"/>
    <mergeCell ref="C7:D7"/>
    <mergeCell ref="I5:J5"/>
    <mergeCell ref="I6:J6"/>
    <mergeCell ref="I7:J7"/>
  </mergeCells>
  <printOptions/>
  <pageMargins left="0.75" right="0.75" top="1" bottom="1" header="0.512" footer="0.512"/>
  <pageSetup orientation="portrait" paperSize="8" r:id="rId1"/>
</worksheet>
</file>

<file path=xl/worksheets/sheet3.xml><?xml version="1.0" encoding="utf-8"?>
<worksheet xmlns="http://schemas.openxmlformats.org/spreadsheetml/2006/main" xmlns:r="http://schemas.openxmlformats.org/officeDocument/2006/relationships">
  <dimension ref="A2:G61"/>
  <sheetViews>
    <sheetView workbookViewId="0" topLeftCell="A1">
      <selection activeCell="A1" sqref="A1"/>
    </sheetView>
  </sheetViews>
  <sheetFormatPr defaultColWidth="9.00390625" defaultRowHeight="13.5"/>
  <cols>
    <col min="1" max="1" width="2.625" style="93" customWidth="1"/>
    <col min="2" max="2" width="13.125" style="93" customWidth="1"/>
    <col min="3" max="7" width="15.625" style="93" customWidth="1"/>
    <col min="8" max="16384" width="9.00390625" style="93" customWidth="1"/>
  </cols>
  <sheetData>
    <row r="2" spans="2:7" ht="14.25">
      <c r="B2" s="94" t="s">
        <v>1410</v>
      </c>
      <c r="F2" s="95"/>
      <c r="G2" s="95"/>
    </row>
    <row r="4" spans="2:7" ht="12.75" thickBot="1">
      <c r="B4" s="93" t="s">
        <v>1978</v>
      </c>
      <c r="G4" s="96" t="s">
        <v>1980</v>
      </c>
    </row>
    <row r="5" spans="1:7" ht="20.25" customHeight="1" thickTop="1">
      <c r="A5" s="97"/>
      <c r="B5" s="98"/>
      <c r="C5" s="99" t="s">
        <v>1981</v>
      </c>
      <c r="D5" s="99" t="s">
        <v>1982</v>
      </c>
      <c r="E5" s="99" t="s">
        <v>1983</v>
      </c>
      <c r="F5" s="99" t="s">
        <v>1984</v>
      </c>
      <c r="G5" s="99" t="s">
        <v>1985</v>
      </c>
    </row>
    <row r="6" spans="1:7" s="103" customFormat="1" ht="15" customHeight="1">
      <c r="A6" s="100"/>
      <c r="B6" s="101" t="s">
        <v>1075</v>
      </c>
      <c r="C6" s="102">
        <f>SUM(C16:C59)</f>
        <v>1255924</v>
      </c>
      <c r="D6" s="102">
        <f>SUM(D16:D59)</f>
        <v>1256764</v>
      </c>
      <c r="E6" s="102">
        <f>SUM(E16:E59)</f>
        <v>1256958</v>
      </c>
      <c r="F6" s="102">
        <f>SUM(F16:F59)</f>
        <v>1255794</v>
      </c>
      <c r="G6" s="102">
        <f>SUM(G16:G59)</f>
        <v>1254338</v>
      </c>
    </row>
    <row r="7" spans="1:7" s="103" customFormat="1" ht="9.75" customHeight="1">
      <c r="A7" s="100"/>
      <c r="B7" s="104"/>
      <c r="C7" s="105"/>
      <c r="D7" s="106"/>
      <c r="E7" s="107"/>
      <c r="F7" s="108"/>
      <c r="G7" s="108"/>
    </row>
    <row r="8" spans="1:7" s="103" customFormat="1" ht="15" customHeight="1">
      <c r="A8" s="100"/>
      <c r="B8" s="104" t="s">
        <v>1093</v>
      </c>
      <c r="C8" s="105">
        <f>SUM(C16:C28)</f>
        <v>898188</v>
      </c>
      <c r="D8" s="106">
        <f>SUM(D16:D28)</f>
        <v>900507</v>
      </c>
      <c r="E8" s="106">
        <f>SUM(E16:E28)</f>
        <v>902600</v>
      </c>
      <c r="F8" s="106">
        <f>SUM(F16:F28)</f>
        <v>903551</v>
      </c>
      <c r="G8" s="106">
        <f>SUM(G16:G28)</f>
        <v>904120</v>
      </c>
    </row>
    <row r="9" spans="1:7" s="103" customFormat="1" ht="15" customHeight="1">
      <c r="A9" s="100"/>
      <c r="B9" s="104" t="s">
        <v>1094</v>
      </c>
      <c r="C9" s="105">
        <f>SUM(C29:C59)</f>
        <v>357736</v>
      </c>
      <c r="D9" s="106">
        <f>SUM(D29:D59)</f>
        <v>356257</v>
      </c>
      <c r="E9" s="106">
        <f>SUM(E29:E59)</f>
        <v>354358</v>
      </c>
      <c r="F9" s="106">
        <f>SUM(F29:F59)</f>
        <v>352243</v>
      </c>
      <c r="G9" s="106">
        <f>SUM(G29:G59)</f>
        <v>350218</v>
      </c>
    </row>
    <row r="10" spans="1:7" s="103" customFormat="1" ht="9.75" customHeight="1">
      <c r="A10" s="100"/>
      <c r="B10" s="104"/>
      <c r="C10" s="105"/>
      <c r="D10" s="106"/>
      <c r="E10" s="107"/>
      <c r="F10" s="108"/>
      <c r="G10" s="108"/>
    </row>
    <row r="11" spans="1:7" s="103" customFormat="1" ht="15" customHeight="1">
      <c r="A11" s="100"/>
      <c r="B11" s="104" t="s">
        <v>1095</v>
      </c>
      <c r="C11" s="105">
        <v>576964</v>
      </c>
      <c r="D11" s="106">
        <v>579392</v>
      </c>
      <c r="E11" s="107">
        <v>580997</v>
      </c>
      <c r="F11" s="108">
        <v>581672</v>
      </c>
      <c r="G11" s="108">
        <v>582175</v>
      </c>
    </row>
    <row r="12" spans="1:7" s="103" customFormat="1" ht="15" customHeight="1">
      <c r="A12" s="100"/>
      <c r="B12" s="104" t="s">
        <v>1096</v>
      </c>
      <c r="C12" s="105">
        <v>100915</v>
      </c>
      <c r="D12" s="106">
        <v>100381</v>
      </c>
      <c r="E12" s="107">
        <v>99766</v>
      </c>
      <c r="F12" s="108">
        <v>98918</v>
      </c>
      <c r="G12" s="108">
        <v>98251</v>
      </c>
    </row>
    <row r="13" spans="1:7" s="103" customFormat="1" ht="15" customHeight="1">
      <c r="A13" s="100"/>
      <c r="B13" s="104" t="s">
        <v>1097</v>
      </c>
      <c r="C13" s="105">
        <v>251811</v>
      </c>
      <c r="D13" s="106">
        <v>251346</v>
      </c>
      <c r="E13" s="107">
        <v>250816</v>
      </c>
      <c r="F13" s="108">
        <v>250250</v>
      </c>
      <c r="G13" s="108">
        <v>249683</v>
      </c>
    </row>
    <row r="14" spans="1:7" s="103" customFormat="1" ht="15" customHeight="1">
      <c r="A14" s="100"/>
      <c r="B14" s="104" t="s">
        <v>1098</v>
      </c>
      <c r="C14" s="105">
        <v>326234</v>
      </c>
      <c r="D14" s="106">
        <v>325645</v>
      </c>
      <c r="E14" s="107">
        <v>325379</v>
      </c>
      <c r="F14" s="108">
        <v>324954</v>
      </c>
      <c r="G14" s="108">
        <v>324229</v>
      </c>
    </row>
    <row r="15" spans="1:7" ht="9.75" customHeight="1">
      <c r="A15" s="109"/>
      <c r="B15" s="110"/>
      <c r="D15" s="110"/>
      <c r="E15" s="109"/>
      <c r="F15" s="110"/>
      <c r="G15" s="110"/>
    </row>
    <row r="16" spans="1:7" ht="15" customHeight="1">
      <c r="A16" s="109"/>
      <c r="B16" s="111" t="s">
        <v>1099</v>
      </c>
      <c r="C16" s="93">
        <v>251926</v>
      </c>
      <c r="D16" s="110">
        <v>253479</v>
      </c>
      <c r="E16" s="112">
        <v>254488</v>
      </c>
      <c r="F16" s="113">
        <v>255155</v>
      </c>
      <c r="G16" s="113">
        <v>255617</v>
      </c>
    </row>
    <row r="17" spans="1:7" ht="15" customHeight="1">
      <c r="A17" s="109"/>
      <c r="B17" s="111" t="s">
        <v>1100</v>
      </c>
      <c r="C17" s="93">
        <v>95362</v>
      </c>
      <c r="D17" s="110">
        <v>95479</v>
      </c>
      <c r="E17" s="112">
        <v>95592</v>
      </c>
      <c r="F17" s="113">
        <v>95539</v>
      </c>
      <c r="G17" s="113">
        <v>95359</v>
      </c>
    </row>
    <row r="18" spans="1:7" ht="15" customHeight="1">
      <c r="A18" s="109"/>
      <c r="B18" s="111" t="s">
        <v>1101</v>
      </c>
      <c r="C18" s="93">
        <v>100244</v>
      </c>
      <c r="D18" s="110">
        <v>100439</v>
      </c>
      <c r="E18" s="112">
        <v>100538</v>
      </c>
      <c r="F18" s="113">
        <v>100765</v>
      </c>
      <c r="G18" s="113">
        <v>100713</v>
      </c>
    </row>
    <row r="19" spans="1:7" ht="15" customHeight="1">
      <c r="A19" s="109"/>
      <c r="B19" s="111" t="s">
        <v>1102</v>
      </c>
      <c r="C19" s="93">
        <v>100950</v>
      </c>
      <c r="D19" s="110">
        <v>100986</v>
      </c>
      <c r="E19" s="112">
        <v>101230</v>
      </c>
      <c r="F19" s="113">
        <v>101463</v>
      </c>
      <c r="G19" s="113">
        <v>101651</v>
      </c>
    </row>
    <row r="20" spans="1:7" ht="15" customHeight="1">
      <c r="A20" s="109"/>
      <c r="B20" s="111" t="s">
        <v>1103</v>
      </c>
      <c r="C20" s="93">
        <v>43050</v>
      </c>
      <c r="D20" s="110">
        <v>42907</v>
      </c>
      <c r="E20" s="112">
        <v>42896</v>
      </c>
      <c r="F20" s="113">
        <v>42683</v>
      </c>
      <c r="G20" s="113">
        <v>42622</v>
      </c>
    </row>
    <row r="21" spans="1:7" ht="15" customHeight="1">
      <c r="A21" s="109"/>
      <c r="B21" s="111" t="s">
        <v>1104</v>
      </c>
      <c r="C21" s="93">
        <v>42364</v>
      </c>
      <c r="D21" s="110">
        <v>42548</v>
      </c>
      <c r="E21" s="112">
        <v>42805</v>
      </c>
      <c r="F21" s="113">
        <v>42971</v>
      </c>
      <c r="G21" s="113">
        <v>43223</v>
      </c>
    </row>
    <row r="22" spans="1:7" ht="15" customHeight="1">
      <c r="A22" s="109"/>
      <c r="B22" s="111" t="s">
        <v>1105</v>
      </c>
      <c r="C22" s="93">
        <v>37836</v>
      </c>
      <c r="D22" s="110">
        <v>37958</v>
      </c>
      <c r="E22" s="112">
        <v>38047</v>
      </c>
      <c r="F22" s="113">
        <v>37829</v>
      </c>
      <c r="G22" s="113">
        <v>37559</v>
      </c>
    </row>
    <row r="23" spans="1:7" ht="15" customHeight="1">
      <c r="A23" s="109"/>
      <c r="B23" s="111" t="s">
        <v>1106</v>
      </c>
      <c r="C23" s="93">
        <v>30981</v>
      </c>
      <c r="D23" s="110">
        <v>30809</v>
      </c>
      <c r="E23" s="112">
        <v>30506</v>
      </c>
      <c r="F23" s="113">
        <v>30369</v>
      </c>
      <c r="G23" s="113">
        <v>30114</v>
      </c>
    </row>
    <row r="24" spans="1:7" ht="15" customHeight="1">
      <c r="A24" s="109"/>
      <c r="B24" s="111" t="s">
        <v>1107</v>
      </c>
      <c r="C24" s="93">
        <v>32897</v>
      </c>
      <c r="D24" s="110">
        <v>32744</v>
      </c>
      <c r="E24" s="112">
        <v>32727</v>
      </c>
      <c r="F24" s="113">
        <v>32666</v>
      </c>
      <c r="G24" s="113">
        <v>32612</v>
      </c>
    </row>
    <row r="25" spans="1:7" ht="15" customHeight="1">
      <c r="A25" s="109"/>
      <c r="B25" s="111" t="s">
        <v>1108</v>
      </c>
      <c r="C25" s="93">
        <v>59435</v>
      </c>
      <c r="D25" s="110">
        <v>60085</v>
      </c>
      <c r="E25" s="112">
        <v>60626</v>
      </c>
      <c r="F25" s="113">
        <v>61130</v>
      </c>
      <c r="G25" s="113">
        <v>61654</v>
      </c>
    </row>
    <row r="26" spans="1:7" ht="15" customHeight="1">
      <c r="A26" s="109"/>
      <c r="B26" s="111" t="s">
        <v>1109</v>
      </c>
      <c r="C26" s="93">
        <v>42886</v>
      </c>
      <c r="D26" s="110">
        <v>42906</v>
      </c>
      <c r="E26" s="112">
        <v>43208</v>
      </c>
      <c r="F26" s="113">
        <v>43349</v>
      </c>
      <c r="G26" s="113">
        <v>43592</v>
      </c>
    </row>
    <row r="27" spans="1:7" ht="15" customHeight="1">
      <c r="A27" s="109"/>
      <c r="B27" s="111" t="s">
        <v>1110</v>
      </c>
      <c r="C27" s="93">
        <v>23439</v>
      </c>
      <c r="D27" s="110">
        <v>23279</v>
      </c>
      <c r="E27" s="112">
        <v>23127</v>
      </c>
      <c r="F27" s="113">
        <v>22913</v>
      </c>
      <c r="G27" s="113">
        <v>22730</v>
      </c>
    </row>
    <row r="28" spans="1:7" ht="15" customHeight="1">
      <c r="A28" s="109"/>
      <c r="B28" s="111" t="s">
        <v>1111</v>
      </c>
      <c r="C28" s="93">
        <v>36818</v>
      </c>
      <c r="D28" s="110">
        <v>36888</v>
      </c>
      <c r="E28" s="112">
        <v>36810</v>
      </c>
      <c r="F28" s="113">
        <v>36719</v>
      </c>
      <c r="G28" s="113">
        <v>36674</v>
      </c>
    </row>
    <row r="29" spans="1:7" ht="15" customHeight="1">
      <c r="A29" s="109"/>
      <c r="B29" s="111" t="s">
        <v>1112</v>
      </c>
      <c r="C29" s="93">
        <v>15203</v>
      </c>
      <c r="D29" s="110">
        <v>15223</v>
      </c>
      <c r="E29" s="112">
        <v>15357</v>
      </c>
      <c r="F29" s="113">
        <v>15443</v>
      </c>
      <c r="G29" s="113">
        <v>15403</v>
      </c>
    </row>
    <row r="30" spans="1:7" ht="15" customHeight="1">
      <c r="A30" s="109"/>
      <c r="B30" s="111" t="s">
        <v>1113</v>
      </c>
      <c r="C30" s="93">
        <v>11759</v>
      </c>
      <c r="D30" s="110">
        <v>12335</v>
      </c>
      <c r="E30" s="112">
        <v>12390</v>
      </c>
      <c r="F30" s="113">
        <v>12402</v>
      </c>
      <c r="G30" s="113">
        <v>12589</v>
      </c>
    </row>
    <row r="31" spans="1:7" ht="15" customHeight="1">
      <c r="A31" s="109"/>
      <c r="B31" s="111" t="s">
        <v>1114</v>
      </c>
      <c r="C31" s="93">
        <v>22059</v>
      </c>
      <c r="D31" s="110">
        <v>22013</v>
      </c>
      <c r="E31" s="112">
        <v>21930</v>
      </c>
      <c r="F31" s="113">
        <v>21889</v>
      </c>
      <c r="G31" s="113">
        <v>21866</v>
      </c>
    </row>
    <row r="32" spans="1:7" ht="15" customHeight="1">
      <c r="A32" s="109"/>
      <c r="B32" s="111" t="s">
        <v>1115</v>
      </c>
      <c r="C32" s="93">
        <v>8389</v>
      </c>
      <c r="D32" s="110">
        <v>8293</v>
      </c>
      <c r="E32" s="112">
        <v>8208</v>
      </c>
      <c r="F32" s="113">
        <v>8143</v>
      </c>
      <c r="G32" s="113">
        <v>8063</v>
      </c>
    </row>
    <row r="33" spans="1:7" ht="12">
      <c r="A33" s="109"/>
      <c r="B33" s="111" t="s">
        <v>1116</v>
      </c>
      <c r="C33" s="93">
        <v>10013</v>
      </c>
      <c r="D33" s="110">
        <v>9872</v>
      </c>
      <c r="E33" s="112">
        <v>9819</v>
      </c>
      <c r="F33" s="110">
        <v>9748</v>
      </c>
      <c r="G33" s="113">
        <v>9663</v>
      </c>
    </row>
    <row r="34" spans="1:7" ht="12">
      <c r="A34" s="109"/>
      <c r="B34" s="111" t="s">
        <v>1117</v>
      </c>
      <c r="C34" s="93">
        <v>10565</v>
      </c>
      <c r="D34" s="110">
        <v>10569</v>
      </c>
      <c r="E34" s="112">
        <v>10537</v>
      </c>
      <c r="F34" s="110">
        <v>10491</v>
      </c>
      <c r="G34" s="113">
        <v>10412</v>
      </c>
    </row>
    <row r="35" spans="1:7" ht="12">
      <c r="A35" s="109"/>
      <c r="B35" s="111" t="s">
        <v>1118</v>
      </c>
      <c r="C35" s="93">
        <v>10109</v>
      </c>
      <c r="D35" s="110">
        <v>10023</v>
      </c>
      <c r="E35" s="112">
        <v>9949</v>
      </c>
      <c r="F35" s="110">
        <v>9840</v>
      </c>
      <c r="G35" s="113">
        <v>9690</v>
      </c>
    </row>
    <row r="36" spans="1:7" ht="12">
      <c r="A36" s="109"/>
      <c r="B36" s="111" t="s">
        <v>1119</v>
      </c>
      <c r="C36" s="93">
        <v>7746</v>
      </c>
      <c r="D36" s="110">
        <v>7700</v>
      </c>
      <c r="E36" s="112">
        <v>7665</v>
      </c>
      <c r="F36" s="110">
        <v>7639</v>
      </c>
      <c r="G36" s="113">
        <v>7562</v>
      </c>
    </row>
    <row r="37" spans="1:7" ht="12">
      <c r="A37" s="109"/>
      <c r="B37" s="111" t="s">
        <v>1120</v>
      </c>
      <c r="C37" s="93">
        <v>12308</v>
      </c>
      <c r="D37" s="110">
        <v>12273</v>
      </c>
      <c r="E37" s="112">
        <v>12174</v>
      </c>
      <c r="F37" s="110">
        <v>12043</v>
      </c>
      <c r="G37" s="113">
        <v>11944</v>
      </c>
    </row>
    <row r="38" spans="1:7" ht="12">
      <c r="A38" s="109"/>
      <c r="B38" s="111" t="s">
        <v>1121</v>
      </c>
      <c r="C38" s="93">
        <v>7605</v>
      </c>
      <c r="D38" s="110">
        <v>7575</v>
      </c>
      <c r="E38" s="112">
        <v>7546</v>
      </c>
      <c r="F38" s="110">
        <v>7436</v>
      </c>
      <c r="G38" s="113">
        <v>7367</v>
      </c>
    </row>
    <row r="39" spans="1:7" ht="12">
      <c r="A39" s="109"/>
      <c r="B39" s="111" t="s">
        <v>1122</v>
      </c>
      <c r="C39" s="93">
        <v>11817</v>
      </c>
      <c r="D39" s="110">
        <v>11736</v>
      </c>
      <c r="E39" s="112">
        <v>11571</v>
      </c>
      <c r="F39" s="110">
        <v>11343</v>
      </c>
      <c r="G39" s="113">
        <v>11141</v>
      </c>
    </row>
    <row r="40" spans="1:7" ht="12">
      <c r="A40" s="109"/>
      <c r="B40" s="111" t="s">
        <v>1123</v>
      </c>
      <c r="C40" s="93">
        <v>4998</v>
      </c>
      <c r="D40" s="110">
        <v>4951</v>
      </c>
      <c r="E40" s="112">
        <v>4863</v>
      </c>
      <c r="F40" s="110">
        <v>4809</v>
      </c>
      <c r="G40" s="110">
        <v>4772</v>
      </c>
    </row>
    <row r="41" spans="1:7" ht="12">
      <c r="A41" s="109"/>
      <c r="B41" s="111" t="s">
        <v>1124</v>
      </c>
      <c r="C41" s="93">
        <v>6276</v>
      </c>
      <c r="D41" s="110">
        <v>6203</v>
      </c>
      <c r="E41" s="112">
        <v>6092</v>
      </c>
      <c r="F41" s="110">
        <v>6075</v>
      </c>
      <c r="G41" s="110">
        <v>5996</v>
      </c>
    </row>
    <row r="42" spans="1:7" ht="12">
      <c r="A42" s="109"/>
      <c r="B42" s="111" t="s">
        <v>1125</v>
      </c>
      <c r="C42" s="93">
        <v>7115</v>
      </c>
      <c r="D42" s="110">
        <v>7036</v>
      </c>
      <c r="E42" s="112">
        <v>6959</v>
      </c>
      <c r="F42" s="110">
        <v>6890</v>
      </c>
      <c r="G42" s="110">
        <v>6847</v>
      </c>
    </row>
    <row r="43" spans="1:7" ht="12">
      <c r="A43" s="109"/>
      <c r="B43" s="111" t="s">
        <v>1126</v>
      </c>
      <c r="C43" s="93">
        <v>27205</v>
      </c>
      <c r="D43" s="110">
        <v>27124</v>
      </c>
      <c r="E43" s="112">
        <v>26964</v>
      </c>
      <c r="F43" s="110">
        <v>26838</v>
      </c>
      <c r="G43" s="110">
        <v>26890</v>
      </c>
    </row>
    <row r="44" spans="1:7" ht="12">
      <c r="A44" s="109"/>
      <c r="B44" s="111" t="s">
        <v>1127</v>
      </c>
      <c r="C44" s="93">
        <v>21019</v>
      </c>
      <c r="D44" s="110">
        <v>20890</v>
      </c>
      <c r="E44" s="112">
        <v>20764</v>
      </c>
      <c r="F44" s="110">
        <v>20594</v>
      </c>
      <c r="G44" s="110">
        <v>20386</v>
      </c>
    </row>
    <row r="45" spans="1:7" ht="12">
      <c r="A45" s="109"/>
      <c r="B45" s="111" t="s">
        <v>1128</v>
      </c>
      <c r="C45" s="93">
        <v>10974</v>
      </c>
      <c r="D45" s="110">
        <v>10852</v>
      </c>
      <c r="E45" s="112">
        <v>10715</v>
      </c>
      <c r="F45" s="110">
        <v>10648</v>
      </c>
      <c r="G45" s="110">
        <v>10591</v>
      </c>
    </row>
    <row r="46" spans="1:7" ht="12">
      <c r="A46" s="109"/>
      <c r="B46" s="111" t="s">
        <v>1129</v>
      </c>
      <c r="C46" s="93">
        <v>17897</v>
      </c>
      <c r="D46" s="110">
        <v>17809</v>
      </c>
      <c r="E46" s="112">
        <v>17706</v>
      </c>
      <c r="F46" s="110">
        <v>17692</v>
      </c>
      <c r="G46" s="110">
        <v>17674</v>
      </c>
    </row>
    <row r="47" spans="1:7" ht="12">
      <c r="A47" s="109"/>
      <c r="B47" s="111" t="s">
        <v>1130</v>
      </c>
      <c r="C47" s="93">
        <v>9639</v>
      </c>
      <c r="D47" s="110">
        <v>9560</v>
      </c>
      <c r="E47" s="112">
        <v>9538</v>
      </c>
      <c r="F47" s="110">
        <v>9554</v>
      </c>
      <c r="G47" s="110">
        <v>9497</v>
      </c>
    </row>
    <row r="48" spans="1:7" ht="12">
      <c r="A48" s="109"/>
      <c r="B48" s="111" t="s">
        <v>1979</v>
      </c>
      <c r="C48" s="93">
        <v>7657</v>
      </c>
      <c r="D48" s="110">
        <v>7525</v>
      </c>
      <c r="E48" s="112">
        <v>7511</v>
      </c>
      <c r="F48" s="110">
        <v>7427</v>
      </c>
      <c r="G48" s="110">
        <v>7312</v>
      </c>
    </row>
    <row r="49" spans="1:7" ht="12">
      <c r="A49" s="109"/>
      <c r="B49" s="111" t="s">
        <v>1131</v>
      </c>
      <c r="C49" s="93">
        <v>18804</v>
      </c>
      <c r="D49" s="110">
        <v>18734</v>
      </c>
      <c r="E49" s="112">
        <v>18740</v>
      </c>
      <c r="F49" s="110">
        <v>18749</v>
      </c>
      <c r="G49" s="110">
        <v>18603</v>
      </c>
    </row>
    <row r="50" spans="1:7" ht="12">
      <c r="A50" s="109"/>
      <c r="B50" s="111" t="s">
        <v>1132</v>
      </c>
      <c r="C50" s="93">
        <v>12661</v>
      </c>
      <c r="D50" s="110">
        <v>12515</v>
      </c>
      <c r="E50" s="112">
        <v>12414</v>
      </c>
      <c r="F50" s="110">
        <v>12376</v>
      </c>
      <c r="G50" s="110">
        <v>12414</v>
      </c>
    </row>
    <row r="51" spans="1:7" ht="12">
      <c r="A51" s="109"/>
      <c r="B51" s="111" t="s">
        <v>1133</v>
      </c>
      <c r="C51" s="93">
        <v>10001</v>
      </c>
      <c r="D51" s="110">
        <v>9964</v>
      </c>
      <c r="E51" s="112">
        <v>9988</v>
      </c>
      <c r="F51" s="110">
        <v>9932</v>
      </c>
      <c r="G51" s="110">
        <v>9894</v>
      </c>
    </row>
    <row r="52" spans="1:7" ht="12">
      <c r="A52" s="109"/>
      <c r="B52" s="111" t="s">
        <v>1134</v>
      </c>
      <c r="C52" s="93">
        <v>8697</v>
      </c>
      <c r="D52" s="110">
        <v>8732</v>
      </c>
      <c r="E52" s="112">
        <v>8742</v>
      </c>
      <c r="F52" s="110">
        <v>8723</v>
      </c>
      <c r="G52" s="110">
        <v>8724</v>
      </c>
    </row>
    <row r="53" spans="1:7" ht="12">
      <c r="A53" s="109"/>
      <c r="B53" s="111" t="s">
        <v>1135</v>
      </c>
      <c r="C53" s="93">
        <v>8197</v>
      </c>
      <c r="D53" s="110">
        <v>8202</v>
      </c>
      <c r="E53" s="112">
        <v>8188</v>
      </c>
      <c r="F53" s="110">
        <v>8153</v>
      </c>
      <c r="G53" s="110">
        <v>8201</v>
      </c>
    </row>
    <row r="54" spans="1:7" ht="12">
      <c r="A54" s="109"/>
      <c r="B54" s="111" t="s">
        <v>1136</v>
      </c>
      <c r="C54" s="93">
        <v>6426</v>
      </c>
      <c r="D54" s="110">
        <v>6380</v>
      </c>
      <c r="E54" s="112">
        <v>6309</v>
      </c>
      <c r="F54" s="110">
        <v>6247</v>
      </c>
      <c r="G54" s="110">
        <v>6181</v>
      </c>
    </row>
    <row r="55" spans="1:7" ht="12">
      <c r="A55" s="109"/>
      <c r="B55" s="111" t="s">
        <v>1137</v>
      </c>
      <c r="C55" s="93">
        <v>11778</v>
      </c>
      <c r="D55" s="110">
        <v>11653</v>
      </c>
      <c r="E55" s="112">
        <v>11518</v>
      </c>
      <c r="F55" s="110">
        <v>11317</v>
      </c>
      <c r="G55" s="110">
        <v>11100</v>
      </c>
    </row>
    <row r="56" spans="1:7" ht="12">
      <c r="A56" s="109"/>
      <c r="B56" s="111" t="s">
        <v>1138</v>
      </c>
      <c r="C56" s="93">
        <v>19248</v>
      </c>
      <c r="D56" s="110">
        <v>19064</v>
      </c>
      <c r="E56" s="112">
        <v>18895</v>
      </c>
      <c r="F56" s="110">
        <v>18702</v>
      </c>
      <c r="G56" s="110">
        <v>18530</v>
      </c>
    </row>
    <row r="57" spans="1:7" ht="12">
      <c r="A57" s="109"/>
      <c r="B57" s="111" t="s">
        <v>1139</v>
      </c>
      <c r="C57" s="93">
        <v>8013</v>
      </c>
      <c r="D57" s="110">
        <v>7930</v>
      </c>
      <c r="E57" s="112">
        <v>7896</v>
      </c>
      <c r="F57" s="110">
        <v>7803</v>
      </c>
      <c r="G57" s="110">
        <v>7706</v>
      </c>
    </row>
    <row r="58" spans="1:7" ht="12">
      <c r="A58" s="109"/>
      <c r="B58" s="111" t="s">
        <v>1140</v>
      </c>
      <c r="C58" s="93">
        <v>5902</v>
      </c>
      <c r="D58" s="110">
        <v>5921</v>
      </c>
      <c r="E58" s="112">
        <v>5863</v>
      </c>
      <c r="F58" s="110">
        <v>5837</v>
      </c>
      <c r="G58" s="110">
        <v>5787</v>
      </c>
    </row>
    <row r="59" spans="1:7" ht="12.75" thickBot="1">
      <c r="A59" s="109"/>
      <c r="B59" s="114" t="s">
        <v>1141</v>
      </c>
      <c r="C59" s="115">
        <v>7656</v>
      </c>
      <c r="D59" s="115">
        <v>7600</v>
      </c>
      <c r="E59" s="116">
        <v>7547</v>
      </c>
      <c r="F59" s="115">
        <v>7460</v>
      </c>
      <c r="G59" s="115">
        <v>7413</v>
      </c>
    </row>
    <row r="60" spans="1:7" ht="12">
      <c r="A60" s="109"/>
      <c r="B60" s="117" t="s">
        <v>1394</v>
      </c>
      <c r="C60" s="109"/>
      <c r="D60" s="112"/>
      <c r="E60" s="112"/>
      <c r="F60" s="118"/>
      <c r="G60" s="109"/>
    </row>
    <row r="61" spans="1:7" ht="12">
      <c r="A61" s="109"/>
      <c r="B61" s="119"/>
      <c r="C61" s="109"/>
      <c r="D61" s="112"/>
      <c r="E61" s="112"/>
      <c r="F61" s="118"/>
      <c r="G61" s="109"/>
    </row>
  </sheetData>
  <printOptions/>
  <pageMargins left="0.75" right="0.75" top="1" bottom="1" header="0.512" footer="0.512"/>
  <pageSetup orientation="portrait" paperSize="8" r:id="rId1"/>
</worksheet>
</file>

<file path=xl/worksheets/sheet30.xml><?xml version="1.0" encoding="utf-8"?>
<worksheet xmlns="http://schemas.openxmlformats.org/spreadsheetml/2006/main" xmlns:r="http://schemas.openxmlformats.org/officeDocument/2006/relationships">
  <dimension ref="B2:J43"/>
  <sheetViews>
    <sheetView workbookViewId="0" topLeftCell="A1">
      <selection activeCell="A1" sqref="A1"/>
    </sheetView>
  </sheetViews>
  <sheetFormatPr defaultColWidth="9.00390625" defaultRowHeight="13.5"/>
  <cols>
    <col min="1" max="1" width="2.625" style="1039" customWidth="1"/>
    <col min="2" max="2" width="3.375" style="1039" customWidth="1"/>
    <col min="3" max="3" width="20.625" style="1039" customWidth="1"/>
    <col min="4" max="4" width="15.625" style="1039" customWidth="1"/>
    <col min="5" max="5" width="8.625" style="1039" customWidth="1"/>
    <col min="6" max="6" width="15.625" style="1039" customWidth="1"/>
    <col min="7" max="7" width="8.625" style="1039" customWidth="1"/>
    <col min="8" max="8" width="15.625" style="1039" customWidth="1"/>
    <col min="9" max="9" width="8.625" style="1039" customWidth="1"/>
    <col min="10" max="16384" width="9.00390625" style="1039" customWidth="1"/>
  </cols>
  <sheetData>
    <row r="2" ht="14.25">
      <c r="B2" s="1040" t="s">
        <v>2277</v>
      </c>
    </row>
    <row r="3" ht="14.25">
      <c r="B3" s="1040"/>
    </row>
    <row r="4" spans="2:9" ht="12.75" thickBot="1">
      <c r="B4" s="1041" t="s">
        <v>2236</v>
      </c>
      <c r="I4" s="1042" t="s">
        <v>2237</v>
      </c>
    </row>
    <row r="5" spans="2:9" s="1043" customFormat="1" ht="15" customHeight="1" thickTop="1">
      <c r="B5" s="1520" t="s">
        <v>2238</v>
      </c>
      <c r="C5" s="1521"/>
      <c r="D5" s="1044" t="s">
        <v>2271</v>
      </c>
      <c r="E5" s="1045"/>
      <c r="F5" s="1044" t="s">
        <v>2272</v>
      </c>
      <c r="G5" s="1045"/>
      <c r="H5" s="1044" t="s">
        <v>2273</v>
      </c>
      <c r="I5" s="1045"/>
    </row>
    <row r="6" spans="2:9" s="1043" customFormat="1" ht="15" customHeight="1">
      <c r="B6" s="1522"/>
      <c r="C6" s="1523"/>
      <c r="D6" s="1046" t="s">
        <v>2239</v>
      </c>
      <c r="E6" s="1047" t="s">
        <v>2045</v>
      </c>
      <c r="F6" s="1047" t="s">
        <v>2239</v>
      </c>
      <c r="G6" s="1047" t="s">
        <v>2045</v>
      </c>
      <c r="H6" s="1047" t="s">
        <v>2239</v>
      </c>
      <c r="I6" s="1047" t="s">
        <v>2045</v>
      </c>
    </row>
    <row r="7" spans="2:9" s="1048" customFormat="1" ht="15" customHeight="1">
      <c r="B7" s="1524" t="s">
        <v>2240</v>
      </c>
      <c r="C7" s="1525"/>
      <c r="D7" s="1049">
        <f>SUM(D9:D23)</f>
        <v>699401795833</v>
      </c>
      <c r="E7" s="1050">
        <f>SUM(E9:E23)</f>
        <v>100</v>
      </c>
      <c r="F7" s="1051">
        <f>SUM(F9:F23)</f>
        <v>707544780861</v>
      </c>
      <c r="G7" s="1050">
        <v>100</v>
      </c>
      <c r="H7" s="1051">
        <f>SUM(H9:H23)</f>
        <v>727825920075</v>
      </c>
      <c r="I7" s="1050">
        <v>100</v>
      </c>
    </row>
    <row r="8" spans="2:9" ht="9.75" customHeight="1">
      <c r="B8" s="1052"/>
      <c r="C8" s="1053"/>
      <c r="D8" s="1054"/>
      <c r="E8" s="1055"/>
      <c r="F8" s="1056"/>
      <c r="G8" s="1057"/>
      <c r="H8" s="1056"/>
      <c r="I8" s="1058"/>
    </row>
    <row r="9" spans="2:10" s="1043" customFormat="1" ht="15" customHeight="1">
      <c r="B9" s="1059"/>
      <c r="C9" s="1060" t="s">
        <v>2241</v>
      </c>
      <c r="D9" s="1061">
        <v>107898360436</v>
      </c>
      <c r="E9" s="1062">
        <v>15.4</v>
      </c>
      <c r="F9" s="1063">
        <v>111529817882</v>
      </c>
      <c r="G9" s="1064">
        <v>15.8</v>
      </c>
      <c r="H9" s="1063">
        <v>112843150262</v>
      </c>
      <c r="I9" s="1065">
        <v>15.5</v>
      </c>
      <c r="J9" s="1066"/>
    </row>
    <row r="10" spans="2:10" s="1043" customFormat="1" ht="15" customHeight="1">
      <c r="B10" s="1059"/>
      <c r="C10" s="1060" t="s">
        <v>2242</v>
      </c>
      <c r="D10" s="1067" t="s">
        <v>2274</v>
      </c>
      <c r="E10" s="1067" t="s">
        <v>2274</v>
      </c>
      <c r="F10" s="1067" t="s">
        <v>2274</v>
      </c>
      <c r="G10" s="1067" t="s">
        <v>2274</v>
      </c>
      <c r="H10" s="1063">
        <v>5691464592</v>
      </c>
      <c r="I10" s="1065">
        <v>0.8</v>
      </c>
      <c r="J10" s="1066"/>
    </row>
    <row r="11" spans="2:10" s="1043" customFormat="1" ht="15" customHeight="1">
      <c r="B11" s="1059"/>
      <c r="C11" s="1060" t="s">
        <v>2243</v>
      </c>
      <c r="D11" s="1061">
        <v>9715905000</v>
      </c>
      <c r="E11" s="1062">
        <v>1.4</v>
      </c>
      <c r="F11" s="1063">
        <v>10281471000</v>
      </c>
      <c r="G11" s="1064">
        <v>1.5</v>
      </c>
      <c r="H11" s="1063">
        <v>5285382145</v>
      </c>
      <c r="I11" s="1065">
        <v>0.7</v>
      </c>
      <c r="J11" s="1068"/>
    </row>
    <row r="12" spans="2:10" s="1043" customFormat="1" ht="15" customHeight="1">
      <c r="B12" s="1059"/>
      <c r="C12" s="1060" t="s">
        <v>2244</v>
      </c>
      <c r="D12" s="1067">
        <v>192862544000</v>
      </c>
      <c r="E12" s="1069">
        <v>27.6</v>
      </c>
      <c r="F12" s="1070">
        <v>198686225000</v>
      </c>
      <c r="G12" s="1071">
        <v>28.1</v>
      </c>
      <c r="H12" s="1063">
        <v>202387702000</v>
      </c>
      <c r="I12" s="1065">
        <v>27.8</v>
      </c>
      <c r="J12" s="1068"/>
    </row>
    <row r="13" spans="2:9" s="1043" customFormat="1" ht="15" customHeight="1">
      <c r="B13" s="1059"/>
      <c r="C13" s="1060" t="s">
        <v>2245</v>
      </c>
      <c r="D13" s="1061">
        <v>511142000</v>
      </c>
      <c r="E13" s="1062">
        <v>0.1</v>
      </c>
      <c r="F13" s="1063">
        <v>523203000</v>
      </c>
      <c r="G13" s="1064">
        <v>0.1</v>
      </c>
      <c r="H13" s="1063">
        <v>525769000</v>
      </c>
      <c r="I13" s="1065">
        <v>0.1</v>
      </c>
    </row>
    <row r="14" spans="2:9" s="1043" customFormat="1" ht="15" customHeight="1">
      <c r="B14" s="1059"/>
      <c r="C14" s="1060" t="s">
        <v>2246</v>
      </c>
      <c r="D14" s="1061">
        <v>14411777993</v>
      </c>
      <c r="E14" s="1062">
        <v>2.1</v>
      </c>
      <c r="F14" s="1063">
        <v>14884032901</v>
      </c>
      <c r="G14" s="1064">
        <v>2.1</v>
      </c>
      <c r="H14" s="1063">
        <v>14353867841</v>
      </c>
      <c r="I14" s="1065">
        <v>2</v>
      </c>
    </row>
    <row r="15" spans="2:9" s="1043" customFormat="1" ht="15" customHeight="1">
      <c r="B15" s="1059"/>
      <c r="C15" s="1060" t="s">
        <v>2247</v>
      </c>
      <c r="D15" s="1061">
        <v>9857086206</v>
      </c>
      <c r="E15" s="1062">
        <v>1.4</v>
      </c>
      <c r="F15" s="1063">
        <v>10102881509</v>
      </c>
      <c r="G15" s="1064">
        <v>1.4</v>
      </c>
      <c r="H15" s="1063">
        <v>9696150761</v>
      </c>
      <c r="I15" s="1065">
        <v>1.3</v>
      </c>
    </row>
    <row r="16" spans="2:9" s="1043" customFormat="1" ht="15" customHeight="1">
      <c r="B16" s="1059"/>
      <c r="C16" s="1060" t="s">
        <v>2248</v>
      </c>
      <c r="D16" s="1061">
        <v>158281203758</v>
      </c>
      <c r="E16" s="1062">
        <v>22.6</v>
      </c>
      <c r="F16" s="1063">
        <v>152833144365</v>
      </c>
      <c r="G16" s="1064">
        <v>21.6</v>
      </c>
      <c r="H16" s="1063">
        <v>151238852480</v>
      </c>
      <c r="I16" s="1065">
        <v>20.8</v>
      </c>
    </row>
    <row r="17" spans="2:9" s="1043" customFormat="1" ht="15" customHeight="1">
      <c r="B17" s="1059"/>
      <c r="C17" s="1060" t="s">
        <v>2249</v>
      </c>
      <c r="D17" s="1061">
        <v>2265590672</v>
      </c>
      <c r="E17" s="1062">
        <v>0.3</v>
      </c>
      <c r="F17" s="1063">
        <v>4153047642</v>
      </c>
      <c r="G17" s="1064">
        <v>0.6</v>
      </c>
      <c r="H17" s="1063">
        <v>4087787463</v>
      </c>
      <c r="I17" s="1065">
        <v>0.6</v>
      </c>
    </row>
    <row r="18" spans="2:9" s="1043" customFormat="1" ht="15" customHeight="1">
      <c r="B18" s="1059"/>
      <c r="C18" s="1060" t="s">
        <v>2250</v>
      </c>
      <c r="D18" s="1061">
        <v>14500000</v>
      </c>
      <c r="E18" s="1062">
        <v>0</v>
      </c>
      <c r="F18" s="1063">
        <v>65000000</v>
      </c>
      <c r="G18" s="1064">
        <v>0</v>
      </c>
      <c r="H18" s="1063">
        <v>65356195</v>
      </c>
      <c r="I18" s="1065">
        <v>0</v>
      </c>
    </row>
    <row r="19" spans="2:9" s="1043" customFormat="1" ht="15" customHeight="1">
      <c r="B19" s="1059"/>
      <c r="C19" s="1060" t="s">
        <v>2251</v>
      </c>
      <c r="D19" s="1061">
        <v>8224961424</v>
      </c>
      <c r="E19" s="1062">
        <v>1.2</v>
      </c>
      <c r="F19" s="1063">
        <v>14880029497</v>
      </c>
      <c r="G19" s="1064">
        <v>2.1</v>
      </c>
      <c r="H19" s="1063">
        <v>32097564821</v>
      </c>
      <c r="I19" s="1065">
        <v>4.4</v>
      </c>
    </row>
    <row r="20" spans="2:9" s="1043" customFormat="1" ht="15" customHeight="1">
      <c r="B20" s="1059"/>
      <c r="C20" s="1060" t="s">
        <v>2252</v>
      </c>
      <c r="D20" s="1061">
        <v>7700617141</v>
      </c>
      <c r="E20" s="1062">
        <v>1.1</v>
      </c>
      <c r="F20" s="1063">
        <v>8153077824</v>
      </c>
      <c r="G20" s="1064">
        <v>1.2</v>
      </c>
      <c r="H20" s="1063">
        <v>10101807391</v>
      </c>
      <c r="I20" s="1065">
        <v>1.4</v>
      </c>
    </row>
    <row r="21" spans="2:9" s="1043" customFormat="1" ht="15" customHeight="1">
      <c r="B21" s="1059"/>
      <c r="C21" s="1060" t="s">
        <v>2253</v>
      </c>
      <c r="D21" s="1061">
        <v>59771907203</v>
      </c>
      <c r="E21" s="1062">
        <v>8.5</v>
      </c>
      <c r="F21" s="1063">
        <v>61987450241</v>
      </c>
      <c r="G21" s="1064">
        <v>8.8</v>
      </c>
      <c r="H21" s="1063">
        <v>61877765124</v>
      </c>
      <c r="I21" s="1065">
        <v>8.5</v>
      </c>
    </row>
    <row r="22" spans="2:9" s="1043" customFormat="1" ht="15" customHeight="1">
      <c r="B22" s="1059"/>
      <c r="C22" s="1060" t="s">
        <v>2254</v>
      </c>
      <c r="D22" s="1061">
        <v>127886200000</v>
      </c>
      <c r="E22" s="1062">
        <v>18.3</v>
      </c>
      <c r="F22" s="1063">
        <v>119465400000</v>
      </c>
      <c r="G22" s="1064">
        <v>16.9</v>
      </c>
      <c r="H22" s="1063">
        <v>117573300000</v>
      </c>
      <c r="I22" s="1065">
        <v>16.2</v>
      </c>
    </row>
    <row r="23" spans="2:9" s="1043" customFormat="1" ht="15" customHeight="1">
      <c r="B23" s="1059"/>
      <c r="C23" s="1060"/>
      <c r="D23" s="1061"/>
      <c r="E23" s="1062"/>
      <c r="F23" s="1063"/>
      <c r="G23" s="1064"/>
      <c r="H23" s="1063"/>
      <c r="I23" s="1065"/>
    </row>
    <row r="24" spans="2:9" ht="9.75" customHeight="1">
      <c r="B24" s="1052"/>
      <c r="C24" s="1053"/>
      <c r="D24" s="1054"/>
      <c r="E24" s="1055"/>
      <c r="F24" s="1056"/>
      <c r="G24" s="1057"/>
      <c r="H24" s="1056"/>
      <c r="I24" s="1058"/>
    </row>
    <row r="25" spans="2:9" s="1048" customFormat="1" ht="15" customHeight="1">
      <c r="B25" s="1526" t="s">
        <v>2255</v>
      </c>
      <c r="C25" s="1527"/>
      <c r="D25" s="1049">
        <f>SUM(D27:D39)</f>
        <v>691282949854</v>
      </c>
      <c r="E25" s="1050">
        <v>100</v>
      </c>
      <c r="F25" s="1051">
        <f>SUM(F27:F39)</f>
        <v>697442973470</v>
      </c>
      <c r="G25" s="1050">
        <v>100</v>
      </c>
      <c r="H25" s="1051">
        <f>SUM(H27:H39)</f>
        <v>719692809886</v>
      </c>
      <c r="I25" s="1050">
        <v>100</v>
      </c>
    </row>
    <row r="26" spans="2:9" ht="9.75" customHeight="1">
      <c r="B26" s="1052"/>
      <c r="C26" s="1053"/>
      <c r="D26" s="1054"/>
      <c r="E26" s="1055"/>
      <c r="F26" s="1056"/>
      <c r="G26" s="1057"/>
      <c r="H26" s="1056"/>
      <c r="I26" s="1058"/>
    </row>
    <row r="27" spans="2:9" s="1043" customFormat="1" ht="15" customHeight="1">
      <c r="B27" s="1059"/>
      <c r="C27" s="1060" t="s">
        <v>2256</v>
      </c>
      <c r="D27" s="1061">
        <v>1354055628</v>
      </c>
      <c r="E27" s="1062">
        <v>0.2</v>
      </c>
      <c r="F27" s="1063">
        <v>1425081306</v>
      </c>
      <c r="G27" s="1064">
        <v>0.2</v>
      </c>
      <c r="H27" s="1063">
        <v>1388782967</v>
      </c>
      <c r="I27" s="1065">
        <v>0.2</v>
      </c>
    </row>
    <row r="28" spans="2:9" s="1043" customFormat="1" ht="15" customHeight="1">
      <c r="B28" s="1059"/>
      <c r="C28" s="1060" t="s">
        <v>2257</v>
      </c>
      <c r="D28" s="1061">
        <v>41631245244</v>
      </c>
      <c r="E28" s="1062">
        <v>6</v>
      </c>
      <c r="F28" s="1063">
        <v>45245292978</v>
      </c>
      <c r="G28" s="1064">
        <v>6.5</v>
      </c>
      <c r="H28" s="1063">
        <v>49413957726</v>
      </c>
      <c r="I28" s="1065">
        <v>6.9</v>
      </c>
    </row>
    <row r="29" spans="2:9" s="1043" customFormat="1" ht="15" customHeight="1">
      <c r="B29" s="1059"/>
      <c r="C29" s="1060" t="s">
        <v>2258</v>
      </c>
      <c r="D29" s="1061">
        <v>33414096514</v>
      </c>
      <c r="E29" s="1062">
        <v>4.8</v>
      </c>
      <c r="F29" s="1063">
        <v>33507133893</v>
      </c>
      <c r="G29" s="1064">
        <v>4.8</v>
      </c>
      <c r="H29" s="1063">
        <v>40257365780</v>
      </c>
      <c r="I29" s="1065">
        <v>5.6</v>
      </c>
    </row>
    <row r="30" spans="2:9" s="1043" customFormat="1" ht="15" customHeight="1">
      <c r="B30" s="1059"/>
      <c r="C30" s="1060" t="s">
        <v>2259</v>
      </c>
      <c r="D30" s="1061">
        <v>26022093658</v>
      </c>
      <c r="E30" s="1062">
        <v>3.8</v>
      </c>
      <c r="F30" s="1063">
        <v>29413714344</v>
      </c>
      <c r="G30" s="1064">
        <v>4.2</v>
      </c>
      <c r="H30" s="1063">
        <v>23121801871</v>
      </c>
      <c r="I30" s="1065">
        <v>3.2</v>
      </c>
    </row>
    <row r="31" spans="2:9" s="1043" customFormat="1" ht="15" customHeight="1">
      <c r="B31" s="1059"/>
      <c r="C31" s="1060" t="s">
        <v>2260</v>
      </c>
      <c r="D31" s="1061">
        <v>3119916471</v>
      </c>
      <c r="E31" s="1062">
        <v>0.5</v>
      </c>
      <c r="F31" s="1063">
        <v>5260813274</v>
      </c>
      <c r="G31" s="1064">
        <v>0.8</v>
      </c>
      <c r="H31" s="1063">
        <v>3468327384</v>
      </c>
      <c r="I31" s="1065">
        <v>0.5</v>
      </c>
    </row>
    <row r="32" spans="2:9" s="1043" customFormat="1" ht="15" customHeight="1">
      <c r="B32" s="1059"/>
      <c r="C32" s="1060" t="s">
        <v>2261</v>
      </c>
      <c r="D32" s="1061">
        <v>108939371690</v>
      </c>
      <c r="E32" s="1062">
        <v>15.8</v>
      </c>
      <c r="F32" s="1063">
        <v>109405905789</v>
      </c>
      <c r="G32" s="1064">
        <v>15.7</v>
      </c>
      <c r="H32" s="1063">
        <v>104861660205</v>
      </c>
      <c r="I32" s="1065">
        <v>14.6</v>
      </c>
    </row>
    <row r="33" spans="2:9" s="1043" customFormat="1" ht="15" customHeight="1">
      <c r="B33" s="1059"/>
      <c r="C33" s="1060" t="s">
        <v>2262</v>
      </c>
      <c r="D33" s="1061">
        <v>41824168005</v>
      </c>
      <c r="E33" s="1062">
        <v>6.1</v>
      </c>
      <c r="F33" s="1063">
        <v>35565263732</v>
      </c>
      <c r="G33" s="1064">
        <v>5.1</v>
      </c>
      <c r="H33" s="1063">
        <v>37357049246</v>
      </c>
      <c r="I33" s="1065">
        <v>5.2</v>
      </c>
    </row>
    <row r="34" spans="2:9" s="1043" customFormat="1" ht="15" customHeight="1">
      <c r="B34" s="1059"/>
      <c r="C34" s="1060" t="s">
        <v>2263</v>
      </c>
      <c r="D34" s="1061">
        <v>195477584466</v>
      </c>
      <c r="E34" s="1062">
        <v>28.3</v>
      </c>
      <c r="F34" s="1063">
        <v>189451009342</v>
      </c>
      <c r="G34" s="1064">
        <v>27.2</v>
      </c>
      <c r="H34" s="1063">
        <v>190303850478</v>
      </c>
      <c r="I34" s="1065">
        <v>26.4</v>
      </c>
    </row>
    <row r="35" spans="2:9" s="1043" customFormat="1" ht="15" customHeight="1">
      <c r="B35" s="1059"/>
      <c r="C35" s="1060" t="s">
        <v>2264</v>
      </c>
      <c r="D35" s="1061">
        <v>28524521460</v>
      </c>
      <c r="E35" s="1062">
        <v>4.1</v>
      </c>
      <c r="F35" s="1063">
        <v>29312220401</v>
      </c>
      <c r="G35" s="1064">
        <v>4.2</v>
      </c>
      <c r="H35" s="1063">
        <v>29232495861</v>
      </c>
      <c r="I35" s="1065">
        <v>4.1</v>
      </c>
    </row>
    <row r="36" spans="2:9" s="1043" customFormat="1" ht="15" customHeight="1">
      <c r="B36" s="1059"/>
      <c r="C36" s="1060" t="s">
        <v>2265</v>
      </c>
      <c r="D36" s="1061">
        <v>134621800173</v>
      </c>
      <c r="E36" s="1062">
        <v>19.5</v>
      </c>
      <c r="F36" s="1063">
        <v>136587352197</v>
      </c>
      <c r="G36" s="1064">
        <v>19.6</v>
      </c>
      <c r="H36" s="1063">
        <v>142387333880</v>
      </c>
      <c r="I36" s="1065">
        <v>19.8</v>
      </c>
    </row>
    <row r="37" spans="2:9" s="1043" customFormat="1" ht="15" customHeight="1">
      <c r="B37" s="1059"/>
      <c r="C37" s="1060" t="s">
        <v>2266</v>
      </c>
      <c r="D37" s="1061">
        <v>7017538035</v>
      </c>
      <c r="E37" s="1062">
        <v>1</v>
      </c>
      <c r="F37" s="1063">
        <v>5344316271</v>
      </c>
      <c r="G37" s="1064">
        <v>0.8</v>
      </c>
      <c r="H37" s="1063">
        <v>6724688659</v>
      </c>
      <c r="I37" s="1065">
        <v>0.9</v>
      </c>
    </row>
    <row r="38" spans="2:9" s="1043" customFormat="1" ht="15" customHeight="1">
      <c r="B38" s="1059"/>
      <c r="C38" s="1060" t="s">
        <v>2267</v>
      </c>
      <c r="D38" s="1061">
        <v>58694862303</v>
      </c>
      <c r="E38" s="1062">
        <v>8.5</v>
      </c>
      <c r="F38" s="1063">
        <v>65413860966</v>
      </c>
      <c r="G38" s="1064">
        <v>9.4</v>
      </c>
      <c r="H38" s="1063">
        <v>73116059426</v>
      </c>
      <c r="I38" s="1065">
        <v>10.2</v>
      </c>
    </row>
    <row r="39" spans="2:9" s="1043" customFormat="1" ht="15" customHeight="1">
      <c r="B39" s="1059"/>
      <c r="C39" s="1060" t="s">
        <v>2268</v>
      </c>
      <c r="D39" s="1061">
        <v>10641696207</v>
      </c>
      <c r="E39" s="1062">
        <v>1.5</v>
      </c>
      <c r="F39" s="1063">
        <v>11511008977</v>
      </c>
      <c r="G39" s="1064">
        <v>1.7</v>
      </c>
      <c r="H39" s="1063">
        <v>18059436403</v>
      </c>
      <c r="I39" s="1065">
        <v>2.5</v>
      </c>
    </row>
    <row r="40" spans="2:9" s="1043" customFormat="1" ht="15" customHeight="1">
      <c r="B40" s="1059"/>
      <c r="C40" s="1060" t="s">
        <v>2269</v>
      </c>
      <c r="D40" s="1067" t="s">
        <v>2275</v>
      </c>
      <c r="E40" s="1072" t="s">
        <v>2275</v>
      </c>
      <c r="F40" s="1070" t="s">
        <v>2275</v>
      </c>
      <c r="G40" s="1073" t="s">
        <v>2275</v>
      </c>
      <c r="H40" s="1070" t="s">
        <v>2275</v>
      </c>
      <c r="I40" s="1072" t="s">
        <v>2275</v>
      </c>
    </row>
    <row r="41" spans="2:9" ht="9.75" customHeight="1">
      <c r="B41" s="1052"/>
      <c r="C41" s="1053"/>
      <c r="D41" s="1054"/>
      <c r="E41" s="1055"/>
      <c r="F41" s="1056"/>
      <c r="G41" s="1057"/>
      <c r="H41" s="1056"/>
      <c r="I41" s="1058"/>
    </row>
    <row r="42" spans="2:9" s="1048" customFormat="1" ht="15" customHeight="1" thickBot="1">
      <c r="B42" s="1528" t="s">
        <v>2270</v>
      </c>
      <c r="C42" s="1529"/>
      <c r="D42" s="1074">
        <f>SUM(D7-D25)</f>
        <v>8118845979</v>
      </c>
      <c r="E42" s="1075"/>
      <c r="F42" s="1076">
        <f>SUM(F7-F25)</f>
        <v>10101807391</v>
      </c>
      <c r="G42" s="1077"/>
      <c r="H42" s="1076">
        <f>SUM(H7-H25)</f>
        <v>8133110189</v>
      </c>
      <c r="I42" s="1078"/>
    </row>
    <row r="43" ht="12">
      <c r="B43" s="1039" t="s">
        <v>2276</v>
      </c>
    </row>
  </sheetData>
  <mergeCells count="4">
    <mergeCell ref="B5:C6"/>
    <mergeCell ref="B7:C7"/>
    <mergeCell ref="B25:C25"/>
    <mergeCell ref="B42:C42"/>
  </mergeCells>
  <printOptions/>
  <pageMargins left="0.75" right="0.75" top="1" bottom="1" header="0.512" footer="0.512"/>
  <pageSetup orientation="portrait" paperSize="8" r:id="rId1"/>
</worksheet>
</file>

<file path=xl/worksheets/sheet31.xml><?xml version="1.0" encoding="utf-8"?>
<worksheet xmlns="http://schemas.openxmlformats.org/spreadsheetml/2006/main" xmlns:r="http://schemas.openxmlformats.org/officeDocument/2006/relationships">
  <dimension ref="B2:AO70"/>
  <sheetViews>
    <sheetView workbookViewId="0" topLeftCell="A34">
      <selection activeCell="B3" sqref="B3"/>
    </sheetView>
  </sheetViews>
  <sheetFormatPr defaultColWidth="10.625" defaultRowHeight="13.5"/>
  <cols>
    <col min="1" max="1" width="2.625" style="1627" customWidth="1"/>
    <col min="2" max="2" width="10.625" style="1627" customWidth="1"/>
    <col min="3" max="9" width="11.625" style="1627" customWidth="1"/>
    <col min="10" max="20" width="10.625" style="1627" customWidth="1"/>
    <col min="21" max="21" width="11.625" style="1627" bestFit="1" customWidth="1"/>
    <col min="22" max="33" width="11.625" style="1627" customWidth="1"/>
    <col min="34" max="34" width="10.625" style="1627" customWidth="1"/>
    <col min="35" max="40" width="11.625" style="1627" customWidth="1"/>
    <col min="41" max="16384" width="10.625" style="1627" customWidth="1"/>
  </cols>
  <sheetData>
    <row r="2" ht="14.25">
      <c r="B2" s="1079" t="s">
        <v>393</v>
      </c>
    </row>
    <row r="3" spans="2:41" ht="12" thickBot="1">
      <c r="B3" s="835"/>
      <c r="C3" s="835"/>
      <c r="D3" s="835"/>
      <c r="E3" s="835"/>
      <c r="F3" s="1628"/>
      <c r="G3" s="835"/>
      <c r="H3" s="835"/>
      <c r="I3" s="835"/>
      <c r="J3" s="835"/>
      <c r="K3" s="835"/>
      <c r="L3" s="835"/>
      <c r="M3" s="835"/>
      <c r="N3" s="835"/>
      <c r="O3" s="835"/>
      <c r="P3" s="835"/>
      <c r="Q3" s="835"/>
      <c r="R3" s="835"/>
      <c r="S3" s="835"/>
      <c r="T3" s="1080"/>
      <c r="U3" s="835"/>
      <c r="AO3" s="835" t="s">
        <v>2308</v>
      </c>
    </row>
    <row r="4" spans="2:41" s="1629" customFormat="1" ht="12.75" customHeight="1" thickTop="1">
      <c r="B4" s="1630" t="s">
        <v>1074</v>
      </c>
      <c r="C4" s="1631"/>
      <c r="D4" s="1631"/>
      <c r="E4" s="1632" t="s">
        <v>2278</v>
      </c>
      <c r="F4" s="1633" t="s">
        <v>2309</v>
      </c>
      <c r="G4" s="1634"/>
      <c r="H4" s="1635" t="s">
        <v>2310</v>
      </c>
      <c r="I4" s="1636"/>
      <c r="J4" s="1636"/>
      <c r="K4" s="1636"/>
      <c r="L4" s="1636"/>
      <c r="M4" s="1636"/>
      <c r="N4" s="1636"/>
      <c r="O4" s="1636"/>
      <c r="P4" s="1636"/>
      <c r="Q4" s="1636"/>
      <c r="R4" s="1636"/>
      <c r="S4" s="1636"/>
      <c r="T4" s="1636"/>
      <c r="U4" s="1636"/>
      <c r="V4" s="1636"/>
      <c r="W4" s="1636"/>
      <c r="X4" s="1636"/>
      <c r="Y4" s="1636"/>
      <c r="Z4" s="1636"/>
      <c r="AA4" s="1636"/>
      <c r="AB4" s="1637"/>
      <c r="AC4" s="1654" t="s">
        <v>2279</v>
      </c>
      <c r="AD4" s="1654"/>
      <c r="AE4" s="1654"/>
      <c r="AF4" s="1654"/>
      <c r="AG4" s="1654"/>
      <c r="AH4" s="1654"/>
      <c r="AI4" s="1654"/>
      <c r="AJ4" s="1654"/>
      <c r="AK4" s="1654"/>
      <c r="AL4" s="1654"/>
      <c r="AM4" s="1654"/>
      <c r="AN4" s="1654"/>
      <c r="AO4" s="1655"/>
    </row>
    <row r="5" spans="2:41" s="1629" customFormat="1" ht="12.75" customHeight="1">
      <c r="B5" s="1656"/>
      <c r="C5" s="1633" t="s">
        <v>2280</v>
      </c>
      <c r="D5" s="1633" t="s">
        <v>2281</v>
      </c>
      <c r="E5" s="1633" t="s">
        <v>2282</v>
      </c>
      <c r="F5" s="1633" t="s">
        <v>2311</v>
      </c>
      <c r="G5" s="1633" t="s">
        <v>2312</v>
      </c>
      <c r="H5" s="1638"/>
      <c r="I5" s="1638"/>
      <c r="J5" s="1633" t="s">
        <v>2283</v>
      </c>
      <c r="K5" s="1633" t="s">
        <v>2313</v>
      </c>
      <c r="L5" s="1633" t="s">
        <v>2284</v>
      </c>
      <c r="M5" s="1633" t="s">
        <v>2285</v>
      </c>
      <c r="N5" s="1633" t="s">
        <v>2286</v>
      </c>
      <c r="O5" s="1633"/>
      <c r="P5" s="1633" t="s">
        <v>2287</v>
      </c>
      <c r="Q5" s="1633" t="s">
        <v>2314</v>
      </c>
      <c r="R5" s="1638"/>
      <c r="S5" s="1638"/>
      <c r="T5" s="1638"/>
      <c r="U5" s="1633" t="s">
        <v>2288</v>
      </c>
      <c r="V5" s="1633"/>
      <c r="W5" s="1639"/>
      <c r="X5" s="1639"/>
      <c r="Y5" s="1639"/>
      <c r="Z5" s="1639"/>
      <c r="AA5" s="1639"/>
      <c r="AB5" s="1639"/>
      <c r="AC5" s="1639"/>
      <c r="AD5" s="1639"/>
      <c r="AE5" s="1639"/>
      <c r="AF5" s="1639"/>
      <c r="AG5" s="1639"/>
      <c r="AH5" s="1657" t="s">
        <v>2315</v>
      </c>
      <c r="AI5" s="1639"/>
      <c r="AJ5" s="1639"/>
      <c r="AK5" s="1639"/>
      <c r="AL5" s="1639"/>
      <c r="AM5" s="1639"/>
      <c r="AN5" s="1639"/>
      <c r="AO5" s="1639"/>
    </row>
    <row r="6" spans="2:41" s="1629" customFormat="1" ht="12.75" customHeight="1">
      <c r="B6" s="1656"/>
      <c r="C6" s="1633" t="s">
        <v>2289</v>
      </c>
      <c r="D6" s="1633" t="s">
        <v>2290</v>
      </c>
      <c r="E6" s="1633" t="s">
        <v>2291</v>
      </c>
      <c r="F6" s="1633" t="s">
        <v>2316</v>
      </c>
      <c r="G6" s="1633" t="s">
        <v>2292</v>
      </c>
      <c r="H6" s="1633" t="s">
        <v>2293</v>
      </c>
      <c r="I6" s="1633" t="s">
        <v>2243</v>
      </c>
      <c r="J6" s="1633"/>
      <c r="K6" s="1633"/>
      <c r="L6" s="1633" t="s">
        <v>2294</v>
      </c>
      <c r="M6" s="1633" t="s">
        <v>2295</v>
      </c>
      <c r="N6" s="1633"/>
      <c r="O6" s="1633" t="s">
        <v>2317</v>
      </c>
      <c r="P6" s="1633" t="s">
        <v>2296</v>
      </c>
      <c r="Q6" s="1633" t="s">
        <v>2318</v>
      </c>
      <c r="R6" s="1633" t="s">
        <v>2319</v>
      </c>
      <c r="S6" s="1633" t="s">
        <v>2297</v>
      </c>
      <c r="T6" s="1633" t="s">
        <v>2248</v>
      </c>
      <c r="U6" s="1633" t="s">
        <v>2298</v>
      </c>
      <c r="V6" s="1633" t="s">
        <v>2320</v>
      </c>
      <c r="W6" s="1658" t="s">
        <v>2321</v>
      </c>
      <c r="X6" s="1658" t="s">
        <v>2322</v>
      </c>
      <c r="Y6" s="1658" t="s">
        <v>2251</v>
      </c>
      <c r="Z6" s="1658" t="s">
        <v>2252</v>
      </c>
      <c r="AA6" s="1658" t="s">
        <v>2253</v>
      </c>
      <c r="AB6" s="1658" t="s">
        <v>2299</v>
      </c>
      <c r="AC6" s="1658" t="s">
        <v>2256</v>
      </c>
      <c r="AD6" s="1658" t="s">
        <v>2257</v>
      </c>
      <c r="AE6" s="1658" t="s">
        <v>2258</v>
      </c>
      <c r="AF6" s="1658" t="s">
        <v>2300</v>
      </c>
      <c r="AG6" s="1658" t="s">
        <v>2260</v>
      </c>
      <c r="AH6" s="1659"/>
      <c r="AI6" s="1658" t="s">
        <v>2262</v>
      </c>
      <c r="AJ6" s="1658" t="s">
        <v>2263</v>
      </c>
      <c r="AK6" s="1658" t="s">
        <v>2301</v>
      </c>
      <c r="AL6" s="1658" t="s">
        <v>2265</v>
      </c>
      <c r="AM6" s="1658" t="s">
        <v>2266</v>
      </c>
      <c r="AN6" s="1658" t="s">
        <v>2267</v>
      </c>
      <c r="AO6" s="1658" t="s">
        <v>2268</v>
      </c>
    </row>
    <row r="7" spans="2:41" s="1629" customFormat="1" ht="12.75" customHeight="1">
      <c r="B7" s="1660"/>
      <c r="C7" s="1640"/>
      <c r="D7" s="1640"/>
      <c r="E7" s="1641" t="s">
        <v>2302</v>
      </c>
      <c r="G7" s="1641" t="s">
        <v>2303</v>
      </c>
      <c r="H7" s="1640"/>
      <c r="I7" s="1640"/>
      <c r="J7" s="1642" t="s">
        <v>2304</v>
      </c>
      <c r="K7" s="1642" t="s">
        <v>2323</v>
      </c>
      <c r="L7" s="1642" t="s">
        <v>2305</v>
      </c>
      <c r="M7" s="1642" t="s">
        <v>2305</v>
      </c>
      <c r="N7" s="1642" t="s">
        <v>2306</v>
      </c>
      <c r="O7" s="1642"/>
      <c r="P7" s="1642" t="s">
        <v>2305</v>
      </c>
      <c r="Q7" s="1642" t="s">
        <v>2324</v>
      </c>
      <c r="R7" s="1640"/>
      <c r="S7" s="1640"/>
      <c r="T7" s="1640"/>
      <c r="U7" s="1642" t="s">
        <v>2307</v>
      </c>
      <c r="V7" s="1642"/>
      <c r="W7" s="1652"/>
      <c r="X7" s="1652"/>
      <c r="Y7" s="1652"/>
      <c r="Z7" s="1652"/>
      <c r="AA7" s="1652"/>
      <c r="AB7" s="1652"/>
      <c r="AC7" s="1652"/>
      <c r="AD7" s="1652"/>
      <c r="AE7" s="1652"/>
      <c r="AF7" s="1652"/>
      <c r="AG7" s="1652"/>
      <c r="AH7" s="1661"/>
      <c r="AI7" s="1652"/>
      <c r="AJ7" s="1652"/>
      <c r="AK7" s="1652"/>
      <c r="AL7" s="1652"/>
      <c r="AM7" s="1652"/>
      <c r="AN7" s="1652"/>
      <c r="AO7" s="1652"/>
    </row>
    <row r="8" spans="2:41" s="1629" customFormat="1" ht="12.75" customHeight="1">
      <c r="B8" s="1643" t="s">
        <v>394</v>
      </c>
      <c r="C8" s="1644">
        <v>527007676</v>
      </c>
      <c r="D8" s="1644">
        <v>510152388</v>
      </c>
      <c r="E8" s="1645">
        <v>16855288</v>
      </c>
      <c r="F8" s="1645">
        <v>1856477</v>
      </c>
      <c r="G8" s="1645">
        <v>14998811</v>
      </c>
      <c r="H8" s="1645">
        <v>136386699</v>
      </c>
      <c r="I8" s="1645">
        <v>11609421</v>
      </c>
      <c r="J8" s="1645">
        <v>1769102</v>
      </c>
      <c r="K8" s="1645" t="s">
        <v>1425</v>
      </c>
      <c r="L8" s="1645">
        <v>236012</v>
      </c>
      <c r="M8" s="1645">
        <v>249606</v>
      </c>
      <c r="N8" s="1645">
        <v>4445978</v>
      </c>
      <c r="O8" s="1645">
        <v>154111598</v>
      </c>
      <c r="P8" s="1645">
        <v>261533</v>
      </c>
      <c r="Q8" s="1645">
        <v>6345843</v>
      </c>
      <c r="R8" s="1645">
        <v>8421288</v>
      </c>
      <c r="S8" s="1645">
        <v>1422068</v>
      </c>
      <c r="T8" s="1639">
        <v>36370514</v>
      </c>
      <c r="U8" s="1645">
        <v>47228</v>
      </c>
      <c r="V8" s="1645">
        <v>33848226</v>
      </c>
      <c r="W8" s="1645">
        <v>3118214</v>
      </c>
      <c r="X8" s="1645">
        <v>498487</v>
      </c>
      <c r="Y8" s="1645">
        <v>13562154</v>
      </c>
      <c r="Z8" s="1645">
        <v>15256029</v>
      </c>
      <c r="AA8" s="1645">
        <v>17749365</v>
      </c>
      <c r="AB8" s="1645">
        <v>81298311</v>
      </c>
      <c r="AC8" s="1645">
        <v>7539121</v>
      </c>
      <c r="AD8" s="1645">
        <v>65068287</v>
      </c>
      <c r="AE8" s="1645">
        <v>82247498</v>
      </c>
      <c r="AF8" s="1645">
        <v>42919711</v>
      </c>
      <c r="AG8" s="1645">
        <v>2279958</v>
      </c>
      <c r="AH8" s="1645">
        <v>48787372</v>
      </c>
      <c r="AI8" s="1645">
        <v>20451615</v>
      </c>
      <c r="AJ8" s="1645">
        <v>90069144</v>
      </c>
      <c r="AK8" s="1645">
        <v>17611064</v>
      </c>
      <c r="AL8" s="1645">
        <v>70519552</v>
      </c>
      <c r="AM8" s="1645">
        <v>2347068</v>
      </c>
      <c r="AN8" s="1645">
        <v>60049455</v>
      </c>
      <c r="AO8" s="1645">
        <v>262543</v>
      </c>
    </row>
    <row r="9" spans="2:41" s="1629" customFormat="1" ht="13.5" customHeight="1">
      <c r="B9" s="1643"/>
      <c r="C9" s="1644"/>
      <c r="D9" s="1644"/>
      <c r="E9" s="1644"/>
      <c r="F9" s="1644"/>
      <c r="G9" s="1644"/>
      <c r="H9" s="1644"/>
      <c r="I9" s="1644"/>
      <c r="J9" s="1644"/>
      <c r="K9" s="1644"/>
      <c r="L9" s="1644"/>
      <c r="M9" s="1644"/>
      <c r="N9" s="1644"/>
      <c r="O9" s="1644"/>
      <c r="P9" s="1644"/>
      <c r="Q9" s="1644"/>
      <c r="R9" s="1644"/>
      <c r="S9" s="1644"/>
      <c r="T9" s="1638"/>
      <c r="U9" s="1644"/>
      <c r="V9" s="1644"/>
      <c r="W9" s="1644"/>
      <c r="X9" s="1644"/>
      <c r="Y9" s="1644"/>
      <c r="Z9" s="1644"/>
      <c r="AA9" s="1644"/>
      <c r="AB9" s="1644"/>
      <c r="AC9" s="1644"/>
      <c r="AD9" s="1644"/>
      <c r="AE9" s="1644"/>
      <c r="AF9" s="1644"/>
      <c r="AG9" s="1644"/>
      <c r="AH9" s="1644"/>
      <c r="AI9" s="1644"/>
      <c r="AJ9" s="1644"/>
      <c r="AK9" s="1644"/>
      <c r="AL9" s="1644"/>
      <c r="AM9" s="1644"/>
      <c r="AN9" s="1644"/>
      <c r="AO9" s="1644"/>
    </row>
    <row r="10" spans="2:41" s="1646" customFormat="1" ht="12.75" customHeight="1">
      <c r="B10" s="1647" t="s">
        <v>2325</v>
      </c>
      <c r="C10" s="1648">
        <v>530976602</v>
      </c>
      <c r="D10" s="1648">
        <v>513884632</v>
      </c>
      <c r="E10" s="1648">
        <v>17091970</v>
      </c>
      <c r="F10" s="1648">
        <v>1884887</v>
      </c>
      <c r="G10" s="1648">
        <v>15207083</v>
      </c>
      <c r="H10" s="1648">
        <v>142267611</v>
      </c>
      <c r="I10" s="1648">
        <v>7532598</v>
      </c>
      <c r="J10" s="1648">
        <v>1278665</v>
      </c>
      <c r="K10" s="1648">
        <v>2862102</v>
      </c>
      <c r="L10" s="1648">
        <v>254227</v>
      </c>
      <c r="M10" s="1648">
        <v>525804</v>
      </c>
      <c r="N10" s="1648">
        <v>3889057</v>
      </c>
      <c r="O10" s="1648">
        <v>158882472</v>
      </c>
      <c r="P10" s="1648">
        <v>262816</v>
      </c>
      <c r="Q10" s="1648">
        <v>6860689</v>
      </c>
      <c r="R10" s="1648">
        <v>8491486</v>
      </c>
      <c r="S10" s="1648">
        <v>1371892</v>
      </c>
      <c r="T10" s="1648">
        <v>37193938</v>
      </c>
      <c r="U10" s="1648">
        <v>42368</v>
      </c>
      <c r="V10" s="1648">
        <v>30192919</v>
      </c>
      <c r="W10" s="1648">
        <v>2001552</v>
      </c>
      <c r="X10" s="1648">
        <v>429580</v>
      </c>
      <c r="Y10" s="1648">
        <v>15106466</v>
      </c>
      <c r="Z10" s="1648">
        <v>15052478</v>
      </c>
      <c r="AA10" s="1648">
        <v>17874551</v>
      </c>
      <c r="AB10" s="1648">
        <v>78603331</v>
      </c>
      <c r="AC10" s="1648">
        <v>7497078</v>
      </c>
      <c r="AD10" s="1648">
        <v>64294252</v>
      </c>
      <c r="AE10" s="1648">
        <v>85064387</v>
      </c>
      <c r="AF10" s="1648">
        <v>44265676</v>
      </c>
      <c r="AG10" s="1648">
        <v>2155014</v>
      </c>
      <c r="AH10" s="1648">
        <v>40641993</v>
      </c>
      <c r="AI10" s="1648">
        <v>20312067</v>
      </c>
      <c r="AJ10" s="1648">
        <v>96978514</v>
      </c>
      <c r="AK10" s="1648">
        <v>18450767</v>
      </c>
      <c r="AL10" s="1648">
        <v>65970627</v>
      </c>
      <c r="AM10" s="1648">
        <v>3018742</v>
      </c>
      <c r="AN10" s="1648">
        <v>64861869</v>
      </c>
      <c r="AO10" s="1648">
        <v>373646</v>
      </c>
    </row>
    <row r="11" spans="2:41" ht="12.75" customHeight="1">
      <c r="B11" s="1647"/>
      <c r="C11" s="1648"/>
      <c r="D11" s="1648"/>
      <c r="E11" s="1648"/>
      <c r="F11" s="1648"/>
      <c r="G11" s="1648"/>
      <c r="H11" s="1648"/>
      <c r="I11" s="1648"/>
      <c r="J11" s="1648"/>
      <c r="K11" s="1648"/>
      <c r="L11" s="1648"/>
      <c r="M11" s="1648"/>
      <c r="N11" s="1648"/>
      <c r="O11" s="1648"/>
      <c r="P11" s="1648"/>
      <c r="Q11" s="1648"/>
      <c r="R11" s="1648"/>
      <c r="S11" s="1648"/>
      <c r="T11" s="1649"/>
      <c r="U11" s="1648"/>
      <c r="V11" s="1648"/>
      <c r="W11" s="1662"/>
      <c r="X11" s="1662"/>
      <c r="Y11" s="1662"/>
      <c r="Z11" s="1662"/>
      <c r="AA11" s="1662"/>
      <c r="AB11" s="1662"/>
      <c r="AC11" s="1662"/>
      <c r="AD11" s="1662"/>
      <c r="AE11" s="1662"/>
      <c r="AF11" s="1662"/>
      <c r="AG11" s="1662"/>
      <c r="AH11" s="1662"/>
      <c r="AI11" s="1662"/>
      <c r="AJ11" s="1662"/>
      <c r="AK11" s="1662"/>
      <c r="AL11" s="1662"/>
      <c r="AM11" s="1662"/>
      <c r="AN11" s="1662"/>
      <c r="AO11" s="1662"/>
    </row>
    <row r="12" spans="2:41" s="1646" customFormat="1" ht="12.75" customHeight="1">
      <c r="B12" s="1647" t="s">
        <v>1093</v>
      </c>
      <c r="C12" s="1648">
        <v>334101080</v>
      </c>
      <c r="D12" s="1648">
        <v>322829278</v>
      </c>
      <c r="E12" s="1648">
        <v>11271802</v>
      </c>
      <c r="F12" s="1648">
        <v>1254468</v>
      </c>
      <c r="G12" s="1648">
        <v>10017334</v>
      </c>
      <c r="H12" s="1648">
        <v>113867625</v>
      </c>
      <c r="I12" s="1648">
        <v>4856543</v>
      </c>
      <c r="J12" s="1648">
        <v>999083</v>
      </c>
      <c r="K12" s="1648">
        <v>2149235</v>
      </c>
      <c r="L12" s="1648">
        <v>124306</v>
      </c>
      <c r="M12" s="1648">
        <v>467178</v>
      </c>
      <c r="N12" s="1648">
        <v>2308245</v>
      </c>
      <c r="O12" s="1648">
        <v>76419970</v>
      </c>
      <c r="P12" s="1648">
        <v>201039</v>
      </c>
      <c r="Q12" s="1648">
        <v>4898276</v>
      </c>
      <c r="R12" s="1648">
        <v>5328427</v>
      </c>
      <c r="S12" s="1648">
        <v>1032192</v>
      </c>
      <c r="T12" s="1648">
        <v>25885854</v>
      </c>
      <c r="U12" s="1648">
        <v>42368</v>
      </c>
      <c r="V12" s="1648">
        <v>15544740</v>
      </c>
      <c r="W12" s="1648">
        <v>1192028</v>
      </c>
      <c r="X12" s="1648">
        <v>243526</v>
      </c>
      <c r="Y12" s="1648">
        <v>7005679</v>
      </c>
      <c r="Z12" s="1648">
        <v>9644479</v>
      </c>
      <c r="AA12" s="1648">
        <v>13095088</v>
      </c>
      <c r="AB12" s="1648">
        <v>48795199</v>
      </c>
      <c r="AC12" s="1648">
        <v>4015079</v>
      </c>
      <c r="AD12" s="1648">
        <v>34236117</v>
      </c>
      <c r="AE12" s="1648">
        <v>56626165</v>
      </c>
      <c r="AF12" s="1648">
        <v>30891721</v>
      </c>
      <c r="AG12" s="1648">
        <v>1619045</v>
      </c>
      <c r="AH12" s="1648">
        <v>18008429</v>
      </c>
      <c r="AI12" s="1648">
        <v>11871529</v>
      </c>
      <c r="AJ12" s="1648">
        <v>73316364</v>
      </c>
      <c r="AK12" s="1648">
        <v>11600372</v>
      </c>
      <c r="AL12" s="1648">
        <v>39531546</v>
      </c>
      <c r="AM12" s="1648">
        <v>1273630</v>
      </c>
      <c r="AN12" s="1648">
        <v>39667503</v>
      </c>
      <c r="AO12" s="1648">
        <v>171778</v>
      </c>
    </row>
    <row r="13" spans="2:41" ht="12.75" customHeight="1">
      <c r="B13" s="1647"/>
      <c r="C13" s="1648"/>
      <c r="D13" s="1648"/>
      <c r="E13" s="1648"/>
      <c r="F13" s="1648"/>
      <c r="G13" s="1648"/>
      <c r="H13" s="1648"/>
      <c r="I13" s="1648"/>
      <c r="J13" s="1648"/>
      <c r="K13" s="1648"/>
      <c r="L13" s="1648"/>
      <c r="M13" s="1648"/>
      <c r="N13" s="1648"/>
      <c r="O13" s="1648"/>
      <c r="P13" s="1648"/>
      <c r="Q13" s="1648"/>
      <c r="R13" s="1648"/>
      <c r="S13" s="1648"/>
      <c r="T13" s="1649"/>
      <c r="U13" s="1648"/>
      <c r="V13" s="1648"/>
      <c r="W13" s="1662"/>
      <c r="X13" s="1662"/>
      <c r="Y13" s="1662"/>
      <c r="Z13" s="1662"/>
      <c r="AA13" s="1662"/>
      <c r="AB13" s="1662"/>
      <c r="AC13" s="1662"/>
      <c r="AD13" s="1662"/>
      <c r="AE13" s="1662"/>
      <c r="AF13" s="1662"/>
      <c r="AG13" s="1662"/>
      <c r="AH13" s="1662"/>
      <c r="AI13" s="1662"/>
      <c r="AJ13" s="1662"/>
      <c r="AK13" s="1662"/>
      <c r="AL13" s="1662"/>
      <c r="AM13" s="1662"/>
      <c r="AN13" s="1662"/>
      <c r="AO13" s="1662"/>
    </row>
    <row r="14" spans="2:41" s="1646" customFormat="1" ht="12.75" customHeight="1">
      <c r="B14" s="1647" t="s">
        <v>1094</v>
      </c>
      <c r="C14" s="1648">
        <v>196875522</v>
      </c>
      <c r="D14" s="1648">
        <v>191055354</v>
      </c>
      <c r="E14" s="1648">
        <v>5820168</v>
      </c>
      <c r="F14" s="1648">
        <v>630419</v>
      </c>
      <c r="G14" s="1648">
        <v>5189749</v>
      </c>
      <c r="H14" s="1648">
        <v>28399986</v>
      </c>
      <c r="I14" s="1648">
        <v>2676055</v>
      </c>
      <c r="J14" s="1648">
        <v>279582</v>
      </c>
      <c r="K14" s="1648">
        <v>712867</v>
      </c>
      <c r="L14" s="1648">
        <v>129921</v>
      </c>
      <c r="M14" s="1648">
        <v>58626</v>
      </c>
      <c r="N14" s="1648">
        <v>1580812</v>
      </c>
      <c r="O14" s="1648">
        <v>82462502</v>
      </c>
      <c r="P14" s="1648">
        <v>61777</v>
      </c>
      <c r="Q14" s="1648">
        <v>1962413</v>
      </c>
      <c r="R14" s="1648">
        <v>3163059</v>
      </c>
      <c r="S14" s="1648">
        <v>339700</v>
      </c>
      <c r="T14" s="1648">
        <v>11308084</v>
      </c>
      <c r="U14" s="1650">
        <v>0</v>
      </c>
      <c r="V14" s="1648">
        <v>14648179</v>
      </c>
      <c r="W14" s="1648">
        <v>809524</v>
      </c>
      <c r="X14" s="1648">
        <v>186054</v>
      </c>
      <c r="Y14" s="1648">
        <v>8100787</v>
      </c>
      <c r="Z14" s="1648">
        <v>5407999</v>
      </c>
      <c r="AA14" s="1648">
        <v>4779463</v>
      </c>
      <c r="AB14" s="1648">
        <v>29808132</v>
      </c>
      <c r="AC14" s="1648">
        <v>3481999</v>
      </c>
      <c r="AD14" s="1648">
        <v>30058135</v>
      </c>
      <c r="AE14" s="1648">
        <v>28438222</v>
      </c>
      <c r="AF14" s="1648">
        <v>13373955</v>
      </c>
      <c r="AG14" s="1648">
        <v>535969</v>
      </c>
      <c r="AH14" s="1648">
        <v>22633564</v>
      </c>
      <c r="AI14" s="1648">
        <v>8440538</v>
      </c>
      <c r="AJ14" s="1648">
        <v>23662150</v>
      </c>
      <c r="AK14" s="1648">
        <v>6850395</v>
      </c>
      <c r="AL14" s="1648">
        <v>26439081</v>
      </c>
      <c r="AM14" s="1648">
        <v>1745112</v>
      </c>
      <c r="AN14" s="1648">
        <v>25194366</v>
      </c>
      <c r="AO14" s="1648">
        <v>201868</v>
      </c>
    </row>
    <row r="15" spans="2:41" s="1629" customFormat="1" ht="12.75" customHeight="1">
      <c r="B15" s="1643"/>
      <c r="C15" s="1644"/>
      <c r="D15" s="1644"/>
      <c r="E15" s="1644"/>
      <c r="F15" s="1644"/>
      <c r="G15" s="1644"/>
      <c r="H15" s="1644"/>
      <c r="I15" s="1644"/>
      <c r="J15" s="1644"/>
      <c r="K15" s="1644"/>
      <c r="L15" s="1644"/>
      <c r="M15" s="1644"/>
      <c r="N15" s="1644"/>
      <c r="O15" s="1644"/>
      <c r="P15" s="1644"/>
      <c r="Q15" s="1644"/>
      <c r="R15" s="1644"/>
      <c r="S15" s="1644"/>
      <c r="T15" s="1638"/>
      <c r="U15" s="1644"/>
      <c r="V15" s="1644"/>
      <c r="W15" s="1644"/>
      <c r="X15" s="1644"/>
      <c r="Y15" s="1644"/>
      <c r="Z15" s="1644"/>
      <c r="AA15" s="1644"/>
      <c r="AB15" s="1644"/>
      <c r="AC15" s="1644"/>
      <c r="AD15" s="1644"/>
      <c r="AE15" s="1644"/>
      <c r="AF15" s="1644"/>
      <c r="AG15" s="1644"/>
      <c r="AH15" s="1644"/>
      <c r="AI15" s="1644"/>
      <c r="AJ15" s="1644"/>
      <c r="AK15" s="1644"/>
      <c r="AL15" s="1644"/>
      <c r="AM15" s="1644"/>
      <c r="AN15" s="1644"/>
      <c r="AO15" s="1644"/>
    </row>
    <row r="16" spans="2:41" s="1629" customFormat="1" ht="12.75" customHeight="1">
      <c r="B16" s="1643" t="s">
        <v>1099</v>
      </c>
      <c r="C16" s="1644">
        <v>88806834</v>
      </c>
      <c r="D16" s="1644">
        <v>85232528</v>
      </c>
      <c r="E16" s="1644">
        <v>3574306</v>
      </c>
      <c r="F16" s="1644">
        <v>515606</v>
      </c>
      <c r="G16" s="1644">
        <v>3058700</v>
      </c>
      <c r="H16" s="1644">
        <v>37292913</v>
      </c>
      <c r="I16" s="1644">
        <v>1178041</v>
      </c>
      <c r="J16" s="1644">
        <v>339199</v>
      </c>
      <c r="K16" s="1644">
        <v>618709</v>
      </c>
      <c r="L16" s="1644">
        <v>7030</v>
      </c>
      <c r="M16" s="1644">
        <v>120389</v>
      </c>
      <c r="N16" s="1644">
        <v>519964</v>
      </c>
      <c r="O16" s="1644">
        <v>10410242</v>
      </c>
      <c r="P16" s="1644">
        <v>63189</v>
      </c>
      <c r="Q16" s="1644">
        <v>1009390</v>
      </c>
      <c r="R16" s="1644">
        <v>1495132</v>
      </c>
      <c r="S16" s="1644">
        <v>457205</v>
      </c>
      <c r="T16" s="1638">
        <v>7519569</v>
      </c>
      <c r="U16" s="1644" t="s">
        <v>1425</v>
      </c>
      <c r="V16" s="1644">
        <v>3637061</v>
      </c>
      <c r="W16" s="1644">
        <v>473684</v>
      </c>
      <c r="X16" s="1644">
        <v>26815</v>
      </c>
      <c r="Y16" s="1644">
        <v>522671</v>
      </c>
      <c r="Z16" s="1644">
        <v>3860346</v>
      </c>
      <c r="AA16" s="1644">
        <v>3148785</v>
      </c>
      <c r="AB16" s="1644">
        <v>16106500</v>
      </c>
      <c r="AC16" s="1644">
        <v>762819</v>
      </c>
      <c r="AD16" s="1644">
        <v>6760108</v>
      </c>
      <c r="AE16" s="1644">
        <v>13731813</v>
      </c>
      <c r="AF16" s="1644">
        <v>9877441</v>
      </c>
      <c r="AG16" s="1644">
        <v>261668</v>
      </c>
      <c r="AH16" s="1644">
        <v>3043400</v>
      </c>
      <c r="AI16" s="1644">
        <v>3239932</v>
      </c>
      <c r="AJ16" s="1644">
        <v>25639258</v>
      </c>
      <c r="AK16" s="1644">
        <v>2656911</v>
      </c>
      <c r="AL16" s="1644">
        <v>9175824</v>
      </c>
      <c r="AM16" s="1644">
        <v>58264</v>
      </c>
      <c r="AN16" s="1644">
        <v>10025090</v>
      </c>
      <c r="AO16" s="1644" t="s">
        <v>1425</v>
      </c>
    </row>
    <row r="17" spans="2:41" s="1629" customFormat="1" ht="12.75" customHeight="1">
      <c r="B17" s="1643" t="s">
        <v>1100</v>
      </c>
      <c r="C17" s="1644">
        <v>32885390</v>
      </c>
      <c r="D17" s="1644">
        <v>31582758</v>
      </c>
      <c r="E17" s="1644">
        <v>1302632</v>
      </c>
      <c r="F17" s="1644">
        <v>67483</v>
      </c>
      <c r="G17" s="1644">
        <v>1235149</v>
      </c>
      <c r="H17" s="1644">
        <v>11573525</v>
      </c>
      <c r="I17" s="1644">
        <v>519039</v>
      </c>
      <c r="J17" s="1644">
        <v>96642</v>
      </c>
      <c r="K17" s="1644">
        <v>237551</v>
      </c>
      <c r="L17" s="1644" t="s">
        <v>1425</v>
      </c>
      <c r="M17" s="1644">
        <v>35356</v>
      </c>
      <c r="N17" s="1644">
        <v>249388</v>
      </c>
      <c r="O17" s="1644">
        <v>8138628</v>
      </c>
      <c r="P17" s="1644">
        <v>19193</v>
      </c>
      <c r="Q17" s="1644">
        <v>514434</v>
      </c>
      <c r="R17" s="1644">
        <v>448178</v>
      </c>
      <c r="S17" s="1644">
        <v>85782</v>
      </c>
      <c r="T17" s="1638">
        <v>2658370</v>
      </c>
      <c r="U17" s="1644" t="s">
        <v>1425</v>
      </c>
      <c r="V17" s="1644">
        <v>1245811</v>
      </c>
      <c r="W17" s="1644">
        <v>59421</v>
      </c>
      <c r="X17" s="1644">
        <v>3334</v>
      </c>
      <c r="Y17" s="1644">
        <v>806251</v>
      </c>
      <c r="Z17" s="1644">
        <v>668614</v>
      </c>
      <c r="AA17" s="1644">
        <v>1514973</v>
      </c>
      <c r="AB17" s="1644">
        <v>4010900</v>
      </c>
      <c r="AC17" s="1644">
        <v>382333</v>
      </c>
      <c r="AD17" s="1644">
        <v>3544484</v>
      </c>
      <c r="AE17" s="1644">
        <v>6389286</v>
      </c>
      <c r="AF17" s="1644">
        <v>3406278</v>
      </c>
      <c r="AG17" s="1644">
        <v>225059</v>
      </c>
      <c r="AH17" s="1644">
        <v>1233363</v>
      </c>
      <c r="AI17" s="1644">
        <v>1515799</v>
      </c>
      <c r="AJ17" s="1644">
        <v>4809661</v>
      </c>
      <c r="AK17" s="1644">
        <v>1106794</v>
      </c>
      <c r="AL17" s="1644">
        <v>5067973</v>
      </c>
      <c r="AM17" s="1644">
        <v>50584</v>
      </c>
      <c r="AN17" s="1644">
        <v>3851144</v>
      </c>
      <c r="AO17" s="1644" t="s">
        <v>1425</v>
      </c>
    </row>
    <row r="18" spans="2:41" s="1629" customFormat="1" ht="12.75" customHeight="1">
      <c r="B18" s="1643" t="s">
        <v>1101</v>
      </c>
      <c r="C18" s="1644">
        <v>36134636</v>
      </c>
      <c r="D18" s="1644">
        <v>35113501</v>
      </c>
      <c r="E18" s="1644">
        <v>1021135</v>
      </c>
      <c r="F18" s="1644">
        <v>62174</v>
      </c>
      <c r="G18" s="1644">
        <v>958961</v>
      </c>
      <c r="H18" s="1644">
        <v>11643614</v>
      </c>
      <c r="I18" s="1644">
        <v>506490</v>
      </c>
      <c r="J18" s="1644">
        <v>105457</v>
      </c>
      <c r="K18" s="1644">
        <v>242379</v>
      </c>
      <c r="L18" s="1644">
        <v>26624</v>
      </c>
      <c r="M18" s="1644">
        <v>62914</v>
      </c>
      <c r="N18" s="1644">
        <v>236256</v>
      </c>
      <c r="O18" s="1644">
        <v>9290292</v>
      </c>
      <c r="P18" s="1644">
        <v>19252</v>
      </c>
      <c r="Q18" s="1644">
        <v>695568</v>
      </c>
      <c r="R18" s="1644">
        <v>632972</v>
      </c>
      <c r="S18" s="1644">
        <v>124460</v>
      </c>
      <c r="T18" s="1638">
        <v>2875412</v>
      </c>
      <c r="U18" s="1644" t="s">
        <v>1425</v>
      </c>
      <c r="V18" s="1644">
        <v>1464651</v>
      </c>
      <c r="W18" s="1644">
        <v>98345</v>
      </c>
      <c r="X18" s="1644">
        <v>30210</v>
      </c>
      <c r="Y18" s="1644">
        <v>243359</v>
      </c>
      <c r="Z18" s="1644">
        <v>842258</v>
      </c>
      <c r="AA18" s="1644">
        <v>1938323</v>
      </c>
      <c r="AB18" s="1644">
        <v>5055800</v>
      </c>
      <c r="AC18" s="1644">
        <v>372695</v>
      </c>
      <c r="AD18" s="1644">
        <v>3261808</v>
      </c>
      <c r="AE18" s="1644">
        <v>7262434</v>
      </c>
      <c r="AF18" s="1644">
        <v>3431789</v>
      </c>
      <c r="AG18" s="1644">
        <v>124863</v>
      </c>
      <c r="AH18" s="1644">
        <v>1559574</v>
      </c>
      <c r="AI18" s="1644">
        <v>1524370</v>
      </c>
      <c r="AJ18" s="1644">
        <v>7751508</v>
      </c>
      <c r="AK18" s="1644">
        <v>1354835</v>
      </c>
      <c r="AL18" s="1644">
        <v>4244029</v>
      </c>
      <c r="AM18" s="1644">
        <v>74466</v>
      </c>
      <c r="AN18" s="1644">
        <v>4095201</v>
      </c>
      <c r="AO18" s="1644">
        <v>55929</v>
      </c>
    </row>
    <row r="19" spans="2:41" s="1629" customFormat="1" ht="12.75" customHeight="1">
      <c r="B19" s="1643" t="s">
        <v>1102</v>
      </c>
      <c r="C19" s="1644">
        <v>37881239</v>
      </c>
      <c r="D19" s="1644">
        <v>36788070</v>
      </c>
      <c r="E19" s="1644">
        <v>1093169</v>
      </c>
      <c r="F19" s="1644">
        <v>43063</v>
      </c>
      <c r="G19" s="1644">
        <v>1050106</v>
      </c>
      <c r="H19" s="1644">
        <v>14479250</v>
      </c>
      <c r="I19" s="1644">
        <v>579026</v>
      </c>
      <c r="J19" s="1644">
        <v>110734</v>
      </c>
      <c r="K19" s="1644">
        <v>248345</v>
      </c>
      <c r="L19" s="1644">
        <v>21670</v>
      </c>
      <c r="M19" s="1644">
        <v>24708</v>
      </c>
      <c r="N19" s="1644">
        <v>264237</v>
      </c>
      <c r="O19" s="1644">
        <v>6479423</v>
      </c>
      <c r="P19" s="1644">
        <v>24347</v>
      </c>
      <c r="Q19" s="1644">
        <v>685750</v>
      </c>
      <c r="R19" s="1644">
        <v>609236</v>
      </c>
      <c r="S19" s="1644">
        <v>86075</v>
      </c>
      <c r="T19" s="1638">
        <v>2911613</v>
      </c>
      <c r="U19" s="1644" t="s">
        <v>1425</v>
      </c>
      <c r="V19" s="1644">
        <v>2015009</v>
      </c>
      <c r="W19" s="1644">
        <v>65508</v>
      </c>
      <c r="X19" s="1644">
        <v>35739</v>
      </c>
      <c r="Y19" s="1644">
        <v>1647948</v>
      </c>
      <c r="Z19" s="1644">
        <v>1148780</v>
      </c>
      <c r="AA19" s="1644">
        <v>974898</v>
      </c>
      <c r="AB19" s="1644">
        <v>5468943</v>
      </c>
      <c r="AC19" s="1644">
        <v>402808</v>
      </c>
      <c r="AD19" s="1644">
        <v>4256021</v>
      </c>
      <c r="AE19" s="1644">
        <v>6651653</v>
      </c>
      <c r="AF19" s="1644">
        <v>3281699</v>
      </c>
      <c r="AG19" s="1644">
        <v>151097</v>
      </c>
      <c r="AH19" s="1644">
        <v>2043044</v>
      </c>
      <c r="AI19" s="1644">
        <v>1223050</v>
      </c>
      <c r="AJ19" s="1644">
        <v>7521193</v>
      </c>
      <c r="AK19" s="1644">
        <v>1646740</v>
      </c>
      <c r="AL19" s="1644">
        <v>5560477</v>
      </c>
      <c r="AM19" s="1644">
        <v>30032</v>
      </c>
      <c r="AN19" s="1644">
        <v>4020256</v>
      </c>
      <c r="AO19" s="1644" t="s">
        <v>1425</v>
      </c>
    </row>
    <row r="20" spans="2:41" s="1629" customFormat="1" ht="12.75" customHeight="1">
      <c r="B20" s="1643"/>
      <c r="C20" s="1644"/>
      <c r="D20" s="1644"/>
      <c r="E20" s="1644"/>
      <c r="F20" s="1644"/>
      <c r="G20" s="1644"/>
      <c r="H20" s="1644"/>
      <c r="I20" s="1644"/>
      <c r="J20" s="1644"/>
      <c r="K20" s="1644"/>
      <c r="L20" s="1644"/>
      <c r="M20" s="1644"/>
      <c r="N20" s="1644"/>
      <c r="O20" s="1644"/>
      <c r="P20" s="1644"/>
      <c r="Q20" s="1644"/>
      <c r="R20" s="1644"/>
      <c r="S20" s="1644"/>
      <c r="T20" s="1638"/>
      <c r="U20" s="1644"/>
      <c r="V20" s="1644"/>
      <c r="W20" s="1644"/>
      <c r="X20" s="1644"/>
      <c r="Y20" s="1644"/>
      <c r="Z20" s="1644"/>
      <c r="AA20" s="1644"/>
      <c r="AB20" s="1644"/>
      <c r="AC20" s="1644"/>
      <c r="AD20" s="1644"/>
      <c r="AE20" s="1644"/>
      <c r="AF20" s="1644"/>
      <c r="AG20" s="1644"/>
      <c r="AH20" s="1644"/>
      <c r="AI20" s="1644"/>
      <c r="AJ20" s="1644"/>
      <c r="AK20" s="1644"/>
      <c r="AL20" s="1644"/>
      <c r="AM20" s="1644"/>
      <c r="AN20" s="1644"/>
      <c r="AO20" s="1644"/>
    </row>
    <row r="21" spans="2:41" s="1629" customFormat="1" ht="12.75" customHeight="1">
      <c r="B21" s="1643" t="s">
        <v>1103</v>
      </c>
      <c r="C21" s="1644">
        <v>16910668</v>
      </c>
      <c r="D21" s="1644">
        <v>16441972</v>
      </c>
      <c r="E21" s="1644">
        <v>468696</v>
      </c>
      <c r="F21" s="1644">
        <v>57462</v>
      </c>
      <c r="G21" s="1644">
        <v>411234</v>
      </c>
      <c r="H21" s="1644">
        <v>4840415</v>
      </c>
      <c r="I21" s="1644">
        <v>223429</v>
      </c>
      <c r="J21" s="1644">
        <v>42974</v>
      </c>
      <c r="K21" s="1644">
        <v>108671</v>
      </c>
      <c r="L21" s="1644">
        <v>13933</v>
      </c>
      <c r="M21" s="1644">
        <v>10527</v>
      </c>
      <c r="N21" s="1644">
        <v>103471</v>
      </c>
      <c r="O21" s="1644">
        <v>4583982</v>
      </c>
      <c r="P21" s="1644">
        <v>8402</v>
      </c>
      <c r="Q21" s="1644">
        <v>365009</v>
      </c>
      <c r="R21" s="1644">
        <v>258557</v>
      </c>
      <c r="S21" s="1644">
        <v>33167</v>
      </c>
      <c r="T21" s="1638">
        <v>1527000</v>
      </c>
      <c r="U21" s="1644" t="s">
        <v>1425</v>
      </c>
      <c r="V21" s="1644">
        <v>642554</v>
      </c>
      <c r="W21" s="1644">
        <v>96389</v>
      </c>
      <c r="X21" s="1644">
        <v>52000</v>
      </c>
      <c r="Y21" s="1644">
        <v>320646</v>
      </c>
      <c r="Z21" s="1644">
        <v>415159</v>
      </c>
      <c r="AA21" s="1644">
        <v>533283</v>
      </c>
      <c r="AB21" s="1644">
        <v>2731100</v>
      </c>
      <c r="AC21" s="1644">
        <v>254835</v>
      </c>
      <c r="AD21" s="1644">
        <v>2042778</v>
      </c>
      <c r="AE21" s="1644">
        <v>2833731</v>
      </c>
      <c r="AF21" s="1644">
        <v>2009260</v>
      </c>
      <c r="AG21" s="1644">
        <v>106170</v>
      </c>
      <c r="AH21" s="1644">
        <v>1228553</v>
      </c>
      <c r="AI21" s="1644">
        <v>353540</v>
      </c>
      <c r="AJ21" s="1644">
        <v>3293665</v>
      </c>
      <c r="AK21" s="1644">
        <v>604667</v>
      </c>
      <c r="AL21" s="1644">
        <v>1591016</v>
      </c>
      <c r="AM21" s="1644">
        <v>33259</v>
      </c>
      <c r="AN21" s="1644">
        <v>2090498</v>
      </c>
      <c r="AO21" s="1644" t="s">
        <v>1425</v>
      </c>
    </row>
    <row r="22" spans="2:41" s="1629" customFormat="1" ht="12.75" customHeight="1">
      <c r="B22" s="1643" t="s">
        <v>1104</v>
      </c>
      <c r="C22" s="1644">
        <v>15632827</v>
      </c>
      <c r="D22" s="1644">
        <v>15127670</v>
      </c>
      <c r="E22" s="1644">
        <v>505157</v>
      </c>
      <c r="F22" s="1644">
        <v>84995</v>
      </c>
      <c r="G22" s="1644">
        <v>3420162</v>
      </c>
      <c r="H22" s="1644">
        <v>5083549</v>
      </c>
      <c r="I22" s="1644">
        <v>209904</v>
      </c>
      <c r="J22" s="1644">
        <v>43368</v>
      </c>
      <c r="K22" s="1644">
        <v>97523</v>
      </c>
      <c r="L22" s="1644" t="s">
        <v>1425</v>
      </c>
      <c r="M22" s="1644">
        <v>14198</v>
      </c>
      <c r="N22" s="1644">
        <v>100010</v>
      </c>
      <c r="O22" s="1644">
        <v>4412958</v>
      </c>
      <c r="P22" s="1644">
        <v>9965</v>
      </c>
      <c r="Q22" s="1644">
        <v>164543</v>
      </c>
      <c r="R22" s="1644">
        <v>244288</v>
      </c>
      <c r="S22" s="1644">
        <v>28909</v>
      </c>
      <c r="T22" s="1638">
        <v>928971</v>
      </c>
      <c r="U22" s="1644" t="s">
        <v>1425</v>
      </c>
      <c r="V22" s="1644">
        <v>1205784</v>
      </c>
      <c r="W22" s="1644">
        <v>29443</v>
      </c>
      <c r="X22" s="1644">
        <v>2800</v>
      </c>
      <c r="Y22" s="1644">
        <v>313097</v>
      </c>
      <c r="Z22" s="1644">
        <v>251382</v>
      </c>
      <c r="AA22" s="1644">
        <v>605909</v>
      </c>
      <c r="AB22" s="1644">
        <v>1886226</v>
      </c>
      <c r="AC22" s="1644">
        <v>238418</v>
      </c>
      <c r="AD22" s="1644">
        <v>1631179</v>
      </c>
      <c r="AE22" s="1644">
        <v>2344112</v>
      </c>
      <c r="AF22" s="1644">
        <v>1141248</v>
      </c>
      <c r="AG22" s="1644">
        <v>39016</v>
      </c>
      <c r="AH22" s="1644">
        <v>1072264</v>
      </c>
      <c r="AI22" s="1644">
        <v>676439</v>
      </c>
      <c r="AJ22" s="1644">
        <v>2875750</v>
      </c>
      <c r="AK22" s="1644">
        <v>540152</v>
      </c>
      <c r="AL22" s="1644">
        <v>2041795</v>
      </c>
      <c r="AM22" s="1644">
        <v>375503</v>
      </c>
      <c r="AN22" s="1644">
        <v>2151794</v>
      </c>
      <c r="AO22" s="1644" t="s">
        <v>1425</v>
      </c>
    </row>
    <row r="23" spans="2:41" s="1629" customFormat="1" ht="12.75" customHeight="1">
      <c r="B23" s="1643" t="s">
        <v>1105</v>
      </c>
      <c r="C23" s="1644">
        <v>14192259</v>
      </c>
      <c r="D23" s="1644">
        <v>13797434</v>
      </c>
      <c r="E23" s="1644">
        <v>394825</v>
      </c>
      <c r="F23" s="1644">
        <v>27265</v>
      </c>
      <c r="G23" s="1644">
        <v>367560</v>
      </c>
      <c r="H23" s="1644">
        <v>3723879</v>
      </c>
      <c r="I23" s="1644">
        <v>199645</v>
      </c>
      <c r="J23" s="1644">
        <v>35397</v>
      </c>
      <c r="K23" s="1644">
        <v>79475</v>
      </c>
      <c r="L23" s="1644">
        <v>15169</v>
      </c>
      <c r="M23" s="1644">
        <v>75563</v>
      </c>
      <c r="N23" s="1644">
        <v>102709</v>
      </c>
      <c r="O23" s="1644">
        <v>4641145</v>
      </c>
      <c r="P23" s="1644">
        <v>8200</v>
      </c>
      <c r="Q23" s="1644">
        <v>92705</v>
      </c>
      <c r="R23" s="1644">
        <v>195739</v>
      </c>
      <c r="S23" s="1644">
        <v>45194</v>
      </c>
      <c r="T23" s="1638">
        <v>1058296</v>
      </c>
      <c r="U23" s="1644" t="s">
        <v>1425</v>
      </c>
      <c r="V23" s="1644">
        <v>539943</v>
      </c>
      <c r="W23" s="1644">
        <v>31772</v>
      </c>
      <c r="X23" s="1644">
        <v>34030</v>
      </c>
      <c r="Y23" s="1644">
        <v>521077</v>
      </c>
      <c r="Z23" s="1644">
        <v>154514</v>
      </c>
      <c r="AA23" s="1644">
        <v>1009277</v>
      </c>
      <c r="AB23" s="1644">
        <v>1628530</v>
      </c>
      <c r="AC23" s="1644">
        <v>231569</v>
      </c>
      <c r="AD23" s="1644">
        <v>1432606</v>
      </c>
      <c r="AE23" s="1644">
        <v>2671444</v>
      </c>
      <c r="AF23" s="1644">
        <v>1170415</v>
      </c>
      <c r="AG23" s="1644">
        <v>117342</v>
      </c>
      <c r="AH23" s="1644">
        <v>771962</v>
      </c>
      <c r="AI23" s="1644">
        <v>1065272</v>
      </c>
      <c r="AJ23" s="1644">
        <v>1726221</v>
      </c>
      <c r="AK23" s="1644">
        <v>604811</v>
      </c>
      <c r="AL23" s="1644">
        <v>1857422</v>
      </c>
      <c r="AM23" s="1644">
        <v>46841</v>
      </c>
      <c r="AN23" s="1644">
        <v>2101529</v>
      </c>
      <c r="AO23" s="1644" t="s">
        <v>1425</v>
      </c>
    </row>
    <row r="24" spans="2:41" s="1629" customFormat="1" ht="13.5" customHeight="1">
      <c r="B24" s="1643" t="s">
        <v>1106</v>
      </c>
      <c r="C24" s="1644">
        <v>13886559</v>
      </c>
      <c r="D24" s="1644">
        <v>13425675</v>
      </c>
      <c r="E24" s="1644">
        <v>460884</v>
      </c>
      <c r="F24" s="1644">
        <v>29206</v>
      </c>
      <c r="G24" s="1644">
        <v>431678</v>
      </c>
      <c r="H24" s="1644">
        <v>2746100</v>
      </c>
      <c r="I24" s="1644">
        <v>178918</v>
      </c>
      <c r="J24" s="1644">
        <v>26744</v>
      </c>
      <c r="K24" s="1644">
        <v>65454</v>
      </c>
      <c r="L24" s="1644">
        <v>17899</v>
      </c>
      <c r="M24" s="1644">
        <v>1929</v>
      </c>
      <c r="N24" s="1644">
        <v>95348</v>
      </c>
      <c r="O24" s="1644">
        <v>4728126</v>
      </c>
      <c r="P24" s="1644">
        <v>5076</v>
      </c>
      <c r="Q24" s="1644">
        <v>98722</v>
      </c>
      <c r="R24" s="1644">
        <v>368533</v>
      </c>
      <c r="S24" s="1644">
        <v>20828</v>
      </c>
      <c r="T24" s="1638">
        <v>794059</v>
      </c>
      <c r="U24" s="1644">
        <v>970</v>
      </c>
      <c r="V24" s="1644">
        <v>1009160</v>
      </c>
      <c r="W24" s="1644">
        <v>122927</v>
      </c>
      <c r="X24" s="1644">
        <v>13262</v>
      </c>
      <c r="Y24" s="1644">
        <v>592565</v>
      </c>
      <c r="Z24" s="1644">
        <v>227649</v>
      </c>
      <c r="AA24" s="1644">
        <v>200890</v>
      </c>
      <c r="AB24" s="1644">
        <v>2571400</v>
      </c>
      <c r="AC24" s="1644">
        <v>218264</v>
      </c>
      <c r="AD24" s="1644">
        <v>1737978</v>
      </c>
      <c r="AE24" s="1644">
        <v>1884548</v>
      </c>
      <c r="AF24" s="1644">
        <v>785948</v>
      </c>
      <c r="AG24" s="1644">
        <v>85225</v>
      </c>
      <c r="AH24" s="1644">
        <v>1127881</v>
      </c>
      <c r="AI24" s="1644">
        <v>443778</v>
      </c>
      <c r="AJ24" s="1644">
        <v>3772037</v>
      </c>
      <c r="AK24" s="1644">
        <v>392201</v>
      </c>
      <c r="AL24" s="1644">
        <v>1012596</v>
      </c>
      <c r="AM24" s="1644">
        <v>266056</v>
      </c>
      <c r="AN24" s="1644">
        <v>1593844</v>
      </c>
      <c r="AO24" s="1644">
        <v>105319</v>
      </c>
    </row>
    <row r="25" spans="2:41" s="1629" customFormat="1" ht="13.5" customHeight="1">
      <c r="B25" s="1643"/>
      <c r="C25" s="1644"/>
      <c r="D25" s="1644"/>
      <c r="E25" s="1644"/>
      <c r="F25" s="1644"/>
      <c r="G25" s="1644"/>
      <c r="H25" s="1644"/>
      <c r="I25" s="1644"/>
      <c r="J25" s="1644"/>
      <c r="K25" s="1644"/>
      <c r="L25" s="1644"/>
      <c r="M25" s="1644"/>
      <c r="N25" s="1644"/>
      <c r="O25" s="1644"/>
      <c r="P25" s="1644"/>
      <c r="Q25" s="1644"/>
      <c r="R25" s="1644"/>
      <c r="S25" s="1644"/>
      <c r="T25" s="1638"/>
      <c r="U25" s="1644"/>
      <c r="V25" s="1644"/>
      <c r="W25" s="1644"/>
      <c r="X25" s="1644"/>
      <c r="Y25" s="1644"/>
      <c r="Z25" s="1644"/>
      <c r="AA25" s="1644"/>
      <c r="AB25" s="1644"/>
      <c r="AC25" s="1644"/>
      <c r="AD25" s="1644"/>
      <c r="AE25" s="1644"/>
      <c r="AF25" s="1644"/>
      <c r="AG25" s="1644"/>
      <c r="AH25" s="1644"/>
      <c r="AI25" s="1644"/>
      <c r="AJ25" s="1644"/>
      <c r="AK25" s="1644"/>
      <c r="AL25" s="1644"/>
      <c r="AM25" s="1644"/>
      <c r="AN25" s="1644"/>
      <c r="AO25" s="1644"/>
    </row>
    <row r="26" spans="2:41" s="1629" customFormat="1" ht="12.75" customHeight="1">
      <c r="B26" s="1643" t="s">
        <v>1107</v>
      </c>
      <c r="C26" s="1644">
        <v>13447784</v>
      </c>
      <c r="D26" s="1644">
        <v>13004705</v>
      </c>
      <c r="E26" s="1644">
        <v>443079</v>
      </c>
      <c r="F26" s="1644">
        <v>0</v>
      </c>
      <c r="G26" s="1644">
        <v>443079</v>
      </c>
      <c r="H26" s="1644">
        <v>3604800</v>
      </c>
      <c r="I26" s="1644">
        <v>233698</v>
      </c>
      <c r="J26" s="1644">
        <v>33879</v>
      </c>
      <c r="K26" s="1644">
        <v>81794</v>
      </c>
      <c r="L26" s="1644" t="s">
        <v>1425</v>
      </c>
      <c r="M26" s="1644">
        <v>4846</v>
      </c>
      <c r="N26" s="1644">
        <v>127109</v>
      </c>
      <c r="O26" s="1644">
        <v>4724701</v>
      </c>
      <c r="P26" s="1644">
        <v>6923</v>
      </c>
      <c r="Q26" s="1644">
        <v>142893</v>
      </c>
      <c r="R26" s="1644">
        <v>222032</v>
      </c>
      <c r="S26" s="1644">
        <v>25770</v>
      </c>
      <c r="T26" s="1638">
        <v>815138</v>
      </c>
      <c r="U26" s="1644" t="s">
        <v>1425</v>
      </c>
      <c r="V26" s="1644">
        <v>530421</v>
      </c>
      <c r="W26" s="1644">
        <v>25467</v>
      </c>
      <c r="X26" s="1644">
        <v>15619</v>
      </c>
      <c r="Y26" s="1644">
        <v>106899</v>
      </c>
      <c r="Z26" s="1644">
        <v>323179</v>
      </c>
      <c r="AA26" s="1644">
        <v>1203216</v>
      </c>
      <c r="AB26" s="1644">
        <v>1219400</v>
      </c>
      <c r="AC26" s="1644">
        <v>228167</v>
      </c>
      <c r="AD26" s="1644">
        <v>1459411</v>
      </c>
      <c r="AE26" s="1644">
        <v>2469228</v>
      </c>
      <c r="AF26" s="1644">
        <v>1348259</v>
      </c>
      <c r="AG26" s="1644">
        <v>240282</v>
      </c>
      <c r="AH26" s="1644">
        <v>961031</v>
      </c>
      <c r="AI26" s="1644">
        <v>471212</v>
      </c>
      <c r="AJ26" s="1644">
        <v>2445868</v>
      </c>
      <c r="AK26" s="1644">
        <v>561167</v>
      </c>
      <c r="AL26" s="1644">
        <v>1052949</v>
      </c>
      <c r="AM26" s="1644" t="s">
        <v>1425</v>
      </c>
      <c r="AN26" s="1644">
        <v>1756601</v>
      </c>
      <c r="AO26" s="1644">
        <v>10530</v>
      </c>
    </row>
    <row r="27" spans="2:41" s="1629" customFormat="1" ht="12.75" customHeight="1">
      <c r="B27" s="1643" t="s">
        <v>1108</v>
      </c>
      <c r="C27" s="1644">
        <v>19474779</v>
      </c>
      <c r="D27" s="1644">
        <v>19044290</v>
      </c>
      <c r="E27" s="1644">
        <v>430489</v>
      </c>
      <c r="F27" s="1644">
        <v>114332</v>
      </c>
      <c r="G27" s="1644">
        <v>316157</v>
      </c>
      <c r="H27" s="1644">
        <v>7986361</v>
      </c>
      <c r="I27" s="1644">
        <v>311367</v>
      </c>
      <c r="J27" s="1644">
        <v>69998</v>
      </c>
      <c r="K27" s="1644">
        <v>138548</v>
      </c>
      <c r="L27" s="1644">
        <v>19535</v>
      </c>
      <c r="M27" s="1644">
        <v>81520</v>
      </c>
      <c r="N27" s="1644">
        <v>150083</v>
      </c>
      <c r="O27" s="1644">
        <v>4210675</v>
      </c>
      <c r="P27" s="1644">
        <v>15956</v>
      </c>
      <c r="Q27" s="1644">
        <v>144800</v>
      </c>
      <c r="R27" s="1644">
        <v>219030</v>
      </c>
      <c r="S27" s="1644">
        <v>47949</v>
      </c>
      <c r="T27" s="1638">
        <v>1462520</v>
      </c>
      <c r="U27" s="1644" t="s">
        <v>1425</v>
      </c>
      <c r="V27" s="1644">
        <v>1245351</v>
      </c>
      <c r="W27" s="1644">
        <v>29998</v>
      </c>
      <c r="X27" s="1644">
        <v>9816</v>
      </c>
      <c r="Y27" s="1644">
        <v>245331</v>
      </c>
      <c r="Z27" s="1644">
        <v>406249</v>
      </c>
      <c r="AA27" s="1644">
        <v>583392</v>
      </c>
      <c r="AB27" s="1644">
        <v>2096300</v>
      </c>
      <c r="AC27" s="1644">
        <v>271235</v>
      </c>
      <c r="AD27" s="1644">
        <v>2450501</v>
      </c>
      <c r="AE27" s="1644">
        <v>3164427</v>
      </c>
      <c r="AF27" s="1644">
        <v>1307171</v>
      </c>
      <c r="AG27" s="1644">
        <v>44780</v>
      </c>
      <c r="AH27" s="1644">
        <v>1575216</v>
      </c>
      <c r="AI27" s="1644">
        <v>521457</v>
      </c>
      <c r="AJ27" s="1644">
        <v>4397204</v>
      </c>
      <c r="AK27" s="1644">
        <v>600178</v>
      </c>
      <c r="AL27" s="1644">
        <v>2463793</v>
      </c>
      <c r="AM27" s="1644">
        <v>3722</v>
      </c>
      <c r="AN27" s="1644">
        <v>2244606</v>
      </c>
      <c r="AO27" s="1644" t="s">
        <v>1425</v>
      </c>
    </row>
    <row r="28" spans="2:41" s="1629" customFormat="1" ht="12.75" customHeight="1">
      <c r="B28" s="1643" t="s">
        <v>1109</v>
      </c>
      <c r="C28" s="1644">
        <v>17851787</v>
      </c>
      <c r="D28" s="1644">
        <v>17546378</v>
      </c>
      <c r="E28" s="1644">
        <v>305409</v>
      </c>
      <c r="F28" s="1644">
        <v>11690</v>
      </c>
      <c r="G28" s="1644">
        <v>293719</v>
      </c>
      <c r="H28" s="1644">
        <v>5543709</v>
      </c>
      <c r="I28" s="1644">
        <v>295099</v>
      </c>
      <c r="J28" s="1644">
        <v>43942</v>
      </c>
      <c r="K28" s="1644">
        <v>103261</v>
      </c>
      <c r="L28" s="1644">
        <v>2446</v>
      </c>
      <c r="M28" s="1644">
        <v>8867</v>
      </c>
      <c r="N28" s="1644">
        <v>118743</v>
      </c>
      <c r="O28" s="1644">
        <v>4251462</v>
      </c>
      <c r="P28" s="1644">
        <v>7889</v>
      </c>
      <c r="Q28" s="1644">
        <v>103362</v>
      </c>
      <c r="R28" s="1644">
        <v>231526</v>
      </c>
      <c r="S28" s="1644">
        <v>28960</v>
      </c>
      <c r="T28" s="1638">
        <v>1407612</v>
      </c>
      <c r="U28" s="1644">
        <v>41398</v>
      </c>
      <c r="V28" s="1644">
        <v>952290</v>
      </c>
      <c r="W28" s="1644">
        <v>69956</v>
      </c>
      <c r="X28" s="1644">
        <v>2416</v>
      </c>
      <c r="Y28" s="1644">
        <v>180000</v>
      </c>
      <c r="Z28" s="1644">
        <v>321974</v>
      </c>
      <c r="AA28" s="1644">
        <v>664875</v>
      </c>
      <c r="AB28" s="1644">
        <v>3472000</v>
      </c>
      <c r="AC28" s="1644">
        <v>231843</v>
      </c>
      <c r="AD28" s="1644">
        <v>1812108</v>
      </c>
      <c r="AE28" s="1644">
        <v>2384826</v>
      </c>
      <c r="AF28" s="1644">
        <v>1632504</v>
      </c>
      <c r="AG28" s="1644">
        <v>26883</v>
      </c>
      <c r="AH28" s="1644">
        <v>898729</v>
      </c>
      <c r="AI28" s="1644">
        <v>271533</v>
      </c>
      <c r="AJ28" s="1644">
        <v>5401349</v>
      </c>
      <c r="AK28" s="1644">
        <v>619532</v>
      </c>
      <c r="AL28" s="1644">
        <v>2505757</v>
      </c>
      <c r="AM28" s="1644">
        <v>5532</v>
      </c>
      <c r="AN28" s="1644">
        <v>1755782</v>
      </c>
      <c r="AO28" s="1644" t="s">
        <v>1425</v>
      </c>
    </row>
    <row r="29" spans="2:41" s="1629" customFormat="1" ht="12.75" customHeight="1">
      <c r="B29" s="1643" t="s">
        <v>1110</v>
      </c>
      <c r="C29" s="1644">
        <v>13908888</v>
      </c>
      <c r="D29" s="1644">
        <v>13038172</v>
      </c>
      <c r="E29" s="1644">
        <v>870716</v>
      </c>
      <c r="F29" s="1644">
        <v>241192</v>
      </c>
      <c r="G29" s="1644">
        <v>629524</v>
      </c>
      <c r="H29" s="1644">
        <v>1795475</v>
      </c>
      <c r="I29" s="1644">
        <v>198834</v>
      </c>
      <c r="J29" s="1644">
        <v>16340</v>
      </c>
      <c r="K29" s="1644">
        <v>47511</v>
      </c>
      <c r="L29" s="1644" t="s">
        <v>1425</v>
      </c>
      <c r="M29" s="1644">
        <v>6870</v>
      </c>
      <c r="N29" s="1644">
        <v>120877</v>
      </c>
      <c r="O29" s="1644">
        <v>5345115</v>
      </c>
      <c r="P29" s="1644">
        <v>5869</v>
      </c>
      <c r="Q29" s="1644">
        <v>684390</v>
      </c>
      <c r="R29" s="1644">
        <v>211608</v>
      </c>
      <c r="S29" s="1644">
        <v>17399</v>
      </c>
      <c r="T29" s="1638">
        <v>1121185</v>
      </c>
      <c r="U29" s="1644" t="s">
        <v>1425</v>
      </c>
      <c r="V29" s="1644">
        <v>540694</v>
      </c>
      <c r="W29" s="1644">
        <v>46960</v>
      </c>
      <c r="X29" s="1644">
        <v>3442</v>
      </c>
      <c r="Y29" s="1644">
        <v>1019930</v>
      </c>
      <c r="Z29" s="1644">
        <v>698280</v>
      </c>
      <c r="AA29" s="1644">
        <v>450109</v>
      </c>
      <c r="AB29" s="1644">
        <v>1578000</v>
      </c>
      <c r="AC29" s="1644">
        <v>180208</v>
      </c>
      <c r="AD29" s="1644">
        <v>2050862</v>
      </c>
      <c r="AE29" s="1644">
        <v>2262335</v>
      </c>
      <c r="AF29" s="1644">
        <v>521148</v>
      </c>
      <c r="AG29" s="1644">
        <v>102803</v>
      </c>
      <c r="AH29" s="1644">
        <v>1952224</v>
      </c>
      <c r="AI29" s="1644">
        <v>209396</v>
      </c>
      <c r="AJ29" s="1644">
        <v>1706156</v>
      </c>
      <c r="AK29" s="1644">
        <v>455445</v>
      </c>
      <c r="AL29" s="1644">
        <v>1736019</v>
      </c>
      <c r="AM29" s="1644">
        <v>326277</v>
      </c>
      <c r="AN29" s="1644">
        <v>1535299</v>
      </c>
      <c r="AO29" s="1644" t="s">
        <v>1425</v>
      </c>
    </row>
    <row r="30" spans="2:41" s="1629" customFormat="1" ht="12.75" customHeight="1">
      <c r="B30" s="1643" t="s">
        <v>1111</v>
      </c>
      <c r="C30" s="1644">
        <v>13087430</v>
      </c>
      <c r="D30" s="1644">
        <v>12686125</v>
      </c>
      <c r="E30" s="1644">
        <v>401305</v>
      </c>
      <c r="F30" s="1644">
        <v>0</v>
      </c>
      <c r="G30" s="1644">
        <v>401305</v>
      </c>
      <c r="H30" s="1644">
        <v>3554035</v>
      </c>
      <c r="I30" s="1644">
        <v>223053</v>
      </c>
      <c r="J30" s="1644">
        <v>34409</v>
      </c>
      <c r="K30" s="1644">
        <v>80014</v>
      </c>
      <c r="L30" s="1644" t="s">
        <v>1425</v>
      </c>
      <c r="M30" s="1644">
        <v>19491</v>
      </c>
      <c r="N30" s="1644">
        <v>120050</v>
      </c>
      <c r="O30" s="1644">
        <v>5203221</v>
      </c>
      <c r="P30" s="1644">
        <v>6778</v>
      </c>
      <c r="Q30" s="1644">
        <v>196710</v>
      </c>
      <c r="R30" s="1644">
        <v>191596</v>
      </c>
      <c r="S30" s="1644">
        <v>30494</v>
      </c>
      <c r="T30" s="1638">
        <v>806109</v>
      </c>
      <c r="U30" s="1644" t="s">
        <v>1425</v>
      </c>
      <c r="V30" s="1644">
        <v>516011</v>
      </c>
      <c r="W30" s="1644">
        <v>42158</v>
      </c>
      <c r="X30" s="1644">
        <v>14043</v>
      </c>
      <c r="Y30" s="1644">
        <v>485905</v>
      </c>
      <c r="Z30" s="1644">
        <v>326095</v>
      </c>
      <c r="AA30" s="1644">
        <v>267158</v>
      </c>
      <c r="AB30" s="1644">
        <v>970100</v>
      </c>
      <c r="AC30" s="1644">
        <v>239885</v>
      </c>
      <c r="AD30" s="1644">
        <v>1796273</v>
      </c>
      <c r="AE30" s="1644">
        <v>2576328</v>
      </c>
      <c r="AF30" s="1644">
        <v>978561</v>
      </c>
      <c r="AG30" s="1644">
        <v>93857</v>
      </c>
      <c r="AH30" s="1644">
        <v>541188</v>
      </c>
      <c r="AI30" s="1644">
        <v>355751</v>
      </c>
      <c r="AJ30" s="1644">
        <v>1976494</v>
      </c>
      <c r="AK30" s="1644">
        <v>456939</v>
      </c>
      <c r="AL30" s="1644">
        <v>1221896</v>
      </c>
      <c r="AM30" s="1644">
        <v>3094</v>
      </c>
      <c r="AN30" s="1644">
        <v>2445859</v>
      </c>
      <c r="AO30" s="1644" t="s">
        <v>1425</v>
      </c>
    </row>
    <row r="31" spans="2:41" s="1629" customFormat="1" ht="12.75" customHeight="1">
      <c r="B31" s="1643"/>
      <c r="C31" s="1644"/>
      <c r="D31" s="1644"/>
      <c r="E31" s="1644"/>
      <c r="F31" s="1644"/>
      <c r="G31" s="1644"/>
      <c r="H31" s="1644"/>
      <c r="I31" s="1644"/>
      <c r="J31" s="1644"/>
      <c r="K31" s="1644"/>
      <c r="L31" s="1644"/>
      <c r="M31" s="1644"/>
      <c r="N31" s="1644"/>
      <c r="O31" s="1644"/>
      <c r="P31" s="1644"/>
      <c r="Q31" s="1644"/>
      <c r="R31" s="1644"/>
      <c r="S31" s="1644"/>
      <c r="T31" s="1638"/>
      <c r="U31" s="1644"/>
      <c r="V31" s="1644"/>
      <c r="W31" s="1644"/>
      <c r="X31" s="1644"/>
      <c r="Y31" s="1644"/>
      <c r="Z31" s="1644"/>
      <c r="AA31" s="1644"/>
      <c r="AB31" s="1644"/>
      <c r="AC31" s="1644"/>
      <c r="AD31" s="1644"/>
      <c r="AE31" s="1644"/>
      <c r="AF31" s="1644"/>
      <c r="AG31" s="1644"/>
      <c r="AH31" s="1644"/>
      <c r="AI31" s="1644"/>
      <c r="AJ31" s="1644"/>
      <c r="AK31" s="1644"/>
      <c r="AL31" s="1644"/>
      <c r="AM31" s="1644"/>
      <c r="AN31" s="1644"/>
      <c r="AO31" s="1644"/>
    </row>
    <row r="32" spans="2:41" s="1629" customFormat="1" ht="12.75" customHeight="1">
      <c r="B32" s="1643" t="s">
        <v>1112</v>
      </c>
      <c r="C32" s="1644">
        <v>6158619</v>
      </c>
      <c r="D32" s="1644">
        <v>5845420</v>
      </c>
      <c r="E32" s="1644">
        <v>313199</v>
      </c>
      <c r="F32" s="1644">
        <v>166138</v>
      </c>
      <c r="G32" s="1644">
        <v>147061</v>
      </c>
      <c r="H32" s="1644">
        <v>1044733</v>
      </c>
      <c r="I32" s="1644">
        <v>86525</v>
      </c>
      <c r="J32" s="1644">
        <v>13765</v>
      </c>
      <c r="K32" s="1644">
        <v>28766</v>
      </c>
      <c r="L32" s="1644">
        <v>24067</v>
      </c>
      <c r="M32" s="1644" t="s">
        <v>1425</v>
      </c>
      <c r="N32" s="1644">
        <v>47850</v>
      </c>
      <c r="O32" s="1644">
        <v>2297559</v>
      </c>
      <c r="P32" s="1644">
        <v>2612</v>
      </c>
      <c r="Q32" s="1644">
        <v>11845</v>
      </c>
      <c r="R32" s="1644">
        <v>93965</v>
      </c>
      <c r="S32" s="1644">
        <v>12953</v>
      </c>
      <c r="T32" s="1638">
        <v>343089</v>
      </c>
      <c r="U32" s="1644" t="s">
        <v>1425</v>
      </c>
      <c r="V32" s="1644">
        <v>346932</v>
      </c>
      <c r="W32" s="1644">
        <v>15854</v>
      </c>
      <c r="X32" s="1644">
        <v>2200</v>
      </c>
      <c r="Y32" s="1644">
        <v>752536</v>
      </c>
      <c r="Z32" s="1644">
        <v>138083</v>
      </c>
      <c r="AA32" s="1644">
        <v>296385</v>
      </c>
      <c r="AB32" s="1644">
        <v>598900</v>
      </c>
      <c r="AC32" s="1644">
        <v>123086</v>
      </c>
      <c r="AD32" s="1644">
        <v>1433775</v>
      </c>
      <c r="AE32" s="1644">
        <v>1226393</v>
      </c>
      <c r="AF32" s="1644">
        <v>380157</v>
      </c>
      <c r="AG32" s="1644">
        <v>14939</v>
      </c>
      <c r="AH32" s="1644">
        <v>460586</v>
      </c>
      <c r="AI32" s="1644">
        <v>230842</v>
      </c>
      <c r="AJ32" s="1644">
        <v>646807</v>
      </c>
      <c r="AK32" s="1644">
        <v>89680</v>
      </c>
      <c r="AL32" s="1644">
        <v>567279</v>
      </c>
      <c r="AM32" s="1644">
        <v>97111</v>
      </c>
      <c r="AN32" s="1644">
        <v>574765</v>
      </c>
      <c r="AO32" s="1644" t="s">
        <v>1425</v>
      </c>
    </row>
    <row r="33" spans="2:41" s="1629" customFormat="1" ht="12.75" customHeight="1">
      <c r="B33" s="1643" t="s">
        <v>1113</v>
      </c>
      <c r="C33" s="1644">
        <v>4218816</v>
      </c>
      <c r="D33" s="1644">
        <v>3997683</v>
      </c>
      <c r="E33" s="1644">
        <v>221133</v>
      </c>
      <c r="F33" s="1644">
        <v>22500</v>
      </c>
      <c r="G33" s="1644">
        <v>198633</v>
      </c>
      <c r="H33" s="1644">
        <v>932501</v>
      </c>
      <c r="I33" s="1644">
        <v>66247</v>
      </c>
      <c r="J33" s="1644">
        <v>11201</v>
      </c>
      <c r="K33" s="1644">
        <v>21255</v>
      </c>
      <c r="L33" s="1644" t="s">
        <v>1425</v>
      </c>
      <c r="M33" s="1644" t="s">
        <v>1425</v>
      </c>
      <c r="N33" s="1644">
        <v>36911</v>
      </c>
      <c r="O33" s="1644">
        <v>1876707</v>
      </c>
      <c r="P33" s="1644">
        <v>1682</v>
      </c>
      <c r="Q33" s="1644">
        <v>38799</v>
      </c>
      <c r="R33" s="1644">
        <v>74717</v>
      </c>
      <c r="S33" s="1644">
        <v>10470</v>
      </c>
      <c r="T33" s="1638">
        <v>210666</v>
      </c>
      <c r="U33" s="1644" t="s">
        <v>1425</v>
      </c>
      <c r="V33" s="1644">
        <v>201478</v>
      </c>
      <c r="W33" s="1644">
        <v>6328</v>
      </c>
      <c r="X33" s="1644">
        <v>5228</v>
      </c>
      <c r="Y33" s="1644">
        <v>132229</v>
      </c>
      <c r="Z33" s="1644">
        <v>247886</v>
      </c>
      <c r="AA33" s="1644">
        <v>50511</v>
      </c>
      <c r="AB33" s="1644">
        <v>294000</v>
      </c>
      <c r="AC33" s="1644">
        <v>107423</v>
      </c>
      <c r="AD33" s="1644">
        <v>604470</v>
      </c>
      <c r="AE33" s="1644">
        <v>840043</v>
      </c>
      <c r="AF33" s="1644">
        <v>270345</v>
      </c>
      <c r="AG33" s="1644">
        <v>81431</v>
      </c>
      <c r="AH33" s="1644">
        <v>316937</v>
      </c>
      <c r="AI33" s="1644">
        <v>33386</v>
      </c>
      <c r="AJ33" s="1644">
        <v>529164</v>
      </c>
      <c r="AK33" s="1644">
        <v>92066</v>
      </c>
      <c r="AL33" s="1644">
        <v>566999</v>
      </c>
      <c r="AM33" s="1644">
        <v>34410</v>
      </c>
      <c r="AN33" s="1644">
        <v>521009</v>
      </c>
      <c r="AO33" s="1644" t="s">
        <v>1425</v>
      </c>
    </row>
    <row r="34" spans="2:41" s="1629" customFormat="1" ht="12.75" customHeight="1">
      <c r="B34" s="1643" t="s">
        <v>1114</v>
      </c>
      <c r="C34" s="1644">
        <v>8219907</v>
      </c>
      <c r="D34" s="1644">
        <v>8063160</v>
      </c>
      <c r="E34" s="1644">
        <v>156747</v>
      </c>
      <c r="F34" s="1644">
        <v>0</v>
      </c>
      <c r="G34" s="1644">
        <v>156747</v>
      </c>
      <c r="H34" s="1644">
        <v>2109282</v>
      </c>
      <c r="I34" s="1644">
        <v>110684</v>
      </c>
      <c r="J34" s="1644">
        <v>21217</v>
      </c>
      <c r="K34" s="1644">
        <v>46146</v>
      </c>
      <c r="L34" s="1644">
        <v>30842</v>
      </c>
      <c r="M34" s="1644">
        <v>1082</v>
      </c>
      <c r="N34" s="1644">
        <v>55720</v>
      </c>
      <c r="O34" s="1644">
        <v>2820638</v>
      </c>
      <c r="P34" s="1644">
        <v>3806</v>
      </c>
      <c r="Q34" s="1644">
        <v>139399</v>
      </c>
      <c r="R34" s="1644">
        <v>98483</v>
      </c>
      <c r="S34" s="1644">
        <v>15625</v>
      </c>
      <c r="T34" s="1638">
        <v>757387</v>
      </c>
      <c r="U34" s="1644" t="s">
        <v>1425</v>
      </c>
      <c r="V34" s="1644">
        <v>350633</v>
      </c>
      <c r="W34" s="1644">
        <v>11739</v>
      </c>
      <c r="X34" s="1644">
        <v>24477</v>
      </c>
      <c r="Y34" s="1644">
        <v>190285</v>
      </c>
      <c r="Z34" s="1644">
        <v>100542</v>
      </c>
      <c r="AA34" s="1644">
        <v>281920</v>
      </c>
      <c r="AB34" s="1644">
        <v>1050000</v>
      </c>
      <c r="AC34" s="1644">
        <v>150788</v>
      </c>
      <c r="AD34" s="1644">
        <v>939916</v>
      </c>
      <c r="AE34" s="1644">
        <v>1152100</v>
      </c>
      <c r="AF34" s="1644">
        <v>430612</v>
      </c>
      <c r="AG34" s="1644">
        <v>23527</v>
      </c>
      <c r="AH34" s="1644">
        <v>437110</v>
      </c>
      <c r="AI34" s="1644">
        <v>616361</v>
      </c>
      <c r="AJ34" s="1644">
        <v>1092541</v>
      </c>
      <c r="AK34" s="1644">
        <v>377143</v>
      </c>
      <c r="AL34" s="1644">
        <v>1790407</v>
      </c>
      <c r="AM34" s="1644">
        <v>106716</v>
      </c>
      <c r="AN34" s="1644">
        <v>945618</v>
      </c>
      <c r="AO34" s="1644">
        <v>321</v>
      </c>
    </row>
    <row r="35" spans="2:41" s="1629" customFormat="1" ht="12.75" customHeight="1">
      <c r="B35" s="1643" t="s">
        <v>1115</v>
      </c>
      <c r="C35" s="1644">
        <v>6335819</v>
      </c>
      <c r="D35" s="1644">
        <v>6186680</v>
      </c>
      <c r="E35" s="1644">
        <v>149139</v>
      </c>
      <c r="F35" s="1644">
        <v>0</v>
      </c>
      <c r="G35" s="1644">
        <v>149139</v>
      </c>
      <c r="H35" s="1644">
        <v>1136783</v>
      </c>
      <c r="I35" s="1644">
        <v>73051</v>
      </c>
      <c r="J35" s="1644">
        <v>6768</v>
      </c>
      <c r="K35" s="1644">
        <v>17284</v>
      </c>
      <c r="L35" s="1644" t="s">
        <v>1425</v>
      </c>
      <c r="M35" s="1644">
        <v>2015</v>
      </c>
      <c r="N35" s="1644">
        <v>44338</v>
      </c>
      <c r="O35" s="1644">
        <v>2562833</v>
      </c>
      <c r="P35" s="1644">
        <v>2095</v>
      </c>
      <c r="Q35" s="1644">
        <v>65914</v>
      </c>
      <c r="R35" s="1644">
        <v>88396</v>
      </c>
      <c r="S35" s="1644">
        <v>6117</v>
      </c>
      <c r="T35" s="1638">
        <v>359096</v>
      </c>
      <c r="U35" s="1644" t="s">
        <v>1425</v>
      </c>
      <c r="V35" s="1644">
        <v>765152</v>
      </c>
      <c r="W35" s="1644">
        <v>28601</v>
      </c>
      <c r="X35" s="1644">
        <v>511</v>
      </c>
      <c r="Y35" s="1644">
        <v>68960</v>
      </c>
      <c r="Z35" s="1644">
        <v>64030</v>
      </c>
      <c r="AA35" s="1644">
        <v>141875</v>
      </c>
      <c r="AB35" s="1644">
        <v>902000</v>
      </c>
      <c r="AC35" s="1644">
        <v>110458</v>
      </c>
      <c r="AD35" s="1644">
        <v>1095346</v>
      </c>
      <c r="AE35" s="1644">
        <v>763604</v>
      </c>
      <c r="AF35" s="1644">
        <v>629929</v>
      </c>
      <c r="AG35" s="1644">
        <v>5493</v>
      </c>
      <c r="AH35" s="1644">
        <v>956011</v>
      </c>
      <c r="AI35" s="1644">
        <v>147297</v>
      </c>
      <c r="AJ35" s="1644">
        <v>750007</v>
      </c>
      <c r="AK35" s="1644">
        <v>216927</v>
      </c>
      <c r="AL35" s="1644">
        <v>492874</v>
      </c>
      <c r="AM35" s="1644">
        <v>196754</v>
      </c>
      <c r="AN35" s="1644">
        <v>821980</v>
      </c>
      <c r="AO35" s="1644" t="s">
        <v>1425</v>
      </c>
    </row>
    <row r="36" spans="2:41" s="1629" customFormat="1" ht="12.75" customHeight="1">
      <c r="B36" s="1643" t="s">
        <v>1116</v>
      </c>
      <c r="C36" s="1644">
        <v>5989843</v>
      </c>
      <c r="D36" s="1644">
        <v>5741703</v>
      </c>
      <c r="E36" s="1644">
        <v>248140</v>
      </c>
      <c r="F36" s="1644">
        <v>38584</v>
      </c>
      <c r="G36" s="1644">
        <v>209556</v>
      </c>
      <c r="H36" s="1644">
        <v>696693</v>
      </c>
      <c r="I36" s="1644">
        <v>78302</v>
      </c>
      <c r="J36" s="1644">
        <v>6639</v>
      </c>
      <c r="K36" s="1644">
        <v>19407</v>
      </c>
      <c r="L36" s="1644" t="s">
        <v>1425</v>
      </c>
      <c r="M36" s="1644" t="s">
        <v>1425</v>
      </c>
      <c r="N36" s="1644">
        <v>47209</v>
      </c>
      <c r="O36" s="1644">
        <v>2939599</v>
      </c>
      <c r="P36" s="1644">
        <v>1573</v>
      </c>
      <c r="Q36" s="1644">
        <v>65853</v>
      </c>
      <c r="R36" s="1644">
        <v>77866</v>
      </c>
      <c r="S36" s="1644">
        <v>8417</v>
      </c>
      <c r="T36" s="1638">
        <v>276162</v>
      </c>
      <c r="U36" s="1644" t="s">
        <v>1425</v>
      </c>
      <c r="V36" s="1644">
        <v>422962</v>
      </c>
      <c r="W36" s="1644">
        <v>12150</v>
      </c>
      <c r="X36" s="1644">
        <v>13047</v>
      </c>
      <c r="Y36" s="1644">
        <v>213135</v>
      </c>
      <c r="Z36" s="1644">
        <v>100728</v>
      </c>
      <c r="AA36" s="1644">
        <v>113501</v>
      </c>
      <c r="AB36" s="1644">
        <v>896600</v>
      </c>
      <c r="AC36" s="1644">
        <v>118827</v>
      </c>
      <c r="AD36" s="1644">
        <v>723346</v>
      </c>
      <c r="AE36" s="1644">
        <v>996768</v>
      </c>
      <c r="AF36" s="1644">
        <v>572200</v>
      </c>
      <c r="AG36" s="1644">
        <v>9737</v>
      </c>
      <c r="AH36" s="1644">
        <v>479509</v>
      </c>
      <c r="AI36" s="1644">
        <v>155365</v>
      </c>
      <c r="AJ36" s="1644">
        <v>466083</v>
      </c>
      <c r="AK36" s="1644">
        <v>221458</v>
      </c>
      <c r="AL36" s="1644">
        <v>847902</v>
      </c>
      <c r="AM36" s="1644">
        <v>171735</v>
      </c>
      <c r="AN36" s="1644">
        <v>978773</v>
      </c>
      <c r="AO36" s="1644" t="s">
        <v>1425</v>
      </c>
    </row>
    <row r="37" spans="2:41" s="1629" customFormat="1" ht="12.75" customHeight="1">
      <c r="B37" s="1643" t="s">
        <v>1117</v>
      </c>
      <c r="C37" s="1644">
        <v>6496758</v>
      </c>
      <c r="D37" s="1644">
        <v>6342710</v>
      </c>
      <c r="E37" s="1644">
        <v>154048</v>
      </c>
      <c r="F37" s="1644">
        <v>0</v>
      </c>
      <c r="G37" s="1644">
        <v>154048</v>
      </c>
      <c r="H37" s="1644">
        <v>754458</v>
      </c>
      <c r="I37" s="1644">
        <v>84332</v>
      </c>
      <c r="J37" s="1644">
        <v>8334</v>
      </c>
      <c r="K37" s="1644">
        <v>21560</v>
      </c>
      <c r="L37" s="1644" t="s">
        <v>1425</v>
      </c>
      <c r="M37" s="1644" t="s">
        <v>1425</v>
      </c>
      <c r="N37" s="1644">
        <v>50353</v>
      </c>
      <c r="O37" s="1644">
        <v>2809049</v>
      </c>
      <c r="P37" s="1644">
        <v>1835</v>
      </c>
      <c r="Q37" s="1644">
        <v>51082</v>
      </c>
      <c r="R37" s="1644">
        <v>70625</v>
      </c>
      <c r="S37" s="1644">
        <v>6118</v>
      </c>
      <c r="T37" s="1638">
        <v>487274</v>
      </c>
      <c r="U37" s="1644" t="s">
        <v>1425</v>
      </c>
      <c r="V37" s="1644">
        <v>571455</v>
      </c>
      <c r="W37" s="1644">
        <v>15208</v>
      </c>
      <c r="X37" s="1644">
        <v>7550</v>
      </c>
      <c r="Y37" s="1644">
        <v>126578</v>
      </c>
      <c r="Z37" s="1644">
        <v>192958</v>
      </c>
      <c r="AA37" s="1644">
        <v>211889</v>
      </c>
      <c r="AB37" s="1644">
        <v>1026100</v>
      </c>
      <c r="AC37" s="1644">
        <v>134123</v>
      </c>
      <c r="AD37" s="1644">
        <v>933488</v>
      </c>
      <c r="AE37" s="1644">
        <v>1003741</v>
      </c>
      <c r="AF37" s="1644">
        <v>397031</v>
      </c>
      <c r="AG37" s="1644">
        <v>10655</v>
      </c>
      <c r="AH37" s="1644">
        <v>843044</v>
      </c>
      <c r="AI37" s="1644">
        <v>228531</v>
      </c>
      <c r="AJ37" s="1644">
        <v>1017668</v>
      </c>
      <c r="AK37" s="1644">
        <v>226411</v>
      </c>
      <c r="AL37" s="1644">
        <v>456020</v>
      </c>
      <c r="AM37" s="1644">
        <v>233957</v>
      </c>
      <c r="AN37" s="1644">
        <v>858041</v>
      </c>
      <c r="AO37" s="1644" t="s">
        <v>1425</v>
      </c>
    </row>
    <row r="38" spans="2:41" s="1629" customFormat="1" ht="12.75" customHeight="1">
      <c r="B38" s="1643" t="s">
        <v>1118</v>
      </c>
      <c r="C38" s="1644">
        <v>5402938</v>
      </c>
      <c r="D38" s="1644">
        <v>5224091</v>
      </c>
      <c r="E38" s="1644">
        <v>178847</v>
      </c>
      <c r="F38" s="1644">
        <v>120369</v>
      </c>
      <c r="G38" s="1644">
        <v>58478</v>
      </c>
      <c r="H38" s="1644">
        <v>728076</v>
      </c>
      <c r="I38" s="1644">
        <v>65459</v>
      </c>
      <c r="J38" s="1644">
        <v>8383</v>
      </c>
      <c r="K38" s="1644">
        <v>19159</v>
      </c>
      <c r="L38" s="1644">
        <v>13343</v>
      </c>
      <c r="M38" s="1644" t="s">
        <v>1425</v>
      </c>
      <c r="N38" s="1644">
        <v>37614</v>
      </c>
      <c r="O38" s="1644">
        <v>2431048</v>
      </c>
      <c r="P38" s="1644">
        <v>1222</v>
      </c>
      <c r="Q38" s="1644">
        <v>150119</v>
      </c>
      <c r="R38" s="1644">
        <v>69345</v>
      </c>
      <c r="S38" s="1644">
        <v>5366</v>
      </c>
      <c r="T38" s="1638">
        <v>422551</v>
      </c>
      <c r="U38" s="1644" t="s">
        <v>1425</v>
      </c>
      <c r="V38" s="1644">
        <v>431294</v>
      </c>
      <c r="W38" s="1644">
        <v>16803</v>
      </c>
      <c r="X38" s="1644">
        <v>29674</v>
      </c>
      <c r="Y38" s="1644">
        <v>1762</v>
      </c>
      <c r="Z38" s="1644">
        <v>143786</v>
      </c>
      <c r="AA38" s="1644">
        <v>161152</v>
      </c>
      <c r="AB38" s="1644">
        <v>666782</v>
      </c>
      <c r="AC38" s="1644">
        <v>114867</v>
      </c>
      <c r="AD38" s="1644">
        <v>650217</v>
      </c>
      <c r="AE38" s="1644">
        <v>828850</v>
      </c>
      <c r="AF38" s="1644">
        <v>243437</v>
      </c>
      <c r="AG38" s="1644">
        <v>6089</v>
      </c>
      <c r="AH38" s="1644">
        <v>620431</v>
      </c>
      <c r="AI38" s="1644">
        <v>49240</v>
      </c>
      <c r="AJ38" s="1644">
        <v>983476</v>
      </c>
      <c r="AK38" s="1644">
        <v>171586</v>
      </c>
      <c r="AL38" s="1644">
        <v>622173</v>
      </c>
      <c r="AM38" s="1644">
        <v>54162</v>
      </c>
      <c r="AN38" s="1644">
        <v>879563</v>
      </c>
      <c r="AO38" s="1644" t="s">
        <v>1425</v>
      </c>
    </row>
    <row r="39" spans="2:41" s="1629" customFormat="1" ht="12.75" customHeight="1">
      <c r="B39" s="1643"/>
      <c r="C39" s="1644"/>
      <c r="D39" s="1644"/>
      <c r="E39" s="1644"/>
      <c r="F39" s="1644"/>
      <c r="G39" s="1644"/>
      <c r="H39" s="1644"/>
      <c r="I39" s="1644"/>
      <c r="J39" s="1644"/>
      <c r="K39" s="1644"/>
      <c r="L39" s="1644"/>
      <c r="M39" s="1644"/>
      <c r="N39" s="1644"/>
      <c r="O39" s="1644"/>
      <c r="P39" s="1644"/>
      <c r="Q39" s="1644"/>
      <c r="R39" s="1644"/>
      <c r="S39" s="1644"/>
      <c r="T39" s="1638"/>
      <c r="U39" s="1644"/>
      <c r="V39" s="1644"/>
      <c r="W39" s="1644"/>
      <c r="X39" s="1644"/>
      <c r="Y39" s="1644"/>
      <c r="Z39" s="1644"/>
      <c r="AA39" s="1644"/>
      <c r="AB39" s="1644"/>
      <c r="AC39" s="1644"/>
      <c r="AD39" s="1644"/>
      <c r="AE39" s="1644"/>
      <c r="AF39" s="1644"/>
      <c r="AG39" s="1644"/>
      <c r="AH39" s="1644"/>
      <c r="AI39" s="1644"/>
      <c r="AJ39" s="1644"/>
      <c r="AK39" s="1644"/>
      <c r="AL39" s="1644"/>
      <c r="AM39" s="1644"/>
      <c r="AN39" s="1644"/>
      <c r="AO39" s="1644"/>
    </row>
    <row r="40" spans="2:41" s="1629" customFormat="1" ht="12.75" customHeight="1">
      <c r="B40" s="1643" t="s">
        <v>1119</v>
      </c>
      <c r="C40" s="1644">
        <v>4805421</v>
      </c>
      <c r="D40" s="1644">
        <v>4599023</v>
      </c>
      <c r="E40" s="1644">
        <v>206398</v>
      </c>
      <c r="F40" s="1644">
        <v>4385</v>
      </c>
      <c r="G40" s="1644">
        <v>202013</v>
      </c>
      <c r="H40" s="1644">
        <v>495786</v>
      </c>
      <c r="I40" s="1644">
        <v>71087</v>
      </c>
      <c r="J40" s="1644">
        <v>5003</v>
      </c>
      <c r="K40" s="1644">
        <v>16398</v>
      </c>
      <c r="L40" s="1644" t="s">
        <v>1425</v>
      </c>
      <c r="M40" s="1644" t="s">
        <v>1425</v>
      </c>
      <c r="N40" s="1644">
        <v>43511</v>
      </c>
      <c r="O40" s="1644">
        <v>2340434</v>
      </c>
      <c r="P40" s="1644">
        <v>1331</v>
      </c>
      <c r="Q40" s="1644">
        <v>34731</v>
      </c>
      <c r="R40" s="1644">
        <v>81439</v>
      </c>
      <c r="S40" s="1644">
        <v>6177</v>
      </c>
      <c r="T40" s="1638">
        <v>128449</v>
      </c>
      <c r="U40" s="1644" t="s">
        <v>1425</v>
      </c>
      <c r="V40" s="1644">
        <v>475548</v>
      </c>
      <c r="W40" s="1644">
        <v>7101</v>
      </c>
      <c r="X40" s="1644">
        <v>3121</v>
      </c>
      <c r="Y40" s="1644">
        <v>238200</v>
      </c>
      <c r="Z40" s="1644">
        <v>149466</v>
      </c>
      <c r="AA40" s="1644">
        <v>84539</v>
      </c>
      <c r="AB40" s="1644">
        <v>623100</v>
      </c>
      <c r="AC40" s="1644">
        <v>100386</v>
      </c>
      <c r="AD40" s="1644">
        <v>837667</v>
      </c>
      <c r="AE40" s="1644">
        <v>525294</v>
      </c>
      <c r="AF40" s="1644">
        <v>539732</v>
      </c>
      <c r="AG40" s="1644">
        <v>8671</v>
      </c>
      <c r="AH40" s="1644">
        <v>295137</v>
      </c>
      <c r="AI40" s="1644">
        <v>815162</v>
      </c>
      <c r="AJ40" s="1644">
        <v>394444</v>
      </c>
      <c r="AK40" s="1644">
        <v>164369</v>
      </c>
      <c r="AL40" s="1644">
        <v>430295</v>
      </c>
      <c r="AM40" s="1644" t="s">
        <v>1425</v>
      </c>
      <c r="AN40" s="1644">
        <v>487866</v>
      </c>
      <c r="AO40" s="1644" t="s">
        <v>1425</v>
      </c>
    </row>
    <row r="41" spans="2:41" s="1629" customFormat="1" ht="12.75" customHeight="1">
      <c r="B41" s="1643" t="s">
        <v>1120</v>
      </c>
      <c r="C41" s="1644">
        <v>7349915</v>
      </c>
      <c r="D41" s="1644">
        <v>7218201</v>
      </c>
      <c r="E41" s="1644">
        <v>131714</v>
      </c>
      <c r="F41" s="1644">
        <v>43792</v>
      </c>
      <c r="G41" s="1644">
        <v>87922</v>
      </c>
      <c r="H41" s="1644">
        <v>895605</v>
      </c>
      <c r="I41" s="1644">
        <v>72091</v>
      </c>
      <c r="J41" s="1644">
        <v>9122</v>
      </c>
      <c r="K41" s="1644">
        <v>25462</v>
      </c>
      <c r="L41" s="1644" t="s">
        <v>1425</v>
      </c>
      <c r="M41" s="1644">
        <v>10822</v>
      </c>
      <c r="N41" s="1644">
        <v>38967</v>
      </c>
      <c r="O41" s="1644">
        <v>3158713</v>
      </c>
      <c r="P41" s="1644">
        <v>1333</v>
      </c>
      <c r="Q41" s="1644">
        <v>96072</v>
      </c>
      <c r="R41" s="1644">
        <v>157092</v>
      </c>
      <c r="S41" s="1644">
        <v>14732</v>
      </c>
      <c r="T41" s="1638">
        <v>548750</v>
      </c>
      <c r="U41" s="1644" t="s">
        <v>1425</v>
      </c>
      <c r="V41" s="1644">
        <v>415863</v>
      </c>
      <c r="W41" s="1644">
        <v>137614</v>
      </c>
      <c r="X41" s="1644">
        <v>8732</v>
      </c>
      <c r="Y41" s="1644">
        <v>700400</v>
      </c>
      <c r="Z41" s="1644">
        <v>117942</v>
      </c>
      <c r="AA41" s="1644">
        <v>130503</v>
      </c>
      <c r="AB41" s="1644">
        <v>810100</v>
      </c>
      <c r="AC41" s="1644">
        <v>112821</v>
      </c>
      <c r="AD41" s="1644">
        <v>1089743</v>
      </c>
      <c r="AE41" s="1644">
        <v>1043667</v>
      </c>
      <c r="AF41" s="1644">
        <v>735461</v>
      </c>
      <c r="AG41" s="1644">
        <v>5800</v>
      </c>
      <c r="AH41" s="1644">
        <v>793718</v>
      </c>
      <c r="AI41" s="1644">
        <v>114218</v>
      </c>
      <c r="AJ41" s="1644">
        <v>1240804</v>
      </c>
      <c r="AK41" s="1644">
        <v>285199</v>
      </c>
      <c r="AL41" s="1644">
        <v>987241</v>
      </c>
      <c r="AM41" s="1644">
        <v>15833</v>
      </c>
      <c r="AN41" s="1644">
        <v>793696</v>
      </c>
      <c r="AO41" s="1644" t="s">
        <v>1425</v>
      </c>
    </row>
    <row r="42" spans="2:41" s="1629" customFormat="1" ht="12.75" customHeight="1">
      <c r="B42" s="1643" t="s">
        <v>1121</v>
      </c>
      <c r="C42" s="1644">
        <v>5400946</v>
      </c>
      <c r="D42" s="1644">
        <v>5264627</v>
      </c>
      <c r="E42" s="1644">
        <v>136319</v>
      </c>
      <c r="F42" s="1644">
        <v>0</v>
      </c>
      <c r="G42" s="1644">
        <v>136319</v>
      </c>
      <c r="H42" s="1644">
        <v>480197</v>
      </c>
      <c r="I42" s="1644">
        <v>53095</v>
      </c>
      <c r="J42" s="1644">
        <v>5334</v>
      </c>
      <c r="K42" s="1644">
        <v>14170</v>
      </c>
      <c r="L42" s="1644" t="s">
        <v>1425</v>
      </c>
      <c r="M42" s="1644" t="s">
        <v>1425</v>
      </c>
      <c r="N42" s="1644">
        <v>31388</v>
      </c>
      <c r="O42" s="1644">
        <v>2239543</v>
      </c>
      <c r="P42" s="1644">
        <v>1263</v>
      </c>
      <c r="Q42" s="1644">
        <v>49146</v>
      </c>
      <c r="R42" s="1644">
        <v>79744</v>
      </c>
      <c r="S42" s="1644">
        <v>6321</v>
      </c>
      <c r="T42" s="1638">
        <v>545984</v>
      </c>
      <c r="U42" s="1644" t="s">
        <v>1425</v>
      </c>
      <c r="V42" s="1644">
        <v>291974</v>
      </c>
      <c r="W42" s="1644">
        <v>32981</v>
      </c>
      <c r="X42" s="1644">
        <v>5565</v>
      </c>
      <c r="Y42" s="1644">
        <v>332330</v>
      </c>
      <c r="Z42" s="1644">
        <v>197131</v>
      </c>
      <c r="AA42" s="1644">
        <v>154280</v>
      </c>
      <c r="AB42" s="1644">
        <v>880500</v>
      </c>
      <c r="AC42" s="1644">
        <v>98696</v>
      </c>
      <c r="AD42" s="1644">
        <v>873485</v>
      </c>
      <c r="AE42" s="1644">
        <v>638603</v>
      </c>
      <c r="AF42" s="1644">
        <v>197912</v>
      </c>
      <c r="AG42" s="1644">
        <v>16615</v>
      </c>
      <c r="AH42" s="1644">
        <v>538275</v>
      </c>
      <c r="AI42" s="1644">
        <v>81027</v>
      </c>
      <c r="AJ42" s="1644">
        <v>472341</v>
      </c>
      <c r="AK42" s="1644">
        <v>143802</v>
      </c>
      <c r="AL42" s="1644">
        <v>1481685</v>
      </c>
      <c r="AM42" s="1644">
        <v>76001</v>
      </c>
      <c r="AN42" s="1644">
        <v>646185</v>
      </c>
      <c r="AO42" s="1644" t="s">
        <v>1425</v>
      </c>
    </row>
    <row r="43" spans="2:41" s="1629" customFormat="1" ht="12.75" customHeight="1">
      <c r="B43" s="1643" t="s">
        <v>1122</v>
      </c>
      <c r="C43" s="1644">
        <v>6147806</v>
      </c>
      <c r="D43" s="1644">
        <v>5990134</v>
      </c>
      <c r="E43" s="1644">
        <v>157672</v>
      </c>
      <c r="F43" s="1644">
        <v>54083</v>
      </c>
      <c r="G43" s="1644">
        <v>103589</v>
      </c>
      <c r="H43" s="1644">
        <v>764668</v>
      </c>
      <c r="I43" s="1644">
        <v>89764</v>
      </c>
      <c r="J43" s="1644">
        <v>8249</v>
      </c>
      <c r="K43" s="1644">
        <v>24106</v>
      </c>
      <c r="L43" s="1644" t="s">
        <v>1425</v>
      </c>
      <c r="M43" s="1644">
        <v>627</v>
      </c>
      <c r="N43" s="1644">
        <v>52975</v>
      </c>
      <c r="O43" s="1644">
        <v>3315634</v>
      </c>
      <c r="P43" s="1644">
        <v>1835</v>
      </c>
      <c r="Q43" s="1644">
        <v>58295</v>
      </c>
      <c r="R43" s="1644">
        <v>98353</v>
      </c>
      <c r="S43" s="1644">
        <v>9148</v>
      </c>
      <c r="T43" s="1638">
        <v>307621</v>
      </c>
      <c r="U43" s="1644" t="s">
        <v>1425</v>
      </c>
      <c r="V43" s="1644">
        <v>373204</v>
      </c>
      <c r="W43" s="1644">
        <v>14814</v>
      </c>
      <c r="X43" s="1644">
        <v>100</v>
      </c>
      <c r="Y43" s="1644">
        <v>134062</v>
      </c>
      <c r="Z43" s="1644">
        <v>113940</v>
      </c>
      <c r="AA43" s="1644">
        <v>88711</v>
      </c>
      <c r="AB43" s="1644">
        <v>691700</v>
      </c>
      <c r="AC43" s="1644">
        <v>108423</v>
      </c>
      <c r="AD43" s="1644">
        <v>869813</v>
      </c>
      <c r="AE43" s="1644">
        <v>711121</v>
      </c>
      <c r="AF43" s="1644">
        <v>606299</v>
      </c>
      <c r="AG43" s="1644">
        <v>18709</v>
      </c>
      <c r="AH43" s="1644">
        <v>602836</v>
      </c>
      <c r="AI43" s="1644">
        <v>158185</v>
      </c>
      <c r="AJ43" s="1644">
        <v>554919</v>
      </c>
      <c r="AK43" s="1644">
        <v>294977</v>
      </c>
      <c r="AL43" s="1644">
        <v>1169184</v>
      </c>
      <c r="AM43" s="1644">
        <v>27186</v>
      </c>
      <c r="AN43" s="1644">
        <v>707614</v>
      </c>
      <c r="AO43" s="1644">
        <v>160868</v>
      </c>
    </row>
    <row r="44" spans="2:41" s="1629" customFormat="1" ht="12.75" customHeight="1">
      <c r="B44" s="1643" t="s">
        <v>1123</v>
      </c>
      <c r="C44" s="1644">
        <v>4292321</v>
      </c>
      <c r="D44" s="1644">
        <v>4231194</v>
      </c>
      <c r="E44" s="1644">
        <v>61127</v>
      </c>
      <c r="F44" s="1644">
        <v>3215</v>
      </c>
      <c r="G44" s="1644">
        <v>57912</v>
      </c>
      <c r="H44" s="1644">
        <v>361614</v>
      </c>
      <c r="I44" s="1644">
        <v>41957</v>
      </c>
      <c r="J44" s="1644">
        <v>3224</v>
      </c>
      <c r="K44" s="1644">
        <v>9285</v>
      </c>
      <c r="L44" s="1644" t="s">
        <v>1425</v>
      </c>
      <c r="M44" s="1644">
        <v>153</v>
      </c>
      <c r="N44" s="1644">
        <v>25917</v>
      </c>
      <c r="O44" s="1644">
        <v>2134236</v>
      </c>
      <c r="P44" s="1644">
        <v>775</v>
      </c>
      <c r="Q44" s="1644">
        <v>26847</v>
      </c>
      <c r="R44" s="1644">
        <v>280066</v>
      </c>
      <c r="S44" s="1644">
        <v>3953</v>
      </c>
      <c r="T44" s="1638">
        <v>229900</v>
      </c>
      <c r="U44" s="1644" t="s">
        <v>1425</v>
      </c>
      <c r="V44" s="1644">
        <v>272354</v>
      </c>
      <c r="W44" s="1644">
        <v>10524</v>
      </c>
      <c r="X44" s="1644">
        <v>200</v>
      </c>
      <c r="Y44" s="1644">
        <v>150000</v>
      </c>
      <c r="Z44" s="1644">
        <v>74587</v>
      </c>
      <c r="AA44" s="1644">
        <v>54929</v>
      </c>
      <c r="AB44" s="1644">
        <v>611800</v>
      </c>
      <c r="AC44" s="1644">
        <v>90729</v>
      </c>
      <c r="AD44" s="1644">
        <v>482659</v>
      </c>
      <c r="AE44" s="1644">
        <v>501655</v>
      </c>
      <c r="AF44" s="1644">
        <v>447933</v>
      </c>
      <c r="AG44" s="1644">
        <v>1370</v>
      </c>
      <c r="AH44" s="1644">
        <v>354155</v>
      </c>
      <c r="AI44" s="1644">
        <v>445171</v>
      </c>
      <c r="AJ44" s="1644">
        <v>502211</v>
      </c>
      <c r="AK44" s="1644">
        <v>118679</v>
      </c>
      <c r="AL44" s="1644">
        <v>325281</v>
      </c>
      <c r="AM44" s="1644">
        <v>168612</v>
      </c>
      <c r="AN44" s="1644">
        <v>792739</v>
      </c>
      <c r="AO44" s="1644" t="s">
        <v>1425</v>
      </c>
    </row>
    <row r="45" spans="2:41" s="1629" customFormat="1" ht="12.75" customHeight="1">
      <c r="B45" s="1643" t="s">
        <v>1124</v>
      </c>
      <c r="C45" s="1644">
        <v>4654695</v>
      </c>
      <c r="D45" s="1644">
        <v>4457577</v>
      </c>
      <c r="E45" s="1644">
        <v>197118</v>
      </c>
      <c r="F45" s="1644">
        <v>95</v>
      </c>
      <c r="G45" s="1644">
        <v>197023</v>
      </c>
      <c r="H45" s="1644">
        <v>367184</v>
      </c>
      <c r="I45" s="1644">
        <v>48456</v>
      </c>
      <c r="J45" s="1644">
        <v>3795</v>
      </c>
      <c r="K45" s="1644">
        <v>11031</v>
      </c>
      <c r="L45" s="1644" t="s">
        <v>1425</v>
      </c>
      <c r="M45" s="1644">
        <v>372</v>
      </c>
      <c r="N45" s="1644">
        <v>29756</v>
      </c>
      <c r="O45" s="1644">
        <v>2095096</v>
      </c>
      <c r="P45" s="1644">
        <v>1090</v>
      </c>
      <c r="Q45" s="1644">
        <v>84427</v>
      </c>
      <c r="R45" s="1644">
        <v>42194</v>
      </c>
      <c r="S45" s="1644">
        <v>5284</v>
      </c>
      <c r="T45" s="1638">
        <v>191859</v>
      </c>
      <c r="U45" s="1644" t="s">
        <v>1425</v>
      </c>
      <c r="V45" s="1644">
        <v>434077</v>
      </c>
      <c r="W45" s="1644">
        <v>7959</v>
      </c>
      <c r="X45" s="1644">
        <v>100</v>
      </c>
      <c r="Y45" s="1644">
        <v>205675</v>
      </c>
      <c r="Z45" s="1644">
        <v>155382</v>
      </c>
      <c r="AA45" s="1644">
        <v>58958</v>
      </c>
      <c r="AB45" s="1644">
        <v>912000</v>
      </c>
      <c r="AC45" s="1644">
        <v>87297</v>
      </c>
      <c r="AD45" s="1644">
        <v>603713</v>
      </c>
      <c r="AE45" s="1644">
        <v>525131</v>
      </c>
      <c r="AF45" s="1644">
        <v>174988</v>
      </c>
      <c r="AG45" s="1644">
        <v>13071</v>
      </c>
      <c r="AH45" s="1644">
        <v>1460838</v>
      </c>
      <c r="AI45" s="1644">
        <v>36130</v>
      </c>
      <c r="AJ45" s="1644">
        <v>495778</v>
      </c>
      <c r="AK45" s="1644">
        <v>158568</v>
      </c>
      <c r="AL45" s="1644">
        <v>395547</v>
      </c>
      <c r="AM45" s="1644">
        <v>71387</v>
      </c>
      <c r="AN45" s="1644">
        <v>435129</v>
      </c>
      <c r="AO45" s="1644" t="s">
        <v>1425</v>
      </c>
    </row>
    <row r="46" spans="2:41" s="1629" customFormat="1" ht="12.75" customHeight="1">
      <c r="B46" s="1643" t="s">
        <v>1125</v>
      </c>
      <c r="C46" s="1644">
        <v>4669248</v>
      </c>
      <c r="D46" s="1644">
        <v>4556795</v>
      </c>
      <c r="E46" s="1644">
        <v>112453</v>
      </c>
      <c r="F46" s="1644">
        <v>5345</v>
      </c>
      <c r="G46" s="1644">
        <v>107108</v>
      </c>
      <c r="H46" s="1644">
        <v>407043</v>
      </c>
      <c r="I46" s="1644">
        <v>50620</v>
      </c>
      <c r="J46" s="1644">
        <v>3919</v>
      </c>
      <c r="K46" s="1644">
        <v>14220</v>
      </c>
      <c r="L46" s="1644">
        <v>3794</v>
      </c>
      <c r="M46" s="1644">
        <v>834</v>
      </c>
      <c r="N46" s="1644">
        <v>29477</v>
      </c>
      <c r="O46" s="1644">
        <v>2307348</v>
      </c>
      <c r="P46" s="1644">
        <v>1224</v>
      </c>
      <c r="Q46" s="1644">
        <v>24524</v>
      </c>
      <c r="R46" s="1644">
        <v>66819</v>
      </c>
      <c r="S46" s="1644">
        <v>6549</v>
      </c>
      <c r="T46" s="1638">
        <v>152342</v>
      </c>
      <c r="U46" s="1644" t="s">
        <v>1425</v>
      </c>
      <c r="V46" s="1644">
        <v>233008</v>
      </c>
      <c r="W46" s="1644">
        <v>5928</v>
      </c>
      <c r="X46" s="1644" t="s">
        <v>1425</v>
      </c>
      <c r="Y46" s="1644">
        <v>132204</v>
      </c>
      <c r="Z46" s="1644">
        <v>100599</v>
      </c>
      <c r="AA46" s="1644">
        <v>223596</v>
      </c>
      <c r="AB46" s="1644">
        <v>905200</v>
      </c>
      <c r="AC46" s="1644">
        <v>86053</v>
      </c>
      <c r="AD46" s="1644">
        <v>693479</v>
      </c>
      <c r="AE46" s="1644">
        <v>894618</v>
      </c>
      <c r="AF46" s="1644">
        <v>332413</v>
      </c>
      <c r="AG46" s="1644">
        <v>14640</v>
      </c>
      <c r="AH46" s="1644">
        <v>426450</v>
      </c>
      <c r="AI46" s="1644">
        <v>516203</v>
      </c>
      <c r="AJ46" s="1644">
        <v>305003</v>
      </c>
      <c r="AK46" s="1644">
        <v>156465</v>
      </c>
      <c r="AL46" s="1644">
        <v>445399</v>
      </c>
      <c r="AM46" s="1644">
        <v>35792</v>
      </c>
      <c r="AN46" s="1644">
        <v>650280</v>
      </c>
      <c r="AO46" s="1644" t="s">
        <v>1425</v>
      </c>
    </row>
    <row r="47" spans="2:41" s="1629" customFormat="1" ht="12.75" customHeight="1">
      <c r="B47" s="1643"/>
      <c r="C47" s="1644"/>
      <c r="D47" s="1644"/>
      <c r="E47" s="1644"/>
      <c r="F47" s="1644"/>
      <c r="G47" s="1644"/>
      <c r="H47" s="1644"/>
      <c r="I47" s="1644"/>
      <c r="J47" s="1644"/>
      <c r="K47" s="1644"/>
      <c r="L47" s="1644"/>
      <c r="M47" s="1644"/>
      <c r="N47" s="1644"/>
      <c r="O47" s="1644"/>
      <c r="P47" s="1644"/>
      <c r="Q47" s="1644"/>
      <c r="R47" s="1644"/>
      <c r="S47" s="1644"/>
      <c r="T47" s="1638"/>
      <c r="U47" s="1644"/>
      <c r="V47" s="1644"/>
      <c r="W47" s="1644"/>
      <c r="X47" s="1644"/>
      <c r="Y47" s="1644"/>
      <c r="Z47" s="1644"/>
      <c r="AA47" s="1644"/>
      <c r="AB47" s="1644"/>
      <c r="AC47" s="1644"/>
      <c r="AD47" s="1644"/>
      <c r="AE47" s="1644"/>
      <c r="AF47" s="1644"/>
      <c r="AG47" s="1644"/>
      <c r="AH47" s="1644"/>
      <c r="AI47" s="1644"/>
      <c r="AJ47" s="1644"/>
      <c r="AK47" s="1644"/>
      <c r="AL47" s="1644"/>
      <c r="AM47" s="1644"/>
      <c r="AN47" s="1644"/>
      <c r="AO47" s="1644"/>
    </row>
    <row r="48" spans="2:41" s="1629" customFormat="1" ht="12.75" customHeight="1">
      <c r="B48" s="1643" t="s">
        <v>1126</v>
      </c>
      <c r="C48" s="1644">
        <v>11559162</v>
      </c>
      <c r="D48" s="1644">
        <v>11084037</v>
      </c>
      <c r="E48" s="1644">
        <v>475125</v>
      </c>
      <c r="F48" s="1644">
        <v>0</v>
      </c>
      <c r="G48" s="1644">
        <v>475125</v>
      </c>
      <c r="H48" s="1644">
        <v>2416740</v>
      </c>
      <c r="I48" s="1644">
        <v>253015</v>
      </c>
      <c r="J48" s="1644">
        <v>22089</v>
      </c>
      <c r="K48" s="1644">
        <v>56810</v>
      </c>
      <c r="L48" s="1644" t="s">
        <v>1425</v>
      </c>
      <c r="M48" s="1644">
        <v>881</v>
      </c>
      <c r="N48" s="1644">
        <v>155890</v>
      </c>
      <c r="O48" s="1644">
        <v>4644284</v>
      </c>
      <c r="P48" s="1644">
        <v>5159</v>
      </c>
      <c r="Q48" s="1644">
        <v>139403</v>
      </c>
      <c r="R48" s="1644">
        <v>170604</v>
      </c>
      <c r="S48" s="1644">
        <v>36882</v>
      </c>
      <c r="T48" s="1638">
        <v>700154</v>
      </c>
      <c r="U48" s="1644" t="s">
        <v>1425</v>
      </c>
      <c r="V48" s="1644">
        <v>573617</v>
      </c>
      <c r="W48" s="1644">
        <v>18926</v>
      </c>
      <c r="X48" s="1644">
        <v>1567</v>
      </c>
      <c r="Y48" s="1644">
        <v>269346</v>
      </c>
      <c r="Z48" s="1644">
        <v>462568</v>
      </c>
      <c r="AA48" s="1644">
        <v>187627</v>
      </c>
      <c r="AB48" s="1644">
        <v>1443600</v>
      </c>
      <c r="AC48" s="1644">
        <v>162732</v>
      </c>
      <c r="AD48" s="1644">
        <v>1506680</v>
      </c>
      <c r="AE48" s="1644">
        <v>1687529</v>
      </c>
      <c r="AF48" s="1644">
        <v>1096128</v>
      </c>
      <c r="AG48" s="1644">
        <v>61168</v>
      </c>
      <c r="AH48" s="1644">
        <v>592473</v>
      </c>
      <c r="AI48" s="1644">
        <v>390309</v>
      </c>
      <c r="AJ48" s="1644">
        <v>2181074</v>
      </c>
      <c r="AK48" s="1644">
        <v>389925</v>
      </c>
      <c r="AL48" s="1644">
        <v>1473441</v>
      </c>
      <c r="AM48" s="1644">
        <v>8283</v>
      </c>
      <c r="AN48" s="1644">
        <v>1534295</v>
      </c>
      <c r="AO48" s="1644" t="s">
        <v>1425</v>
      </c>
    </row>
    <row r="49" spans="2:41" s="1629" customFormat="1" ht="12.75" customHeight="1">
      <c r="B49" s="1643" t="s">
        <v>1127</v>
      </c>
      <c r="C49" s="1644">
        <v>9141905</v>
      </c>
      <c r="D49" s="1644">
        <v>8872096</v>
      </c>
      <c r="E49" s="1644">
        <v>269809</v>
      </c>
      <c r="F49" s="1644">
        <v>0</v>
      </c>
      <c r="G49" s="1644">
        <v>269809</v>
      </c>
      <c r="H49" s="1644">
        <v>1507470</v>
      </c>
      <c r="I49" s="1644">
        <v>184757</v>
      </c>
      <c r="J49" s="1644">
        <v>14658</v>
      </c>
      <c r="K49" s="1644">
        <v>39097</v>
      </c>
      <c r="L49" s="1644">
        <v>33408</v>
      </c>
      <c r="M49" s="1644">
        <v>567</v>
      </c>
      <c r="N49" s="1644">
        <v>115076</v>
      </c>
      <c r="O49" s="1644">
        <v>4252810</v>
      </c>
      <c r="P49" s="1644">
        <v>4406</v>
      </c>
      <c r="Q49" s="1644">
        <v>69048</v>
      </c>
      <c r="R49" s="1644">
        <v>131747</v>
      </c>
      <c r="S49" s="1644">
        <v>16515</v>
      </c>
      <c r="T49" s="1638">
        <v>422100</v>
      </c>
      <c r="U49" s="1644" t="s">
        <v>1425</v>
      </c>
      <c r="V49" s="1644">
        <v>936809</v>
      </c>
      <c r="W49" s="1644">
        <v>64883</v>
      </c>
      <c r="X49" s="1644">
        <v>724</v>
      </c>
      <c r="Y49" s="1644">
        <v>62777</v>
      </c>
      <c r="Z49" s="1644">
        <v>164727</v>
      </c>
      <c r="AA49" s="1644">
        <v>231426</v>
      </c>
      <c r="AB49" s="1644">
        <v>888900</v>
      </c>
      <c r="AC49" s="1644">
        <v>138683</v>
      </c>
      <c r="AD49" s="1644">
        <v>1148885</v>
      </c>
      <c r="AE49" s="1644">
        <v>1201794</v>
      </c>
      <c r="AF49" s="1644">
        <v>603607</v>
      </c>
      <c r="AG49" s="1644">
        <v>29021</v>
      </c>
      <c r="AH49" s="1644">
        <v>1171826</v>
      </c>
      <c r="AI49" s="1644">
        <v>272261</v>
      </c>
      <c r="AJ49" s="1644">
        <v>1118415</v>
      </c>
      <c r="AK49" s="1644">
        <v>388999</v>
      </c>
      <c r="AL49" s="1644">
        <v>1128470</v>
      </c>
      <c r="AM49" s="1644">
        <v>25925</v>
      </c>
      <c r="AN49" s="1644">
        <v>1644210</v>
      </c>
      <c r="AO49" s="1644" t="s">
        <v>1425</v>
      </c>
    </row>
    <row r="50" spans="2:41" s="1629" customFormat="1" ht="12.75" customHeight="1">
      <c r="B50" s="1643" t="s">
        <v>1128</v>
      </c>
      <c r="C50" s="1644">
        <v>8280022</v>
      </c>
      <c r="D50" s="1644">
        <v>7952812</v>
      </c>
      <c r="E50" s="1644">
        <v>327210</v>
      </c>
      <c r="F50" s="1644">
        <v>3737</v>
      </c>
      <c r="G50" s="1644">
        <v>323473</v>
      </c>
      <c r="H50" s="1644">
        <v>1464750</v>
      </c>
      <c r="I50" s="1644">
        <v>106374</v>
      </c>
      <c r="J50" s="1644">
        <v>10028</v>
      </c>
      <c r="K50" s="1644">
        <v>26681</v>
      </c>
      <c r="L50" s="1644" t="s">
        <v>1425</v>
      </c>
      <c r="M50" s="1644" t="s">
        <v>1425</v>
      </c>
      <c r="N50" s="1644">
        <v>63855</v>
      </c>
      <c r="O50" s="1644">
        <v>3130341</v>
      </c>
      <c r="P50" s="1644">
        <v>1927</v>
      </c>
      <c r="Q50" s="1644">
        <v>236133</v>
      </c>
      <c r="R50" s="1644">
        <v>69362</v>
      </c>
      <c r="S50" s="1644">
        <v>16616</v>
      </c>
      <c r="T50" s="1638">
        <v>267916</v>
      </c>
      <c r="U50" s="1644" t="s">
        <v>1425</v>
      </c>
      <c r="V50" s="1644">
        <v>750827</v>
      </c>
      <c r="W50" s="1644">
        <v>49832</v>
      </c>
      <c r="X50" s="1644">
        <v>2000</v>
      </c>
      <c r="Y50" s="1644">
        <v>85845</v>
      </c>
      <c r="Z50" s="1644">
        <v>393084</v>
      </c>
      <c r="AA50" s="1644">
        <v>176251</v>
      </c>
      <c r="AB50" s="1644">
        <v>1428200</v>
      </c>
      <c r="AC50" s="1644">
        <v>116499</v>
      </c>
      <c r="AD50" s="1644">
        <v>921674</v>
      </c>
      <c r="AE50" s="1644">
        <v>1437110</v>
      </c>
      <c r="AF50" s="1644">
        <v>702200</v>
      </c>
      <c r="AG50" s="1644">
        <v>9194</v>
      </c>
      <c r="AH50" s="1644">
        <v>971504</v>
      </c>
      <c r="AI50" s="1644">
        <v>275075</v>
      </c>
      <c r="AJ50" s="1644">
        <v>1540247</v>
      </c>
      <c r="AK50" s="1644">
        <v>200774</v>
      </c>
      <c r="AL50" s="1644">
        <v>508278</v>
      </c>
      <c r="AM50" s="1644">
        <v>11381</v>
      </c>
      <c r="AN50" s="1644">
        <v>1258876</v>
      </c>
      <c r="AO50" s="1644" t="s">
        <v>1425</v>
      </c>
    </row>
    <row r="51" spans="2:41" s="1629" customFormat="1" ht="12.75" customHeight="1">
      <c r="B51" s="1643" t="s">
        <v>1129</v>
      </c>
      <c r="C51" s="1644">
        <v>10496184</v>
      </c>
      <c r="D51" s="1644">
        <v>10115883</v>
      </c>
      <c r="E51" s="1644">
        <v>380301</v>
      </c>
      <c r="F51" s="1644">
        <v>0</v>
      </c>
      <c r="G51" s="1644">
        <v>380301</v>
      </c>
      <c r="H51" s="1644">
        <v>1320450</v>
      </c>
      <c r="I51" s="1644">
        <v>161894</v>
      </c>
      <c r="J51" s="1644">
        <v>13781</v>
      </c>
      <c r="K51" s="1644">
        <v>35386</v>
      </c>
      <c r="L51" s="1644" t="s">
        <v>1425</v>
      </c>
      <c r="M51" s="1644">
        <v>1083</v>
      </c>
      <c r="N51" s="1644">
        <v>100447</v>
      </c>
      <c r="O51" s="1644">
        <v>3919127</v>
      </c>
      <c r="P51" s="1644">
        <v>3538</v>
      </c>
      <c r="Q51" s="1644">
        <v>104996</v>
      </c>
      <c r="R51" s="1644">
        <v>164759</v>
      </c>
      <c r="S51" s="1644">
        <v>13332</v>
      </c>
      <c r="T51" s="1638">
        <v>917442</v>
      </c>
      <c r="U51" s="1644" t="s">
        <v>1425</v>
      </c>
      <c r="V51" s="1644">
        <v>532419</v>
      </c>
      <c r="W51" s="1644">
        <v>33901</v>
      </c>
      <c r="X51" s="1644">
        <v>3936</v>
      </c>
      <c r="Y51" s="1644">
        <v>271785</v>
      </c>
      <c r="Z51" s="1644">
        <v>335053</v>
      </c>
      <c r="AA51" s="1644">
        <v>394955</v>
      </c>
      <c r="AB51" s="1644">
        <v>2167900</v>
      </c>
      <c r="AC51" s="1644">
        <v>118034</v>
      </c>
      <c r="AD51" s="1644">
        <v>833173</v>
      </c>
      <c r="AE51" s="1644">
        <v>1778760</v>
      </c>
      <c r="AF51" s="1644">
        <v>1155045</v>
      </c>
      <c r="AG51" s="1644">
        <v>42544</v>
      </c>
      <c r="AH51" s="1644">
        <v>751900</v>
      </c>
      <c r="AI51" s="1644">
        <v>457629</v>
      </c>
      <c r="AJ51" s="1644">
        <v>1434612</v>
      </c>
      <c r="AK51" s="1644">
        <v>350095</v>
      </c>
      <c r="AL51" s="1644">
        <v>1940345</v>
      </c>
      <c r="AM51" s="1644">
        <v>27641</v>
      </c>
      <c r="AN51" s="1644">
        <v>1226105</v>
      </c>
      <c r="AO51" s="1644" t="s">
        <v>1425</v>
      </c>
    </row>
    <row r="52" spans="2:41" s="1629" customFormat="1" ht="12.75" customHeight="1">
      <c r="B52" s="1643" t="s">
        <v>1130</v>
      </c>
      <c r="C52" s="1644">
        <v>7534990</v>
      </c>
      <c r="D52" s="1644">
        <v>7298884</v>
      </c>
      <c r="E52" s="1644">
        <v>236106</v>
      </c>
      <c r="F52" s="1644">
        <v>40339</v>
      </c>
      <c r="G52" s="1644">
        <v>195767</v>
      </c>
      <c r="H52" s="1644">
        <v>752740</v>
      </c>
      <c r="I52" s="1644">
        <v>101893</v>
      </c>
      <c r="J52" s="1644">
        <v>6601</v>
      </c>
      <c r="K52" s="1644">
        <v>18924</v>
      </c>
      <c r="L52" s="1644" t="s">
        <v>1425</v>
      </c>
      <c r="M52" s="1644">
        <v>657</v>
      </c>
      <c r="N52" s="1644">
        <v>64791</v>
      </c>
      <c r="O52" s="1644">
        <v>3177868</v>
      </c>
      <c r="P52" s="1644">
        <v>2259</v>
      </c>
      <c r="Q52" s="1644">
        <v>43499</v>
      </c>
      <c r="R52" s="1644">
        <v>202143</v>
      </c>
      <c r="S52" s="1644">
        <v>8466</v>
      </c>
      <c r="T52" s="1638">
        <v>341307</v>
      </c>
      <c r="U52" s="1644" t="s">
        <v>1425</v>
      </c>
      <c r="V52" s="1644">
        <v>959493</v>
      </c>
      <c r="W52" s="1644">
        <v>32188</v>
      </c>
      <c r="X52" s="1644">
        <v>20</v>
      </c>
      <c r="Y52" s="1644">
        <v>227005</v>
      </c>
      <c r="Z52" s="1644">
        <v>348592</v>
      </c>
      <c r="AA52" s="1644">
        <v>192744</v>
      </c>
      <c r="AB52" s="1644">
        <v>1053800</v>
      </c>
      <c r="AC52" s="1644">
        <v>107383</v>
      </c>
      <c r="AD52" s="1644">
        <v>813161</v>
      </c>
      <c r="AE52" s="1644">
        <v>964287</v>
      </c>
      <c r="AF52" s="1644">
        <v>439523</v>
      </c>
      <c r="AG52" s="1644">
        <v>8358</v>
      </c>
      <c r="AH52" s="1644">
        <v>1716911</v>
      </c>
      <c r="AI52" s="1644">
        <v>414273</v>
      </c>
      <c r="AJ52" s="1644">
        <v>741601</v>
      </c>
      <c r="AK52" s="1644">
        <v>205482</v>
      </c>
      <c r="AL52" s="1644">
        <v>810792</v>
      </c>
      <c r="AM52" s="1644">
        <v>36390</v>
      </c>
      <c r="AN52" s="1644">
        <v>1040723</v>
      </c>
      <c r="AO52" s="1644" t="s">
        <v>1425</v>
      </c>
    </row>
    <row r="53" spans="2:41" s="1629" customFormat="1" ht="12.75" customHeight="1">
      <c r="B53" s="1643"/>
      <c r="C53" s="1644"/>
      <c r="D53" s="1644"/>
      <c r="E53" s="1644"/>
      <c r="F53" s="1644"/>
      <c r="G53" s="1644"/>
      <c r="H53" s="1644"/>
      <c r="I53" s="1644"/>
      <c r="J53" s="1644"/>
      <c r="K53" s="1644"/>
      <c r="L53" s="1644"/>
      <c r="M53" s="1644"/>
      <c r="N53" s="1644"/>
      <c r="O53" s="1644"/>
      <c r="P53" s="1644"/>
      <c r="Q53" s="1644"/>
      <c r="R53" s="1644"/>
      <c r="S53" s="1644"/>
      <c r="T53" s="1638"/>
      <c r="U53" s="1644"/>
      <c r="V53" s="1644"/>
      <c r="W53" s="1644"/>
      <c r="X53" s="1644"/>
      <c r="Y53" s="1644"/>
      <c r="Z53" s="1644"/>
      <c r="AA53" s="1644"/>
      <c r="AB53" s="1644"/>
      <c r="AC53" s="1644"/>
      <c r="AD53" s="1644"/>
      <c r="AE53" s="1644"/>
      <c r="AF53" s="1644"/>
      <c r="AG53" s="1644"/>
      <c r="AH53" s="1644"/>
      <c r="AI53" s="1644"/>
      <c r="AJ53" s="1644"/>
      <c r="AK53" s="1644"/>
      <c r="AL53" s="1644"/>
      <c r="AM53" s="1644"/>
      <c r="AN53" s="1644"/>
      <c r="AO53" s="1644"/>
    </row>
    <row r="54" spans="2:41" s="1629" customFormat="1" ht="12.75" customHeight="1">
      <c r="B54" s="1643" t="s">
        <v>1979</v>
      </c>
      <c r="C54" s="1644">
        <v>4612292</v>
      </c>
      <c r="D54" s="1644">
        <v>4534887</v>
      </c>
      <c r="E54" s="1644">
        <v>77405</v>
      </c>
      <c r="F54" s="1644">
        <v>35136</v>
      </c>
      <c r="G54" s="1644">
        <v>42269</v>
      </c>
      <c r="H54" s="1644">
        <v>543109</v>
      </c>
      <c r="I54" s="1644">
        <v>45188</v>
      </c>
      <c r="J54" s="1644">
        <v>5953</v>
      </c>
      <c r="K54" s="1644">
        <v>14311</v>
      </c>
      <c r="L54" s="1644">
        <v>16766</v>
      </c>
      <c r="M54" s="1644" t="s">
        <v>1425</v>
      </c>
      <c r="N54" s="1644">
        <v>25340</v>
      </c>
      <c r="O54" s="1644">
        <v>2057390</v>
      </c>
      <c r="P54" s="1644">
        <v>941</v>
      </c>
      <c r="Q54" s="1644">
        <v>32060</v>
      </c>
      <c r="R54" s="1644">
        <v>39668</v>
      </c>
      <c r="S54" s="1644">
        <v>10968</v>
      </c>
      <c r="T54" s="1638">
        <v>300160</v>
      </c>
      <c r="U54" s="1644" t="s">
        <v>1425</v>
      </c>
      <c r="V54" s="1644">
        <v>358530</v>
      </c>
      <c r="W54" s="1644">
        <v>68472</v>
      </c>
      <c r="X54" s="1644">
        <v>4685</v>
      </c>
      <c r="Y54" s="1644">
        <v>248382</v>
      </c>
      <c r="Z54" s="1644">
        <v>66873</v>
      </c>
      <c r="AA54" s="1644">
        <v>99596</v>
      </c>
      <c r="AB54" s="1644">
        <v>673900</v>
      </c>
      <c r="AC54" s="1644">
        <v>102050</v>
      </c>
      <c r="AD54" s="1644">
        <v>838543</v>
      </c>
      <c r="AE54" s="1644">
        <v>622904</v>
      </c>
      <c r="AF54" s="1644">
        <v>192481</v>
      </c>
      <c r="AG54" s="1644">
        <v>7874</v>
      </c>
      <c r="AH54" s="1644">
        <v>666645</v>
      </c>
      <c r="AI54" s="1644">
        <v>41763</v>
      </c>
      <c r="AJ54" s="1644">
        <v>653510</v>
      </c>
      <c r="AK54" s="1644">
        <v>195810</v>
      </c>
      <c r="AL54" s="1644">
        <v>613223</v>
      </c>
      <c r="AM54" s="1644">
        <v>19547</v>
      </c>
      <c r="AN54" s="1644">
        <v>552837</v>
      </c>
      <c r="AO54" s="1644">
        <v>27700</v>
      </c>
    </row>
    <row r="55" spans="2:41" s="1629" customFormat="1" ht="12.75" customHeight="1">
      <c r="B55" s="1643" t="s">
        <v>1131</v>
      </c>
      <c r="C55" s="1644">
        <v>7733654</v>
      </c>
      <c r="D55" s="1644">
        <v>7555872</v>
      </c>
      <c r="E55" s="1644">
        <v>177782</v>
      </c>
      <c r="F55" s="1644">
        <v>8355</v>
      </c>
      <c r="G55" s="1644">
        <v>169427</v>
      </c>
      <c r="H55" s="1644">
        <v>1696111</v>
      </c>
      <c r="I55" s="1644">
        <v>116593</v>
      </c>
      <c r="J55" s="1644">
        <v>15632</v>
      </c>
      <c r="K55" s="1644">
        <v>38886</v>
      </c>
      <c r="L55" s="1644" t="s">
        <v>1425</v>
      </c>
      <c r="M55" s="1644" t="s">
        <v>1425</v>
      </c>
      <c r="N55" s="1644">
        <v>64238</v>
      </c>
      <c r="O55" s="1644">
        <v>2301401</v>
      </c>
      <c r="P55" s="1644">
        <v>2812</v>
      </c>
      <c r="Q55" s="1644">
        <v>43963</v>
      </c>
      <c r="R55" s="1644">
        <v>93775</v>
      </c>
      <c r="S55" s="1644">
        <v>14079</v>
      </c>
      <c r="T55" s="1638">
        <v>285140</v>
      </c>
      <c r="U55" s="1644" t="s">
        <v>1425</v>
      </c>
      <c r="V55" s="1644">
        <v>857182</v>
      </c>
      <c r="W55" s="1644">
        <v>12985</v>
      </c>
      <c r="X55" s="1644">
        <v>14115</v>
      </c>
      <c r="Y55" s="1644">
        <v>3856</v>
      </c>
      <c r="Z55" s="1644">
        <v>415836</v>
      </c>
      <c r="AA55" s="1644">
        <v>386350</v>
      </c>
      <c r="AB55" s="1644">
        <v>1370700</v>
      </c>
      <c r="AC55" s="1644">
        <v>120356</v>
      </c>
      <c r="AD55" s="1644">
        <v>799964</v>
      </c>
      <c r="AE55" s="1644">
        <v>846186</v>
      </c>
      <c r="AF55" s="1644">
        <v>358615</v>
      </c>
      <c r="AG55" s="1644">
        <v>15024</v>
      </c>
      <c r="AH55" s="1644">
        <v>1364527</v>
      </c>
      <c r="AI55" s="1644">
        <v>183622</v>
      </c>
      <c r="AJ55" s="1644">
        <v>1160869</v>
      </c>
      <c r="AK55" s="1644">
        <v>364848</v>
      </c>
      <c r="AL55" s="1644">
        <v>1638082</v>
      </c>
      <c r="AM55" s="1644" t="s">
        <v>1425</v>
      </c>
      <c r="AN55" s="1644">
        <v>703779</v>
      </c>
      <c r="AO55" s="1644" t="s">
        <v>1425</v>
      </c>
    </row>
    <row r="56" spans="2:41" s="1629" customFormat="1" ht="12.75" customHeight="1">
      <c r="B56" s="1643" t="s">
        <v>1132</v>
      </c>
      <c r="C56" s="1644">
        <v>5409923</v>
      </c>
      <c r="D56" s="1644">
        <v>5312306</v>
      </c>
      <c r="E56" s="1644">
        <v>97617</v>
      </c>
      <c r="F56" s="1644">
        <v>12764</v>
      </c>
      <c r="G56" s="1644">
        <v>84853</v>
      </c>
      <c r="H56" s="1644">
        <v>1030346</v>
      </c>
      <c r="I56" s="1644">
        <v>87920</v>
      </c>
      <c r="J56" s="1644">
        <v>9813</v>
      </c>
      <c r="K56" s="1644">
        <v>23994</v>
      </c>
      <c r="L56" s="1644" t="s">
        <v>1425</v>
      </c>
      <c r="M56" s="1644" t="s">
        <v>1425</v>
      </c>
      <c r="N56" s="1644">
        <v>51493</v>
      </c>
      <c r="O56" s="1644">
        <v>2252834</v>
      </c>
      <c r="P56" s="1644">
        <v>2097</v>
      </c>
      <c r="Q56" s="1644">
        <v>21815</v>
      </c>
      <c r="R56" s="1644">
        <v>51203</v>
      </c>
      <c r="S56" s="1644">
        <v>9689</v>
      </c>
      <c r="T56" s="1638">
        <v>294133</v>
      </c>
      <c r="U56" s="1644" t="s">
        <v>1425</v>
      </c>
      <c r="V56" s="1644">
        <v>402391</v>
      </c>
      <c r="W56" s="1644">
        <v>11164</v>
      </c>
      <c r="X56" s="1644">
        <v>5503</v>
      </c>
      <c r="Y56" s="1644">
        <v>397588</v>
      </c>
      <c r="Z56" s="1644">
        <v>132896</v>
      </c>
      <c r="AA56" s="1644">
        <v>176644</v>
      </c>
      <c r="AB56" s="1644">
        <v>448400</v>
      </c>
      <c r="AC56" s="1644">
        <v>117771</v>
      </c>
      <c r="AD56" s="1644">
        <v>833899</v>
      </c>
      <c r="AE56" s="1644">
        <v>866709</v>
      </c>
      <c r="AF56" s="1644">
        <v>336480</v>
      </c>
      <c r="AG56" s="1644">
        <v>16874</v>
      </c>
      <c r="AH56" s="1644">
        <v>672150</v>
      </c>
      <c r="AI56" s="1644">
        <v>57895</v>
      </c>
      <c r="AJ56" s="1644">
        <v>720329</v>
      </c>
      <c r="AK56" s="1644">
        <v>281062</v>
      </c>
      <c r="AL56" s="1644">
        <v>784298</v>
      </c>
      <c r="AM56" s="1644" t="s">
        <v>1425</v>
      </c>
      <c r="AN56" s="1644">
        <v>624839</v>
      </c>
      <c r="AO56" s="1644" t="s">
        <v>1425</v>
      </c>
    </row>
    <row r="57" spans="2:41" s="1629" customFormat="1" ht="12.75" customHeight="1">
      <c r="B57" s="1643" t="s">
        <v>1133</v>
      </c>
      <c r="C57" s="1644">
        <v>6731937</v>
      </c>
      <c r="D57" s="1644">
        <v>6506851</v>
      </c>
      <c r="E57" s="1644">
        <v>225086</v>
      </c>
      <c r="F57" s="1644">
        <v>37100</v>
      </c>
      <c r="G57" s="1644">
        <v>187986</v>
      </c>
      <c r="H57" s="1644">
        <v>671397</v>
      </c>
      <c r="I57" s="1644">
        <v>88427</v>
      </c>
      <c r="J57" s="1644">
        <v>7215</v>
      </c>
      <c r="K57" s="1644">
        <v>18580</v>
      </c>
      <c r="L57" s="1644" t="s">
        <v>1425</v>
      </c>
      <c r="M57" s="1644" t="s">
        <v>1425</v>
      </c>
      <c r="N57" s="1644">
        <v>55217</v>
      </c>
      <c r="O57" s="1644">
        <v>2766817</v>
      </c>
      <c r="P57" s="1644">
        <v>2408</v>
      </c>
      <c r="Q57" s="1644">
        <v>28459</v>
      </c>
      <c r="R57" s="1644">
        <v>84826</v>
      </c>
      <c r="S57" s="1644">
        <v>7055</v>
      </c>
      <c r="T57" s="1638">
        <v>398296</v>
      </c>
      <c r="U57" s="1644" t="s">
        <v>1425</v>
      </c>
      <c r="V57" s="1644">
        <v>393069</v>
      </c>
      <c r="W57" s="1644">
        <v>18609</v>
      </c>
      <c r="X57" s="1644">
        <v>15432</v>
      </c>
      <c r="Y57" s="1644">
        <v>428721</v>
      </c>
      <c r="Z57" s="1644">
        <v>225824</v>
      </c>
      <c r="AA57" s="1644">
        <v>98785</v>
      </c>
      <c r="AB57" s="1644">
        <v>1422800</v>
      </c>
      <c r="AC57" s="1644">
        <v>121820</v>
      </c>
      <c r="AD57" s="1644">
        <v>619787</v>
      </c>
      <c r="AE57" s="1644">
        <v>772305</v>
      </c>
      <c r="AF57" s="1644">
        <v>259595</v>
      </c>
      <c r="AG57" s="1644">
        <v>31734</v>
      </c>
      <c r="AH57" s="1644">
        <v>756988</v>
      </c>
      <c r="AI57" s="1644">
        <v>1306545</v>
      </c>
      <c r="AJ57" s="1644">
        <v>659189</v>
      </c>
      <c r="AK57" s="1644">
        <v>185515</v>
      </c>
      <c r="AL57" s="1644">
        <v>714722</v>
      </c>
      <c r="AM57" s="1644">
        <v>39834</v>
      </c>
      <c r="AN57" s="1644">
        <v>1038817</v>
      </c>
      <c r="AO57" s="1644" t="s">
        <v>1425</v>
      </c>
    </row>
    <row r="58" spans="2:41" s="1629" customFormat="1" ht="12.75" customHeight="1">
      <c r="B58" s="1643" t="s">
        <v>1134</v>
      </c>
      <c r="C58" s="1644">
        <v>6278331</v>
      </c>
      <c r="D58" s="1644">
        <v>6099191</v>
      </c>
      <c r="E58" s="1644">
        <v>179140</v>
      </c>
      <c r="F58" s="1644">
        <v>4000</v>
      </c>
      <c r="G58" s="1644">
        <v>175140</v>
      </c>
      <c r="H58" s="1644">
        <v>680737</v>
      </c>
      <c r="I58" s="1644">
        <v>71290</v>
      </c>
      <c r="J58" s="1644">
        <v>6604</v>
      </c>
      <c r="K58" s="1644">
        <v>16906</v>
      </c>
      <c r="L58" s="1644" t="s">
        <v>1425</v>
      </c>
      <c r="M58" s="1644" t="s">
        <v>1425</v>
      </c>
      <c r="N58" s="1644">
        <v>43131</v>
      </c>
      <c r="O58" s="1644">
        <v>2199270</v>
      </c>
      <c r="P58" s="1644">
        <v>1752</v>
      </c>
      <c r="Q58" s="1644">
        <v>29782</v>
      </c>
      <c r="R58" s="1644">
        <v>191004</v>
      </c>
      <c r="S58" s="1644">
        <v>19685</v>
      </c>
      <c r="T58" s="1638">
        <v>168705</v>
      </c>
      <c r="U58" s="1644" t="s">
        <v>1425</v>
      </c>
      <c r="V58" s="1644">
        <v>483528</v>
      </c>
      <c r="W58" s="1644">
        <v>5931</v>
      </c>
      <c r="X58" s="1644">
        <v>6000</v>
      </c>
      <c r="Y58" s="1644">
        <v>868227</v>
      </c>
      <c r="Z58" s="1644">
        <v>185937</v>
      </c>
      <c r="AA58" s="1644">
        <v>99842</v>
      </c>
      <c r="AB58" s="1644">
        <v>1200000</v>
      </c>
      <c r="AC58" s="1644">
        <v>97921</v>
      </c>
      <c r="AD58" s="1644">
        <v>2111947</v>
      </c>
      <c r="AE58" s="1644">
        <v>659878</v>
      </c>
      <c r="AF58" s="1644">
        <v>178404</v>
      </c>
      <c r="AG58" s="1644">
        <v>13909</v>
      </c>
      <c r="AH58" s="1644">
        <v>911819</v>
      </c>
      <c r="AI58" s="1644">
        <v>232567</v>
      </c>
      <c r="AJ58" s="1644">
        <v>458159</v>
      </c>
      <c r="AK58" s="1644">
        <v>154644</v>
      </c>
      <c r="AL58" s="1644">
        <v>580004</v>
      </c>
      <c r="AM58" s="1644">
        <v>4790</v>
      </c>
      <c r="AN58" s="1644">
        <v>695149</v>
      </c>
      <c r="AO58" s="1644" t="s">
        <v>1425</v>
      </c>
    </row>
    <row r="59" spans="2:41" s="1629" customFormat="1" ht="12.75" customHeight="1">
      <c r="B59" s="1643" t="s">
        <v>1135</v>
      </c>
      <c r="C59" s="1644">
        <v>4183645</v>
      </c>
      <c r="D59" s="1644">
        <v>4075175</v>
      </c>
      <c r="E59" s="1644">
        <v>108470</v>
      </c>
      <c r="F59" s="1644">
        <v>0</v>
      </c>
      <c r="G59" s="1644">
        <v>108470</v>
      </c>
      <c r="H59" s="1644">
        <v>641036</v>
      </c>
      <c r="I59" s="1644">
        <v>63808</v>
      </c>
      <c r="J59" s="1644">
        <v>6237</v>
      </c>
      <c r="K59" s="1644">
        <v>18254</v>
      </c>
      <c r="L59" s="1644" t="s">
        <v>1425</v>
      </c>
      <c r="M59" s="1644" t="s">
        <v>1425</v>
      </c>
      <c r="N59" s="1644">
        <v>36912</v>
      </c>
      <c r="O59" s="1644">
        <v>1706184</v>
      </c>
      <c r="P59" s="1644">
        <v>1195</v>
      </c>
      <c r="Q59" s="1644">
        <v>20519</v>
      </c>
      <c r="R59" s="1644">
        <v>146167</v>
      </c>
      <c r="S59" s="1644">
        <v>6429</v>
      </c>
      <c r="T59" s="1638">
        <v>160717</v>
      </c>
      <c r="U59" s="1644" t="s">
        <v>1425</v>
      </c>
      <c r="V59" s="1644">
        <v>225023</v>
      </c>
      <c r="W59" s="1644">
        <v>15616</v>
      </c>
      <c r="X59" s="1644">
        <v>4414</v>
      </c>
      <c r="Y59" s="1644">
        <v>211569</v>
      </c>
      <c r="Z59" s="1644">
        <v>132345</v>
      </c>
      <c r="AA59" s="1644">
        <v>69220</v>
      </c>
      <c r="AB59" s="1644">
        <v>718000</v>
      </c>
      <c r="AC59" s="1644">
        <v>102473</v>
      </c>
      <c r="AD59" s="1644">
        <v>972244</v>
      </c>
      <c r="AE59" s="1644">
        <v>565871</v>
      </c>
      <c r="AF59" s="1644">
        <v>217855</v>
      </c>
      <c r="AG59" s="1644">
        <v>8749</v>
      </c>
      <c r="AH59" s="1644">
        <v>405521</v>
      </c>
      <c r="AI59" s="1644">
        <v>199967</v>
      </c>
      <c r="AJ59" s="1644">
        <v>342720</v>
      </c>
      <c r="AK59" s="1644">
        <v>151504</v>
      </c>
      <c r="AL59" s="1644">
        <v>657960</v>
      </c>
      <c r="AM59" s="1644" t="s">
        <v>1425</v>
      </c>
      <c r="AN59" s="1644">
        <v>450311</v>
      </c>
      <c r="AO59" s="1644" t="s">
        <v>1425</v>
      </c>
    </row>
    <row r="60" spans="2:41" s="1629" customFormat="1" ht="12.75" customHeight="1">
      <c r="B60" s="1643" t="s">
        <v>1136</v>
      </c>
      <c r="C60" s="1644">
        <v>5093163</v>
      </c>
      <c r="D60" s="1644">
        <v>4963151</v>
      </c>
      <c r="E60" s="1644">
        <v>130012</v>
      </c>
      <c r="F60" s="1644">
        <v>652</v>
      </c>
      <c r="G60" s="1644">
        <v>129360</v>
      </c>
      <c r="H60" s="1644">
        <v>569720</v>
      </c>
      <c r="I60" s="1644">
        <v>61838</v>
      </c>
      <c r="J60" s="1644">
        <v>4427</v>
      </c>
      <c r="K60" s="1644">
        <v>12819</v>
      </c>
      <c r="L60" s="1644" t="s">
        <v>1425</v>
      </c>
      <c r="M60" s="1644">
        <v>166</v>
      </c>
      <c r="N60" s="1644">
        <v>38631</v>
      </c>
      <c r="O60" s="1644">
        <v>2573120</v>
      </c>
      <c r="P60" s="1644">
        <v>1488</v>
      </c>
      <c r="Q60" s="1644">
        <v>31283</v>
      </c>
      <c r="R60" s="1644">
        <v>109740</v>
      </c>
      <c r="S60" s="1644">
        <v>4741</v>
      </c>
      <c r="T60" s="1638">
        <v>220739</v>
      </c>
      <c r="U60" s="1644" t="s">
        <v>1425</v>
      </c>
      <c r="V60" s="1644">
        <v>605690</v>
      </c>
      <c r="W60" s="1644">
        <v>11134</v>
      </c>
      <c r="X60" s="1644" t="s">
        <v>1425</v>
      </c>
      <c r="Y60" s="1644">
        <v>192031</v>
      </c>
      <c r="Z60" s="1644">
        <v>45197</v>
      </c>
      <c r="AA60" s="1644">
        <v>54449</v>
      </c>
      <c r="AB60" s="1644">
        <v>555950</v>
      </c>
      <c r="AC60" s="1644">
        <v>88904</v>
      </c>
      <c r="AD60" s="1644">
        <v>633034</v>
      </c>
      <c r="AE60" s="1644">
        <v>712073</v>
      </c>
      <c r="AF60" s="1644">
        <v>276357</v>
      </c>
      <c r="AG60" s="1644">
        <v>4415</v>
      </c>
      <c r="AH60" s="1644">
        <v>866315</v>
      </c>
      <c r="AI60" s="1644">
        <v>253960</v>
      </c>
      <c r="AJ60" s="1644">
        <v>612318</v>
      </c>
      <c r="AK60" s="1644">
        <v>149334</v>
      </c>
      <c r="AL60" s="1644">
        <v>472311</v>
      </c>
      <c r="AM60" s="1644">
        <v>94628</v>
      </c>
      <c r="AN60" s="1644">
        <v>799502</v>
      </c>
      <c r="AO60" s="1644" t="s">
        <v>1425</v>
      </c>
    </row>
    <row r="61" spans="2:41" s="1629" customFormat="1" ht="12.75" customHeight="1">
      <c r="B61" s="1643" t="s">
        <v>1137</v>
      </c>
      <c r="C61" s="1644">
        <v>6933142</v>
      </c>
      <c r="D61" s="1644">
        <v>6846622</v>
      </c>
      <c r="E61" s="1644">
        <v>86520</v>
      </c>
      <c r="F61" s="1644">
        <v>12</v>
      </c>
      <c r="G61" s="1644">
        <v>86508</v>
      </c>
      <c r="H61" s="1644">
        <v>1001069</v>
      </c>
      <c r="I61" s="1644">
        <v>68521</v>
      </c>
      <c r="J61" s="1644">
        <v>9852</v>
      </c>
      <c r="K61" s="1644">
        <v>26079</v>
      </c>
      <c r="L61" s="1644" t="s">
        <v>1425</v>
      </c>
      <c r="M61" s="1644">
        <v>39204</v>
      </c>
      <c r="N61" s="1644">
        <v>35897</v>
      </c>
      <c r="O61" s="1644">
        <v>2797138</v>
      </c>
      <c r="P61" s="1644">
        <v>1520</v>
      </c>
      <c r="Q61" s="1644">
        <v>123459</v>
      </c>
      <c r="R61" s="1644">
        <v>37235</v>
      </c>
      <c r="S61" s="1644">
        <v>8976</v>
      </c>
      <c r="T61" s="1638">
        <v>762574</v>
      </c>
      <c r="U61" s="1644" t="s">
        <v>1425</v>
      </c>
      <c r="V61" s="1644">
        <v>374961</v>
      </c>
      <c r="W61" s="1644">
        <v>27825</v>
      </c>
      <c r="X61" s="1644">
        <v>13859</v>
      </c>
      <c r="Y61" s="1644">
        <v>285252</v>
      </c>
      <c r="Z61" s="1644">
        <v>69635</v>
      </c>
      <c r="AA61" s="1644">
        <v>126386</v>
      </c>
      <c r="AB61" s="1644">
        <v>1123700</v>
      </c>
      <c r="AC61" s="1644">
        <v>118821</v>
      </c>
      <c r="AD61" s="1644">
        <v>860517</v>
      </c>
      <c r="AE61" s="1644">
        <v>1071332</v>
      </c>
      <c r="AF61" s="1644">
        <v>294357</v>
      </c>
      <c r="AG61" s="1644">
        <v>25197</v>
      </c>
      <c r="AH61" s="1644">
        <v>441792</v>
      </c>
      <c r="AI61" s="1644">
        <v>145657</v>
      </c>
      <c r="AJ61" s="1644">
        <v>551538</v>
      </c>
      <c r="AK61" s="1644">
        <v>237229</v>
      </c>
      <c r="AL61" s="1644">
        <v>1943012</v>
      </c>
      <c r="AM61" s="1644">
        <v>74962</v>
      </c>
      <c r="AN61" s="1644">
        <v>1071488</v>
      </c>
      <c r="AO61" s="1644">
        <v>10720</v>
      </c>
    </row>
    <row r="62" spans="2:41" s="1629" customFormat="1" ht="12.75" customHeight="1">
      <c r="B62" s="1643" t="s">
        <v>1138</v>
      </c>
      <c r="C62" s="1644">
        <v>9597848</v>
      </c>
      <c r="D62" s="1644">
        <v>9375556</v>
      </c>
      <c r="E62" s="1644">
        <v>222292</v>
      </c>
      <c r="F62" s="1644">
        <v>2009</v>
      </c>
      <c r="G62" s="1644">
        <v>220283</v>
      </c>
      <c r="H62" s="1644">
        <v>1347906</v>
      </c>
      <c r="I62" s="1644">
        <v>126652</v>
      </c>
      <c r="J62" s="1644">
        <v>14789</v>
      </c>
      <c r="K62" s="1644">
        <v>35543</v>
      </c>
      <c r="L62" s="1644" t="s">
        <v>1425</v>
      </c>
      <c r="M62" s="1644">
        <v>163</v>
      </c>
      <c r="N62" s="1644">
        <v>73639</v>
      </c>
      <c r="O62" s="1644">
        <v>3210028</v>
      </c>
      <c r="P62" s="1644">
        <v>3238</v>
      </c>
      <c r="Q62" s="1644">
        <v>51466</v>
      </c>
      <c r="R62" s="1644">
        <v>116012</v>
      </c>
      <c r="S62" s="1644">
        <v>28025</v>
      </c>
      <c r="T62" s="1638">
        <v>383177</v>
      </c>
      <c r="U62" s="1644" t="s">
        <v>1425</v>
      </c>
      <c r="V62" s="1644">
        <v>617700</v>
      </c>
      <c r="W62" s="1644">
        <v>20520</v>
      </c>
      <c r="X62" s="1644">
        <v>1444</v>
      </c>
      <c r="Y62" s="1644">
        <v>446705</v>
      </c>
      <c r="Z62" s="1644">
        <v>172450</v>
      </c>
      <c r="AA62" s="1644">
        <v>127591</v>
      </c>
      <c r="AB62" s="1644">
        <v>2820800</v>
      </c>
      <c r="AC62" s="1644">
        <v>117994</v>
      </c>
      <c r="AD62" s="1644">
        <v>3245006</v>
      </c>
      <c r="AE62" s="1644">
        <v>1426859</v>
      </c>
      <c r="AF62" s="1644">
        <v>427976</v>
      </c>
      <c r="AG62" s="1644">
        <v>306</v>
      </c>
      <c r="AH62" s="1644">
        <v>948441</v>
      </c>
      <c r="AI62" s="1644">
        <v>273337</v>
      </c>
      <c r="AJ62" s="1644">
        <v>579855</v>
      </c>
      <c r="AK62" s="1644">
        <v>341961</v>
      </c>
      <c r="AL62" s="1644">
        <v>1193440</v>
      </c>
      <c r="AM62" s="1644" t="s">
        <v>1425</v>
      </c>
      <c r="AN62" s="1644">
        <v>820381</v>
      </c>
      <c r="AO62" s="1644" t="s">
        <v>1425</v>
      </c>
    </row>
    <row r="63" spans="2:41" s="1629" customFormat="1" ht="12.75" customHeight="1">
      <c r="B63" s="1643" t="s">
        <v>1139</v>
      </c>
      <c r="C63" s="1644">
        <v>4904011</v>
      </c>
      <c r="D63" s="1644">
        <v>4818856</v>
      </c>
      <c r="E63" s="1644">
        <v>85155</v>
      </c>
      <c r="F63" s="1644">
        <v>3079</v>
      </c>
      <c r="G63" s="1644">
        <v>82076</v>
      </c>
      <c r="H63" s="1644">
        <v>612136</v>
      </c>
      <c r="I63" s="1644">
        <v>57140</v>
      </c>
      <c r="J63" s="1644">
        <v>6336</v>
      </c>
      <c r="K63" s="1644">
        <v>16059</v>
      </c>
      <c r="L63" s="1644">
        <v>827</v>
      </c>
      <c r="M63" s="1644" t="s">
        <v>1425</v>
      </c>
      <c r="N63" s="1644">
        <v>33209</v>
      </c>
      <c r="O63" s="1644">
        <v>2403411</v>
      </c>
      <c r="P63" s="1644">
        <v>1043</v>
      </c>
      <c r="Q63" s="1644">
        <v>24302</v>
      </c>
      <c r="R63" s="1644">
        <v>62332</v>
      </c>
      <c r="S63" s="1644">
        <v>5993</v>
      </c>
      <c r="T63" s="1638">
        <v>248391</v>
      </c>
      <c r="U63" s="1644" t="s">
        <v>1425</v>
      </c>
      <c r="V63" s="1644">
        <v>311730</v>
      </c>
      <c r="W63" s="1644">
        <v>24295</v>
      </c>
      <c r="X63" s="1644">
        <v>2000</v>
      </c>
      <c r="Y63" s="1644">
        <v>298689</v>
      </c>
      <c r="Z63" s="1644">
        <v>98695</v>
      </c>
      <c r="AA63" s="1644">
        <v>123323</v>
      </c>
      <c r="AB63" s="1644">
        <v>574100</v>
      </c>
      <c r="AC63" s="1644">
        <v>109196</v>
      </c>
      <c r="AD63" s="1644">
        <v>647694</v>
      </c>
      <c r="AE63" s="1644">
        <v>679530</v>
      </c>
      <c r="AF63" s="1644">
        <v>506664</v>
      </c>
      <c r="AG63" s="1644">
        <v>13313</v>
      </c>
      <c r="AH63" s="1644">
        <v>616714</v>
      </c>
      <c r="AI63" s="1644">
        <v>140482</v>
      </c>
      <c r="AJ63" s="1644">
        <v>772376</v>
      </c>
      <c r="AK63" s="1644">
        <v>181709</v>
      </c>
      <c r="AL63" s="1644">
        <v>435717</v>
      </c>
      <c r="AM63" s="1644">
        <v>74217</v>
      </c>
      <c r="AN63" s="1644">
        <v>639468</v>
      </c>
      <c r="AO63" s="1644">
        <v>1776</v>
      </c>
    </row>
    <row r="64" spans="2:41" s="1629" customFormat="1" ht="12.75" customHeight="1">
      <c r="B64" s="1643" t="s">
        <v>1140</v>
      </c>
      <c r="C64" s="1644">
        <v>3498986</v>
      </c>
      <c r="D64" s="1644">
        <v>3408321</v>
      </c>
      <c r="E64" s="1644">
        <v>90665</v>
      </c>
      <c r="F64" s="1644">
        <v>24730</v>
      </c>
      <c r="G64" s="1644">
        <v>65935</v>
      </c>
      <c r="H64" s="1644">
        <v>357676</v>
      </c>
      <c r="I64" s="1644">
        <v>34919</v>
      </c>
      <c r="J64" s="1644">
        <v>4557</v>
      </c>
      <c r="K64" s="1644">
        <v>11897</v>
      </c>
      <c r="L64" s="1644" t="s">
        <v>1425</v>
      </c>
      <c r="M64" s="1644" t="s">
        <v>1425</v>
      </c>
      <c r="N64" s="1644">
        <v>19103</v>
      </c>
      <c r="O64" s="1644">
        <v>1696580</v>
      </c>
      <c r="P64" s="1644">
        <v>766</v>
      </c>
      <c r="Q64" s="1644">
        <v>31044</v>
      </c>
      <c r="R64" s="1644">
        <v>52654</v>
      </c>
      <c r="S64" s="1644">
        <v>7306</v>
      </c>
      <c r="T64" s="1638">
        <v>245729</v>
      </c>
      <c r="U64" s="1644" t="s">
        <v>1425</v>
      </c>
      <c r="V64" s="1644">
        <v>256289</v>
      </c>
      <c r="W64" s="1644">
        <v>56455</v>
      </c>
      <c r="X64" s="1644">
        <v>4400</v>
      </c>
      <c r="Y64" s="1644">
        <v>160088</v>
      </c>
      <c r="Z64" s="1644">
        <v>56239</v>
      </c>
      <c r="AA64" s="1644">
        <v>80384</v>
      </c>
      <c r="AB64" s="1644">
        <v>422900</v>
      </c>
      <c r="AC64" s="1644">
        <v>95006</v>
      </c>
      <c r="AD64" s="1644">
        <v>547953</v>
      </c>
      <c r="AE64" s="1644">
        <v>646204</v>
      </c>
      <c r="AF64" s="1644">
        <v>120927</v>
      </c>
      <c r="AG64" s="1644">
        <v>8640</v>
      </c>
      <c r="AH64" s="1644">
        <v>453735</v>
      </c>
      <c r="AI64" s="1644">
        <v>119081</v>
      </c>
      <c r="AJ64" s="1644">
        <v>320754</v>
      </c>
      <c r="AK64" s="1644">
        <v>150599</v>
      </c>
      <c r="AL64" s="1644">
        <v>506848</v>
      </c>
      <c r="AM64" s="1644">
        <v>1135</v>
      </c>
      <c r="AN64" s="1644">
        <v>437439</v>
      </c>
      <c r="AO64" s="1644" t="s">
        <v>1425</v>
      </c>
    </row>
    <row r="65" spans="2:41" s="1629" customFormat="1" ht="12.75" customHeight="1">
      <c r="B65" s="1651" t="s">
        <v>1141</v>
      </c>
      <c r="C65" s="1652">
        <v>4743275</v>
      </c>
      <c r="D65" s="1652">
        <v>4515856</v>
      </c>
      <c r="E65" s="1652">
        <v>227419</v>
      </c>
      <c r="F65" s="1652">
        <v>0</v>
      </c>
      <c r="G65" s="1652">
        <v>227419</v>
      </c>
      <c r="H65" s="1652">
        <v>611970</v>
      </c>
      <c r="I65" s="1652">
        <v>54156</v>
      </c>
      <c r="J65" s="1652">
        <v>6057</v>
      </c>
      <c r="K65" s="1652">
        <v>14392</v>
      </c>
      <c r="L65" s="1652">
        <v>6874</v>
      </c>
      <c r="M65" s="1652" t="s">
        <v>1425</v>
      </c>
      <c r="N65" s="1652">
        <v>31957</v>
      </c>
      <c r="O65" s="1652">
        <v>2045462</v>
      </c>
      <c r="P65" s="1652">
        <v>1552</v>
      </c>
      <c r="Q65" s="1652">
        <v>34129</v>
      </c>
      <c r="R65" s="1652">
        <v>60724</v>
      </c>
      <c r="S65" s="1652">
        <v>7713</v>
      </c>
      <c r="T65" s="1640">
        <v>230274</v>
      </c>
      <c r="U65" s="1652" t="s">
        <v>1425</v>
      </c>
      <c r="V65" s="1652">
        <v>422987</v>
      </c>
      <c r="W65" s="1652">
        <v>13184</v>
      </c>
      <c r="X65" s="1652">
        <v>5450</v>
      </c>
      <c r="Y65" s="1652">
        <v>264565</v>
      </c>
      <c r="Z65" s="1652">
        <v>204988</v>
      </c>
      <c r="AA65" s="1652">
        <v>101141</v>
      </c>
      <c r="AB65" s="1652">
        <v>625700</v>
      </c>
      <c r="AC65" s="1652">
        <v>102379</v>
      </c>
      <c r="AD65" s="1652">
        <v>892857</v>
      </c>
      <c r="AE65" s="1652">
        <v>847303</v>
      </c>
      <c r="AF65" s="1652">
        <v>249292</v>
      </c>
      <c r="AG65" s="1652">
        <v>8902</v>
      </c>
      <c r="AH65" s="1652">
        <v>739266</v>
      </c>
      <c r="AI65" s="1652">
        <v>48997</v>
      </c>
      <c r="AJ65" s="1652">
        <v>363338</v>
      </c>
      <c r="AK65" s="1652">
        <v>203575</v>
      </c>
      <c r="AL65" s="1652">
        <v>459852</v>
      </c>
      <c r="AM65" s="1652">
        <v>36723</v>
      </c>
      <c r="AN65" s="1652">
        <v>562889</v>
      </c>
      <c r="AO65" s="1652">
        <v>483</v>
      </c>
    </row>
    <row r="66" spans="2:20" s="1629" customFormat="1" ht="12">
      <c r="B66" s="1629" t="s">
        <v>2326</v>
      </c>
      <c r="R66" s="1653"/>
      <c r="T66" s="1653"/>
    </row>
    <row r="67" ht="11.25">
      <c r="T67" s="835"/>
    </row>
    <row r="68" ht="11.25">
      <c r="T68" s="835"/>
    </row>
    <row r="69" ht="11.25">
      <c r="T69" s="835"/>
    </row>
    <row r="70" ht="11.25">
      <c r="T70" s="835"/>
    </row>
  </sheetData>
  <mergeCells count="3">
    <mergeCell ref="H4:AB4"/>
    <mergeCell ref="AH5:AH7"/>
    <mergeCell ref="B4:B7"/>
  </mergeCells>
  <printOptions/>
  <pageMargins left="0.75" right="0.75" top="1" bottom="1" header="0.512" footer="0.512"/>
  <pageSetup orientation="portrait" paperSize="8" r:id="rId1"/>
</worksheet>
</file>

<file path=xl/worksheets/sheet32.xml><?xml version="1.0" encoding="utf-8"?>
<worksheet xmlns="http://schemas.openxmlformats.org/spreadsheetml/2006/main" xmlns:r="http://schemas.openxmlformats.org/officeDocument/2006/relationships">
  <dimension ref="B2:P77"/>
  <sheetViews>
    <sheetView workbookViewId="0" topLeftCell="A1">
      <selection activeCell="A1" sqref="A1"/>
    </sheetView>
  </sheetViews>
  <sheetFormatPr defaultColWidth="9.00390625" defaultRowHeight="13.5"/>
  <cols>
    <col min="1" max="6" width="1.625" style="1087" customWidth="1"/>
    <col min="7" max="7" width="14.625" style="1087" customWidth="1"/>
    <col min="8" max="8" width="4.625" style="1087" customWidth="1"/>
    <col min="9" max="16" width="9.625" style="1087" customWidth="1"/>
    <col min="17" max="16384" width="9.00390625" style="1087" customWidth="1"/>
  </cols>
  <sheetData>
    <row r="2" ht="14.25">
      <c r="B2" s="1088" t="s">
        <v>822</v>
      </c>
    </row>
    <row r="3" spans="2:16" ht="12.75" thickBot="1">
      <c r="B3" s="1089"/>
      <c r="C3" s="1090"/>
      <c r="D3" s="1090"/>
      <c r="E3" s="1090"/>
      <c r="F3" s="1090"/>
      <c r="G3" s="1090"/>
      <c r="P3" s="1091" t="s">
        <v>2386</v>
      </c>
    </row>
    <row r="4" spans="2:16" ht="12" customHeight="1" thickTop="1">
      <c r="B4" s="1092" t="s">
        <v>2327</v>
      </c>
      <c r="C4" s="1093"/>
      <c r="D4" s="1093"/>
      <c r="E4" s="1093"/>
      <c r="F4" s="1093"/>
      <c r="G4" s="1094"/>
      <c r="H4" s="1093"/>
      <c r="I4" s="1095" t="s">
        <v>1099</v>
      </c>
      <c r="J4" s="1095" t="s">
        <v>2328</v>
      </c>
      <c r="K4" s="1095" t="s">
        <v>2329</v>
      </c>
      <c r="L4" s="1095" t="s">
        <v>2330</v>
      </c>
      <c r="M4" s="1095" t="s">
        <v>2331</v>
      </c>
      <c r="N4" s="1095" t="s">
        <v>2332</v>
      </c>
      <c r="O4" s="1095" t="s">
        <v>2333</v>
      </c>
      <c r="P4" s="1096" t="s">
        <v>2334</v>
      </c>
    </row>
    <row r="5" spans="2:16" ht="12" customHeight="1">
      <c r="B5" s="1538" t="s">
        <v>2335</v>
      </c>
      <c r="C5" s="1539"/>
      <c r="D5" s="1539"/>
      <c r="E5" s="1539"/>
      <c r="F5" s="1539"/>
      <c r="G5" s="1539"/>
      <c r="H5" s="1097"/>
      <c r="I5" s="1098">
        <v>57</v>
      </c>
      <c r="J5" s="1098">
        <v>60</v>
      </c>
      <c r="K5" s="1098">
        <v>63</v>
      </c>
      <c r="L5" s="1098">
        <v>65</v>
      </c>
      <c r="M5" s="1098">
        <v>60</v>
      </c>
      <c r="N5" s="1098">
        <v>61</v>
      </c>
      <c r="O5" s="1098">
        <v>519</v>
      </c>
      <c r="P5" s="1099">
        <v>4912</v>
      </c>
    </row>
    <row r="6" spans="2:16" ht="12" customHeight="1">
      <c r="B6" s="1531" t="s">
        <v>2336</v>
      </c>
      <c r="C6" s="1533"/>
      <c r="D6" s="1533"/>
      <c r="E6" s="1533"/>
      <c r="F6" s="1533"/>
      <c r="G6" s="1533"/>
      <c r="H6" s="1090" t="s">
        <v>2337</v>
      </c>
      <c r="I6" s="1102">
        <v>3.75</v>
      </c>
      <c r="J6" s="1103">
        <v>3.54</v>
      </c>
      <c r="K6" s="1103">
        <v>3.76</v>
      </c>
      <c r="L6" s="1102">
        <v>3.44</v>
      </c>
      <c r="M6" s="1102">
        <v>3.7</v>
      </c>
      <c r="N6" s="1102">
        <v>3.57</v>
      </c>
      <c r="O6" s="1103">
        <v>3.71</v>
      </c>
      <c r="P6" s="1104">
        <v>3.53</v>
      </c>
    </row>
    <row r="7" spans="2:16" ht="12" customHeight="1">
      <c r="B7" s="1531" t="s">
        <v>2338</v>
      </c>
      <c r="C7" s="1533"/>
      <c r="D7" s="1533"/>
      <c r="E7" s="1533"/>
      <c r="F7" s="1533"/>
      <c r="G7" s="1533"/>
      <c r="H7" s="1090" t="s">
        <v>2337</v>
      </c>
      <c r="I7" s="1103">
        <v>1.88</v>
      </c>
      <c r="J7" s="1102">
        <v>1.54</v>
      </c>
      <c r="K7" s="1103">
        <v>1.49</v>
      </c>
      <c r="L7" s="1102">
        <v>1.47</v>
      </c>
      <c r="M7" s="1102">
        <v>1.43</v>
      </c>
      <c r="N7" s="1102">
        <v>1.7</v>
      </c>
      <c r="O7" s="1102">
        <v>1.68</v>
      </c>
      <c r="P7" s="1105">
        <v>1.66</v>
      </c>
    </row>
    <row r="8" spans="2:16" ht="12" customHeight="1">
      <c r="B8" s="1542" t="s">
        <v>2339</v>
      </c>
      <c r="C8" s="1536"/>
      <c r="D8" s="1536"/>
      <c r="E8" s="1536"/>
      <c r="F8" s="1536"/>
      <c r="G8" s="1536"/>
      <c r="H8" s="1106" t="s">
        <v>2340</v>
      </c>
      <c r="I8" s="1107">
        <v>45.8</v>
      </c>
      <c r="J8" s="1107">
        <v>44.8</v>
      </c>
      <c r="K8" s="1107">
        <v>45.5</v>
      </c>
      <c r="L8" s="1107">
        <v>47.5</v>
      </c>
      <c r="M8" s="1107">
        <v>44.7</v>
      </c>
      <c r="N8" s="1108">
        <v>46.4</v>
      </c>
      <c r="O8" s="1107">
        <v>46.1</v>
      </c>
      <c r="P8" s="1109">
        <v>45.8</v>
      </c>
    </row>
    <row r="9" spans="2:16" s="1110" customFormat="1" ht="12" customHeight="1">
      <c r="B9" s="1540" t="s">
        <v>2341</v>
      </c>
      <c r="C9" s="1541"/>
      <c r="D9" s="1541"/>
      <c r="E9" s="1541"/>
      <c r="F9" s="1541"/>
      <c r="G9" s="1541"/>
      <c r="H9" s="1111"/>
      <c r="I9" s="1112">
        <f aca="true" t="shared" si="0" ref="I9:N9">SUM(I10,I24,I31)</f>
        <v>1094828</v>
      </c>
      <c r="J9" s="1113">
        <f t="shared" si="0"/>
        <v>1023352</v>
      </c>
      <c r="K9" s="1113">
        <f t="shared" si="0"/>
        <v>1068382</v>
      </c>
      <c r="L9" s="1113">
        <f t="shared" si="0"/>
        <v>1018741</v>
      </c>
      <c r="M9" s="1113">
        <f t="shared" si="0"/>
        <v>1158548</v>
      </c>
      <c r="N9" s="1113">
        <f t="shared" si="0"/>
        <v>1172226</v>
      </c>
      <c r="O9" s="1113">
        <v>994512</v>
      </c>
      <c r="P9" s="1113">
        <v>1078257</v>
      </c>
    </row>
    <row r="10" spans="2:16" ht="12" customHeight="1">
      <c r="B10" s="1114"/>
      <c r="C10" s="1533" t="s">
        <v>2342</v>
      </c>
      <c r="D10" s="1532"/>
      <c r="E10" s="1532"/>
      <c r="F10" s="1532"/>
      <c r="G10" s="1532"/>
      <c r="H10" s="1115"/>
      <c r="I10" s="1116">
        <v>629975</v>
      </c>
      <c r="J10" s="1117">
        <v>586465</v>
      </c>
      <c r="K10" s="1117">
        <v>582245</v>
      </c>
      <c r="L10" s="1117">
        <v>535929</v>
      </c>
      <c r="M10" s="1117">
        <v>607533</v>
      </c>
      <c r="N10" s="1117">
        <v>688311</v>
      </c>
      <c r="O10" s="1117">
        <v>559802</v>
      </c>
      <c r="P10" s="1118">
        <v>595214</v>
      </c>
    </row>
    <row r="11" spans="2:16" ht="12" customHeight="1">
      <c r="B11" s="1114"/>
      <c r="C11" s="1119"/>
      <c r="D11" s="1533" t="s">
        <v>2343</v>
      </c>
      <c r="E11" s="1532"/>
      <c r="F11" s="1532"/>
      <c r="G11" s="1532"/>
      <c r="H11" s="1115"/>
      <c r="I11" s="1116">
        <v>617865</v>
      </c>
      <c r="J11" s="1117">
        <v>578620</v>
      </c>
      <c r="K11" s="1117">
        <v>574615</v>
      </c>
      <c r="L11" s="1117">
        <v>527721</v>
      </c>
      <c r="M11" s="1117">
        <v>589622</v>
      </c>
      <c r="N11" s="1117">
        <v>674845</v>
      </c>
      <c r="O11" s="1117">
        <v>550375</v>
      </c>
      <c r="P11" s="1118">
        <v>582454</v>
      </c>
    </row>
    <row r="12" spans="2:16" ht="12" customHeight="1">
      <c r="B12" s="1114"/>
      <c r="C12" s="1119"/>
      <c r="D12" s="1119"/>
      <c r="E12" s="1533" t="s">
        <v>2344</v>
      </c>
      <c r="F12" s="1532"/>
      <c r="G12" s="1532"/>
      <c r="H12" s="1115"/>
      <c r="I12" s="1116">
        <v>578074</v>
      </c>
      <c r="J12" s="1117">
        <v>552762</v>
      </c>
      <c r="K12" s="1117">
        <v>551113</v>
      </c>
      <c r="L12" s="1117">
        <v>487886</v>
      </c>
      <c r="M12" s="1117">
        <v>650470</v>
      </c>
      <c r="N12" s="1117">
        <v>620174</v>
      </c>
      <c r="O12" s="1117">
        <v>520480</v>
      </c>
      <c r="P12" s="1118">
        <v>558596</v>
      </c>
    </row>
    <row r="13" spans="2:16" ht="12" customHeight="1">
      <c r="B13" s="1114"/>
      <c r="C13" s="1119"/>
      <c r="D13" s="1119"/>
      <c r="E13" s="1119"/>
      <c r="F13" s="1533" t="s">
        <v>2345</v>
      </c>
      <c r="G13" s="1532"/>
      <c r="H13" s="1115"/>
      <c r="I13" s="1116">
        <v>464250</v>
      </c>
      <c r="J13" s="1117">
        <v>487530</v>
      </c>
      <c r="K13" s="1117">
        <v>506871</v>
      </c>
      <c r="L13" s="1117">
        <v>459979</v>
      </c>
      <c r="M13" s="1117">
        <v>498886</v>
      </c>
      <c r="N13" s="1117">
        <v>531310</v>
      </c>
      <c r="O13" s="1117">
        <v>447845</v>
      </c>
      <c r="P13" s="1118">
        <v>487356</v>
      </c>
    </row>
    <row r="14" spans="2:16" ht="12" customHeight="1">
      <c r="B14" s="1114"/>
      <c r="C14" s="1119"/>
      <c r="D14" s="1119"/>
      <c r="E14" s="1119"/>
      <c r="F14" s="1119"/>
      <c r="G14" s="1101" t="s">
        <v>2346</v>
      </c>
      <c r="H14" s="1115"/>
      <c r="I14" s="1116">
        <v>367507</v>
      </c>
      <c r="J14" s="1117">
        <v>374872</v>
      </c>
      <c r="K14" s="1117">
        <v>400354</v>
      </c>
      <c r="L14" s="1117">
        <v>375038</v>
      </c>
      <c r="M14" s="1117">
        <v>387193</v>
      </c>
      <c r="N14" s="1117">
        <v>402530</v>
      </c>
      <c r="O14" s="1117">
        <v>358732</v>
      </c>
      <c r="P14" s="1118">
        <v>388738</v>
      </c>
    </row>
    <row r="15" spans="2:16" ht="12" customHeight="1">
      <c r="B15" s="1114"/>
      <c r="C15" s="1119"/>
      <c r="D15" s="1119"/>
      <c r="E15" s="1119"/>
      <c r="F15" s="1119"/>
      <c r="G15" s="1101" t="s">
        <v>2347</v>
      </c>
      <c r="H15" s="1115"/>
      <c r="I15" s="1116">
        <v>4322</v>
      </c>
      <c r="J15" s="1117">
        <v>5340</v>
      </c>
      <c r="K15" s="1117">
        <v>8431</v>
      </c>
      <c r="L15" s="1117">
        <v>3212</v>
      </c>
      <c r="M15" s="1117">
        <v>3478</v>
      </c>
      <c r="N15" s="1117">
        <v>6265</v>
      </c>
      <c r="O15" s="1117">
        <v>4090</v>
      </c>
      <c r="P15" s="1118">
        <v>3062</v>
      </c>
    </row>
    <row r="16" spans="2:16" ht="12" customHeight="1">
      <c r="B16" s="1114"/>
      <c r="C16" s="1119"/>
      <c r="D16" s="1119"/>
      <c r="E16" s="1119"/>
      <c r="F16" s="1119"/>
      <c r="G16" s="1101" t="s">
        <v>2348</v>
      </c>
      <c r="H16" s="1115"/>
      <c r="I16" s="1116">
        <v>92422</v>
      </c>
      <c r="J16" s="1117">
        <v>107318</v>
      </c>
      <c r="K16" s="1117">
        <v>98086</v>
      </c>
      <c r="L16" s="1117">
        <v>81729</v>
      </c>
      <c r="M16" s="1117">
        <v>108215</v>
      </c>
      <c r="N16" s="1117">
        <v>122514</v>
      </c>
      <c r="O16" s="1117">
        <v>85023</v>
      </c>
      <c r="P16" s="1118">
        <v>95557</v>
      </c>
    </row>
    <row r="17" spans="2:16" ht="12" customHeight="1">
      <c r="B17" s="1120"/>
      <c r="C17" s="1090"/>
      <c r="D17" s="1090"/>
      <c r="E17" s="1090"/>
      <c r="F17" s="1533" t="s">
        <v>2387</v>
      </c>
      <c r="G17" s="1533"/>
      <c r="H17" s="1115"/>
      <c r="I17" s="1116">
        <v>113734</v>
      </c>
      <c r="J17" s="1117">
        <v>65232</v>
      </c>
      <c r="K17" s="1117">
        <v>44242</v>
      </c>
      <c r="L17" s="1117">
        <v>27907</v>
      </c>
      <c r="M17" s="1117">
        <v>61584</v>
      </c>
      <c r="N17" s="1117">
        <v>88865</v>
      </c>
      <c r="O17" s="1117">
        <v>72635</v>
      </c>
      <c r="P17" s="1118">
        <v>71240</v>
      </c>
    </row>
    <row r="18" spans="2:16" ht="12" customHeight="1">
      <c r="B18" s="1120"/>
      <c r="C18" s="1090"/>
      <c r="D18" s="1090"/>
      <c r="E18" s="1533" t="s">
        <v>2388</v>
      </c>
      <c r="F18" s="1532"/>
      <c r="G18" s="1532"/>
      <c r="H18" s="1115"/>
      <c r="I18" s="1116">
        <v>7441</v>
      </c>
      <c r="J18" s="1117">
        <v>3351</v>
      </c>
      <c r="K18" s="1117">
        <v>2505</v>
      </c>
      <c r="L18" s="1117">
        <v>1397</v>
      </c>
      <c r="M18" s="1117">
        <v>4846</v>
      </c>
      <c r="N18" s="1117">
        <v>5850</v>
      </c>
      <c r="O18" s="1117">
        <v>4710</v>
      </c>
      <c r="P18" s="1118">
        <v>3977</v>
      </c>
    </row>
    <row r="19" spans="2:16" ht="12" customHeight="1">
      <c r="B19" s="1120"/>
      <c r="C19" s="1090"/>
      <c r="D19" s="1090"/>
      <c r="E19" s="1533" t="s">
        <v>2389</v>
      </c>
      <c r="F19" s="1532"/>
      <c r="G19" s="1532"/>
      <c r="H19" s="1115"/>
      <c r="I19" s="1116">
        <v>32349</v>
      </c>
      <c r="J19" s="1117">
        <v>22506</v>
      </c>
      <c r="K19" s="1117">
        <v>20997</v>
      </c>
      <c r="L19" s="1117">
        <v>38438</v>
      </c>
      <c r="M19" s="1117">
        <v>24306</v>
      </c>
      <c r="N19" s="1117">
        <v>48821</v>
      </c>
      <c r="O19" s="1117">
        <v>25185</v>
      </c>
      <c r="P19" s="1118">
        <v>19881</v>
      </c>
    </row>
    <row r="20" spans="2:16" ht="12" customHeight="1">
      <c r="B20" s="1120"/>
      <c r="C20" s="1090"/>
      <c r="D20" s="1090"/>
      <c r="E20" s="1090"/>
      <c r="F20" s="1533" t="s">
        <v>2390</v>
      </c>
      <c r="G20" s="1532"/>
      <c r="H20" s="1115"/>
      <c r="I20" s="1116">
        <v>125</v>
      </c>
      <c r="J20" s="1117">
        <v>246</v>
      </c>
      <c r="K20" s="1117">
        <v>971</v>
      </c>
      <c r="L20" s="1117">
        <v>372</v>
      </c>
      <c r="M20" s="1117">
        <v>177</v>
      </c>
      <c r="N20" s="1117">
        <v>1371</v>
      </c>
      <c r="O20" s="1117">
        <v>457</v>
      </c>
      <c r="P20" s="1118">
        <v>792</v>
      </c>
    </row>
    <row r="21" spans="2:16" ht="12" customHeight="1">
      <c r="B21" s="1120"/>
      <c r="C21" s="1090"/>
      <c r="D21" s="1090"/>
      <c r="E21" s="1090"/>
      <c r="F21" s="1533" t="s">
        <v>2391</v>
      </c>
      <c r="G21" s="1532"/>
      <c r="H21" s="1115"/>
      <c r="I21" s="1116">
        <v>30952</v>
      </c>
      <c r="J21" s="1117">
        <v>21679</v>
      </c>
      <c r="K21" s="1117">
        <v>19951</v>
      </c>
      <c r="L21" s="1117">
        <v>37666</v>
      </c>
      <c r="M21" s="1117">
        <v>23717</v>
      </c>
      <c r="N21" s="1117">
        <v>45888</v>
      </c>
      <c r="O21" s="1117">
        <v>24127</v>
      </c>
      <c r="P21" s="1118">
        <v>18466</v>
      </c>
    </row>
    <row r="22" spans="2:16" ht="12" customHeight="1">
      <c r="B22" s="1120"/>
      <c r="C22" s="1090"/>
      <c r="D22" s="1090"/>
      <c r="E22" s="1090"/>
      <c r="F22" s="1533" t="s">
        <v>2392</v>
      </c>
      <c r="G22" s="1532"/>
      <c r="H22" s="1115"/>
      <c r="I22" s="1116">
        <v>1272</v>
      </c>
      <c r="J22" s="1117">
        <v>581</v>
      </c>
      <c r="K22" s="1117">
        <v>75</v>
      </c>
      <c r="L22" s="1117">
        <v>400</v>
      </c>
      <c r="M22" s="1117">
        <v>411</v>
      </c>
      <c r="N22" s="1117">
        <v>1562</v>
      </c>
      <c r="O22" s="1117">
        <v>602</v>
      </c>
      <c r="P22" s="1118">
        <v>624</v>
      </c>
    </row>
    <row r="23" spans="2:16" ht="12" customHeight="1">
      <c r="B23" s="1120"/>
      <c r="C23" s="1090"/>
      <c r="D23" s="1090"/>
      <c r="E23" s="1533" t="s">
        <v>2393</v>
      </c>
      <c r="F23" s="1532"/>
      <c r="G23" s="1532"/>
      <c r="H23" s="1115"/>
      <c r="I23" s="1116">
        <v>12110</v>
      </c>
      <c r="J23" s="1117">
        <v>7845</v>
      </c>
      <c r="K23" s="1117">
        <v>7630</v>
      </c>
      <c r="L23" s="1117">
        <v>8208</v>
      </c>
      <c r="M23" s="1117">
        <v>17910</v>
      </c>
      <c r="N23" s="1117">
        <v>13466</v>
      </c>
      <c r="O23" s="1117">
        <v>9427</v>
      </c>
      <c r="P23" s="1118">
        <v>12760</v>
      </c>
    </row>
    <row r="24" spans="2:16" ht="12" customHeight="1">
      <c r="B24" s="1120"/>
      <c r="C24" s="1090"/>
      <c r="D24" s="1533" t="s">
        <v>2394</v>
      </c>
      <c r="E24" s="1532"/>
      <c r="F24" s="1532"/>
      <c r="G24" s="1532"/>
      <c r="H24" s="1115"/>
      <c r="I24" s="1116">
        <v>384617</v>
      </c>
      <c r="J24" s="1117">
        <v>359423</v>
      </c>
      <c r="K24" s="1117">
        <v>421608</v>
      </c>
      <c r="L24" s="1117">
        <v>390366</v>
      </c>
      <c r="M24" s="1117">
        <v>478549</v>
      </c>
      <c r="N24" s="1117">
        <v>394970</v>
      </c>
      <c r="O24" s="1117">
        <v>351436</v>
      </c>
      <c r="P24" s="1118">
        <v>394096</v>
      </c>
    </row>
    <row r="25" spans="2:16" ht="12" customHeight="1">
      <c r="B25" s="1120"/>
      <c r="C25" s="1090"/>
      <c r="D25" s="1090"/>
      <c r="E25" s="1533" t="s">
        <v>2395</v>
      </c>
      <c r="F25" s="1532"/>
      <c r="G25" s="1532"/>
      <c r="H25" s="1115"/>
      <c r="I25" s="1116">
        <v>369108</v>
      </c>
      <c r="J25" s="1117">
        <v>326480</v>
      </c>
      <c r="K25" s="1117">
        <v>393460</v>
      </c>
      <c r="L25" s="1117">
        <v>359675</v>
      </c>
      <c r="M25" s="1117">
        <v>360795</v>
      </c>
      <c r="N25" s="1117">
        <v>363893</v>
      </c>
      <c r="O25" s="1117">
        <v>327073</v>
      </c>
      <c r="P25" s="1118">
        <v>360489</v>
      </c>
    </row>
    <row r="26" spans="2:16" ht="12" customHeight="1">
      <c r="B26" s="1120"/>
      <c r="C26" s="1090"/>
      <c r="D26" s="1090"/>
      <c r="E26" s="1533" t="s">
        <v>2396</v>
      </c>
      <c r="F26" s="1532"/>
      <c r="G26" s="1532"/>
      <c r="H26" s="1115"/>
      <c r="I26" s="1116">
        <v>3416</v>
      </c>
      <c r="J26" s="1117">
        <v>1810</v>
      </c>
      <c r="K26" s="1117">
        <v>5270</v>
      </c>
      <c r="L26" s="1117">
        <v>4653</v>
      </c>
      <c r="M26" s="1117">
        <v>915</v>
      </c>
      <c r="N26" s="1117">
        <v>6006</v>
      </c>
      <c r="O26" s="1117">
        <v>2729</v>
      </c>
      <c r="P26" s="1118">
        <v>4718</v>
      </c>
    </row>
    <row r="27" spans="2:16" ht="12" customHeight="1">
      <c r="B27" s="1120"/>
      <c r="C27" s="1090"/>
      <c r="D27" s="1090"/>
      <c r="E27" s="1533" t="s">
        <v>2397</v>
      </c>
      <c r="F27" s="1532"/>
      <c r="G27" s="1532"/>
      <c r="H27" s="1115"/>
      <c r="I27" s="1116">
        <v>0</v>
      </c>
      <c r="J27" s="1117">
        <v>2083</v>
      </c>
      <c r="K27" s="1117">
        <v>0</v>
      </c>
      <c r="L27" s="1117">
        <v>0</v>
      </c>
      <c r="M27" s="1117">
        <v>99661</v>
      </c>
      <c r="N27" s="1117">
        <v>0</v>
      </c>
      <c r="O27" s="1117">
        <v>4005</v>
      </c>
      <c r="P27" s="1118">
        <v>4417</v>
      </c>
    </row>
    <row r="28" spans="2:16" ht="12" customHeight="1">
      <c r="B28" s="1120"/>
      <c r="C28" s="1090"/>
      <c r="D28" s="1090"/>
      <c r="E28" s="1533" t="s">
        <v>2398</v>
      </c>
      <c r="F28" s="1532"/>
      <c r="G28" s="1532"/>
      <c r="H28" s="1115"/>
      <c r="I28" s="1116">
        <v>390</v>
      </c>
      <c r="J28" s="1117">
        <v>4775</v>
      </c>
      <c r="K28" s="1117">
        <v>224</v>
      </c>
      <c r="L28" s="1117">
        <v>2816</v>
      </c>
      <c r="M28" s="1117">
        <v>0</v>
      </c>
      <c r="N28" s="1117">
        <v>4796</v>
      </c>
      <c r="O28" s="1117">
        <v>2000</v>
      </c>
      <c r="P28" s="1118">
        <v>1684</v>
      </c>
    </row>
    <row r="29" spans="2:16" ht="12" customHeight="1">
      <c r="B29" s="1120"/>
      <c r="C29" s="1090"/>
      <c r="D29" s="1090"/>
      <c r="E29" s="1533" t="s">
        <v>2399</v>
      </c>
      <c r="F29" s="1532"/>
      <c r="G29" s="1532"/>
      <c r="H29" s="1115"/>
      <c r="I29" s="1116">
        <v>3765</v>
      </c>
      <c r="J29" s="1117">
        <v>8868</v>
      </c>
      <c r="K29" s="1117">
        <v>7026</v>
      </c>
      <c r="L29" s="1117">
        <v>7114</v>
      </c>
      <c r="M29" s="1117">
        <v>5460</v>
      </c>
      <c r="N29" s="1117">
        <v>6488</v>
      </c>
      <c r="O29" s="1117">
        <v>6735</v>
      </c>
      <c r="P29" s="1118">
        <v>6335</v>
      </c>
    </row>
    <row r="30" spans="2:16" ht="12" customHeight="1">
      <c r="B30" s="1120"/>
      <c r="C30" s="1090"/>
      <c r="D30" s="1090"/>
      <c r="E30" s="1533" t="s">
        <v>2349</v>
      </c>
      <c r="F30" s="1532"/>
      <c r="G30" s="1532"/>
      <c r="H30" s="1115"/>
      <c r="I30" s="1116">
        <v>7400</v>
      </c>
      <c r="J30" s="1117">
        <v>14813</v>
      </c>
      <c r="K30" s="1117">
        <v>11689</v>
      </c>
      <c r="L30" s="1117">
        <v>15432</v>
      </c>
      <c r="M30" s="1117">
        <v>11599</v>
      </c>
      <c r="N30" s="1117">
        <v>12969</v>
      </c>
      <c r="O30" s="1117">
        <v>8361</v>
      </c>
      <c r="P30" s="1118">
        <v>14988</v>
      </c>
    </row>
    <row r="31" spans="2:16" ht="12" customHeight="1">
      <c r="B31" s="1121"/>
      <c r="C31" s="1536" t="s">
        <v>2251</v>
      </c>
      <c r="D31" s="1537"/>
      <c r="E31" s="1537"/>
      <c r="F31" s="1537"/>
      <c r="G31" s="1537"/>
      <c r="H31" s="1122"/>
      <c r="I31" s="1123">
        <v>80236</v>
      </c>
      <c r="J31" s="1124">
        <v>77464</v>
      </c>
      <c r="K31" s="1124">
        <v>64529</v>
      </c>
      <c r="L31" s="1124">
        <v>92446</v>
      </c>
      <c r="M31" s="1124">
        <v>72466</v>
      </c>
      <c r="N31" s="1124">
        <v>88945</v>
      </c>
      <c r="O31" s="1124">
        <v>83273</v>
      </c>
      <c r="P31" s="1125">
        <v>88946</v>
      </c>
    </row>
    <row r="32" spans="2:16" s="1110" customFormat="1" ht="12" customHeight="1">
      <c r="B32" s="1540" t="s">
        <v>2350</v>
      </c>
      <c r="C32" s="1541"/>
      <c r="D32" s="1541"/>
      <c r="E32" s="1541"/>
      <c r="F32" s="1541"/>
      <c r="G32" s="1541"/>
      <c r="H32" s="1111"/>
      <c r="I32" s="1126">
        <v>1094828</v>
      </c>
      <c r="J32" s="1127">
        <f>SUM(J33,J62,J68)</f>
        <v>1023352</v>
      </c>
      <c r="K32" s="1127">
        <v>1068382</v>
      </c>
      <c r="L32" s="1127">
        <f>SUM(L33,L62,L68)</f>
        <v>1018741</v>
      </c>
      <c r="M32" s="1127">
        <f>SUM(M33,M62,M68)</f>
        <v>1158548</v>
      </c>
      <c r="N32" s="1127">
        <f>SUM(N33,N62,N68)</f>
        <v>1172226</v>
      </c>
      <c r="O32" s="1127">
        <f>SUM(O33,O62,O68)</f>
        <v>994512</v>
      </c>
      <c r="P32" s="1128">
        <f>SUM(P33,P62,P68)</f>
        <v>1078257</v>
      </c>
    </row>
    <row r="33" spans="2:16" ht="12" customHeight="1">
      <c r="B33" s="1120"/>
      <c r="C33" s="1533" t="s">
        <v>2351</v>
      </c>
      <c r="D33" s="1532"/>
      <c r="E33" s="1532"/>
      <c r="F33" s="1532"/>
      <c r="G33" s="1532"/>
      <c r="H33" s="1115"/>
      <c r="I33" s="1116">
        <v>480022</v>
      </c>
      <c r="J33" s="1117">
        <v>445921</v>
      </c>
      <c r="K33" s="1117">
        <v>475080</v>
      </c>
      <c r="L33" s="1117">
        <v>439187</v>
      </c>
      <c r="M33" s="1117">
        <v>430924</v>
      </c>
      <c r="N33" s="1117">
        <v>516137</v>
      </c>
      <c r="O33" s="1117">
        <v>419125</v>
      </c>
      <c r="P33" s="1118">
        <v>455815</v>
      </c>
    </row>
    <row r="34" spans="2:16" ht="12" customHeight="1">
      <c r="B34" s="1120"/>
      <c r="C34" s="1533" t="s">
        <v>2352</v>
      </c>
      <c r="D34" s="1532"/>
      <c r="E34" s="1532"/>
      <c r="F34" s="1532"/>
      <c r="G34" s="1532"/>
      <c r="H34" s="1115"/>
      <c r="I34" s="1116">
        <v>370528</v>
      </c>
      <c r="J34" s="1117">
        <v>347309</v>
      </c>
      <c r="K34" s="1117">
        <v>374345</v>
      </c>
      <c r="L34" s="1117">
        <v>354548</v>
      </c>
      <c r="M34" s="1117">
        <v>345768</v>
      </c>
      <c r="N34" s="1117">
        <v>402356</v>
      </c>
      <c r="O34" s="1117">
        <v>329928</v>
      </c>
      <c r="P34" s="1118">
        <v>357636</v>
      </c>
    </row>
    <row r="35" spans="2:16" ht="12" customHeight="1">
      <c r="B35" s="1120"/>
      <c r="C35" s="1090"/>
      <c r="D35" s="1533" t="s">
        <v>2353</v>
      </c>
      <c r="E35" s="1532"/>
      <c r="F35" s="1532"/>
      <c r="G35" s="1532"/>
      <c r="H35" s="1115"/>
      <c r="I35" s="1116">
        <v>80006</v>
      </c>
      <c r="J35" s="1117">
        <v>77044</v>
      </c>
      <c r="K35" s="1117">
        <v>81162</v>
      </c>
      <c r="L35" s="1117">
        <v>80665</v>
      </c>
      <c r="M35" s="1117">
        <v>77230</v>
      </c>
      <c r="N35" s="1117">
        <v>79632</v>
      </c>
      <c r="O35" s="1117">
        <v>76797</v>
      </c>
      <c r="P35" s="1118">
        <v>79879</v>
      </c>
    </row>
    <row r="36" spans="2:16" ht="12" customHeight="1">
      <c r="B36" s="1120"/>
      <c r="C36" s="1090"/>
      <c r="D36" s="1090"/>
      <c r="E36" s="1533" t="s">
        <v>2354</v>
      </c>
      <c r="F36" s="1532"/>
      <c r="G36" s="1532"/>
      <c r="H36" s="1115"/>
      <c r="I36" s="1116">
        <v>8246</v>
      </c>
      <c r="J36" s="1117">
        <v>7306</v>
      </c>
      <c r="K36" s="1117">
        <v>7901</v>
      </c>
      <c r="L36" s="1117">
        <v>7391</v>
      </c>
      <c r="M36" s="1117">
        <v>6471</v>
      </c>
      <c r="N36" s="1117">
        <v>8442</v>
      </c>
      <c r="O36" s="1117">
        <v>7103</v>
      </c>
      <c r="P36" s="1118">
        <v>8171</v>
      </c>
    </row>
    <row r="37" spans="2:16" ht="12" customHeight="1">
      <c r="B37" s="1120"/>
      <c r="C37" s="1090"/>
      <c r="D37" s="1090"/>
      <c r="E37" s="1533" t="s">
        <v>2130</v>
      </c>
      <c r="F37" s="1532"/>
      <c r="G37" s="1532"/>
      <c r="H37" s="1115"/>
      <c r="I37" s="1116">
        <v>8610</v>
      </c>
      <c r="J37" s="1117">
        <v>10038</v>
      </c>
      <c r="K37" s="1117">
        <v>9216</v>
      </c>
      <c r="L37" s="1117">
        <v>9856</v>
      </c>
      <c r="M37" s="1117">
        <v>9765</v>
      </c>
      <c r="N37" s="1117">
        <v>8278</v>
      </c>
      <c r="O37" s="1117">
        <v>9713</v>
      </c>
      <c r="P37" s="1118">
        <v>9072</v>
      </c>
    </row>
    <row r="38" spans="2:16" ht="12" customHeight="1">
      <c r="B38" s="1120"/>
      <c r="C38" s="1090"/>
      <c r="D38" s="1090"/>
      <c r="E38" s="1533" t="s">
        <v>2129</v>
      </c>
      <c r="F38" s="1532"/>
      <c r="G38" s="1532"/>
      <c r="H38" s="1115"/>
      <c r="I38" s="1116">
        <v>6733</v>
      </c>
      <c r="J38" s="1117">
        <v>6477</v>
      </c>
      <c r="K38" s="1117">
        <v>6333</v>
      </c>
      <c r="L38" s="1117">
        <v>6388</v>
      </c>
      <c r="M38" s="1117">
        <v>6573</v>
      </c>
      <c r="N38" s="1117">
        <v>6387</v>
      </c>
      <c r="O38" s="1117">
        <v>6167</v>
      </c>
      <c r="P38" s="1118">
        <v>7330</v>
      </c>
    </row>
    <row r="39" spans="2:16" ht="12" customHeight="1">
      <c r="B39" s="1120"/>
      <c r="C39" s="1090"/>
      <c r="D39" s="1090"/>
      <c r="E39" s="1533" t="s">
        <v>2355</v>
      </c>
      <c r="F39" s="1532"/>
      <c r="G39" s="1532"/>
      <c r="H39" s="1115"/>
      <c r="I39" s="1116">
        <v>4363</v>
      </c>
      <c r="J39" s="1117">
        <v>3609</v>
      </c>
      <c r="K39" s="1117">
        <v>4297</v>
      </c>
      <c r="L39" s="1117">
        <v>4547</v>
      </c>
      <c r="M39" s="1117">
        <v>3801</v>
      </c>
      <c r="N39" s="1117">
        <v>4500</v>
      </c>
      <c r="O39" s="1117">
        <v>4152</v>
      </c>
      <c r="P39" s="1118">
        <v>4043</v>
      </c>
    </row>
    <row r="40" spans="2:16" ht="12" customHeight="1">
      <c r="B40" s="1120"/>
      <c r="C40" s="1090"/>
      <c r="D40" s="1090"/>
      <c r="E40" s="1533" t="s">
        <v>2356</v>
      </c>
      <c r="F40" s="1532"/>
      <c r="G40" s="1532"/>
      <c r="H40" s="1115"/>
      <c r="I40" s="1116">
        <v>10488</v>
      </c>
      <c r="J40" s="1117">
        <v>9424</v>
      </c>
      <c r="K40" s="1117">
        <v>10740</v>
      </c>
      <c r="L40" s="1117">
        <v>10497</v>
      </c>
      <c r="M40" s="1117">
        <v>10328</v>
      </c>
      <c r="N40" s="1117">
        <v>9620</v>
      </c>
      <c r="O40" s="1117">
        <v>10011</v>
      </c>
      <c r="P40" s="1118">
        <v>9538</v>
      </c>
    </row>
    <row r="41" spans="2:16" ht="12" customHeight="1">
      <c r="B41" s="1120"/>
      <c r="C41" s="1090"/>
      <c r="D41" s="1090"/>
      <c r="E41" s="1533" t="s">
        <v>2357</v>
      </c>
      <c r="F41" s="1532"/>
      <c r="G41" s="1532"/>
      <c r="H41" s="1115"/>
      <c r="I41" s="1116">
        <v>2818</v>
      </c>
      <c r="J41" s="1117">
        <v>2637</v>
      </c>
      <c r="K41" s="1117">
        <v>3035</v>
      </c>
      <c r="L41" s="1117">
        <v>3453</v>
      </c>
      <c r="M41" s="1117">
        <v>2997</v>
      </c>
      <c r="N41" s="1117">
        <v>2731</v>
      </c>
      <c r="O41" s="1117">
        <v>3232</v>
      </c>
      <c r="P41" s="1118">
        <v>2967</v>
      </c>
    </row>
    <row r="42" spans="2:16" ht="12" customHeight="1">
      <c r="B42" s="1120"/>
      <c r="C42" s="1090"/>
      <c r="D42" s="1090"/>
      <c r="E42" s="1533" t="s">
        <v>2358</v>
      </c>
      <c r="F42" s="1532"/>
      <c r="G42" s="1532"/>
      <c r="H42" s="1101"/>
      <c r="I42" s="1116">
        <v>3423</v>
      </c>
      <c r="J42" s="1117">
        <v>2955</v>
      </c>
      <c r="K42" s="1117">
        <v>3463</v>
      </c>
      <c r="L42" s="1117">
        <v>3440</v>
      </c>
      <c r="M42" s="1117">
        <v>3340</v>
      </c>
      <c r="N42" s="1117">
        <v>3317</v>
      </c>
      <c r="O42" s="1117">
        <v>3196</v>
      </c>
      <c r="P42" s="1118">
        <v>3262</v>
      </c>
    </row>
    <row r="43" spans="2:16" ht="12" customHeight="1">
      <c r="B43" s="1120"/>
      <c r="C43" s="1090"/>
      <c r="D43" s="1090"/>
      <c r="E43" s="1533" t="s">
        <v>2087</v>
      </c>
      <c r="F43" s="1532"/>
      <c r="G43" s="1532"/>
      <c r="H43" s="1115"/>
      <c r="I43" s="1116">
        <v>6440</v>
      </c>
      <c r="J43" s="1117">
        <v>5134</v>
      </c>
      <c r="K43" s="1117">
        <v>6334</v>
      </c>
      <c r="L43" s="1117">
        <v>6037</v>
      </c>
      <c r="M43" s="1117">
        <v>5573</v>
      </c>
      <c r="N43" s="1117">
        <v>6225</v>
      </c>
      <c r="O43" s="1117">
        <v>6047</v>
      </c>
      <c r="P43" s="1118">
        <v>5477</v>
      </c>
    </row>
    <row r="44" spans="2:16" ht="12" customHeight="1">
      <c r="B44" s="1120"/>
      <c r="C44" s="1090"/>
      <c r="D44" s="1090"/>
      <c r="E44" s="1533" t="s">
        <v>2359</v>
      </c>
      <c r="F44" s="1532"/>
      <c r="G44" s="1532"/>
      <c r="H44" s="1115"/>
      <c r="I44" s="1116">
        <v>7816</v>
      </c>
      <c r="J44" s="1117">
        <v>7247</v>
      </c>
      <c r="K44" s="1117">
        <v>7598</v>
      </c>
      <c r="L44" s="1117">
        <v>7443</v>
      </c>
      <c r="M44" s="1117">
        <v>6649</v>
      </c>
      <c r="N44" s="1117">
        <v>8449</v>
      </c>
      <c r="O44" s="1117">
        <v>7838</v>
      </c>
      <c r="P44" s="1118">
        <v>8116</v>
      </c>
    </row>
    <row r="45" spans="2:16" ht="12" customHeight="1">
      <c r="B45" s="1120"/>
      <c r="C45" s="1090"/>
      <c r="D45" s="1090"/>
      <c r="E45" s="1533" t="s">
        <v>2360</v>
      </c>
      <c r="F45" s="1532"/>
      <c r="G45" s="1532"/>
      <c r="H45" s="1115"/>
      <c r="I45" s="1116">
        <v>3473</v>
      </c>
      <c r="J45" s="1117">
        <v>3709</v>
      </c>
      <c r="K45" s="1117">
        <v>3570</v>
      </c>
      <c r="L45" s="1117">
        <v>3693</v>
      </c>
      <c r="M45" s="1117">
        <v>3597</v>
      </c>
      <c r="N45" s="1117">
        <v>3472</v>
      </c>
      <c r="O45" s="1117">
        <v>3523</v>
      </c>
      <c r="P45" s="1118">
        <v>3486</v>
      </c>
    </row>
    <row r="46" spans="2:16" ht="12" customHeight="1">
      <c r="B46" s="1120"/>
      <c r="C46" s="1090"/>
      <c r="D46" s="1090"/>
      <c r="E46" s="1533" t="s">
        <v>2086</v>
      </c>
      <c r="F46" s="1532"/>
      <c r="G46" s="1532"/>
      <c r="H46" s="1115"/>
      <c r="I46" s="1116">
        <v>3237</v>
      </c>
      <c r="J46" s="1117">
        <v>4941</v>
      </c>
      <c r="K46" s="1117">
        <v>4076</v>
      </c>
      <c r="L46" s="1117">
        <v>4672</v>
      </c>
      <c r="M46" s="1117">
        <v>4581</v>
      </c>
      <c r="N46" s="1117">
        <v>3686</v>
      </c>
      <c r="O46" s="1117">
        <v>3943</v>
      </c>
      <c r="P46" s="1118">
        <v>3857</v>
      </c>
    </row>
    <row r="47" spans="2:16" ht="12" customHeight="1">
      <c r="B47" s="1120"/>
      <c r="C47" s="1090"/>
      <c r="D47" s="1090"/>
      <c r="E47" s="1533" t="s">
        <v>2361</v>
      </c>
      <c r="F47" s="1532"/>
      <c r="G47" s="1532"/>
      <c r="H47" s="1115"/>
      <c r="I47" s="1116">
        <v>14359</v>
      </c>
      <c r="J47" s="1117">
        <v>13568</v>
      </c>
      <c r="K47" s="1117">
        <v>14600</v>
      </c>
      <c r="L47" s="1117">
        <v>13249</v>
      </c>
      <c r="M47" s="1117">
        <v>13556</v>
      </c>
      <c r="N47" s="1117">
        <v>14525</v>
      </c>
      <c r="O47" s="1117">
        <v>11870</v>
      </c>
      <c r="P47" s="1118">
        <v>14560</v>
      </c>
    </row>
    <row r="48" spans="2:16" ht="12" customHeight="1">
      <c r="B48" s="1120"/>
      <c r="C48" s="1090"/>
      <c r="D48" s="1533" t="s">
        <v>2362</v>
      </c>
      <c r="E48" s="1532"/>
      <c r="F48" s="1532"/>
      <c r="G48" s="1532"/>
      <c r="H48" s="1115"/>
      <c r="I48" s="1116">
        <v>24128</v>
      </c>
      <c r="J48" s="1117">
        <v>17597</v>
      </c>
      <c r="K48" s="1117">
        <v>29113</v>
      </c>
      <c r="L48" s="1117">
        <v>27485</v>
      </c>
      <c r="M48" s="1117">
        <v>13519</v>
      </c>
      <c r="N48" s="1117">
        <v>18579</v>
      </c>
      <c r="O48" s="1117">
        <v>15404</v>
      </c>
      <c r="P48" s="1118">
        <v>24114</v>
      </c>
    </row>
    <row r="49" spans="2:16" ht="12" customHeight="1">
      <c r="B49" s="1120"/>
      <c r="C49" s="1090"/>
      <c r="D49" s="1090"/>
      <c r="E49" s="1533" t="s">
        <v>2363</v>
      </c>
      <c r="F49" s="1532"/>
      <c r="G49" s="1532"/>
      <c r="H49" s="1115"/>
      <c r="I49" s="1116">
        <v>15010</v>
      </c>
      <c r="J49" s="1117">
        <v>13967</v>
      </c>
      <c r="K49" s="1117">
        <v>13067</v>
      </c>
      <c r="L49" s="1117">
        <v>19353</v>
      </c>
      <c r="M49" s="1117">
        <v>9659</v>
      </c>
      <c r="N49" s="1117">
        <v>13441</v>
      </c>
      <c r="O49" s="1117">
        <v>9635</v>
      </c>
      <c r="P49" s="1118">
        <v>16266</v>
      </c>
    </row>
    <row r="50" spans="2:16" ht="12" customHeight="1">
      <c r="B50" s="1120"/>
      <c r="C50" s="1090"/>
      <c r="D50" s="1533" t="s">
        <v>2364</v>
      </c>
      <c r="E50" s="1532"/>
      <c r="F50" s="1532"/>
      <c r="G50" s="1532"/>
      <c r="H50" s="1115"/>
      <c r="I50" s="1116">
        <v>25634</v>
      </c>
      <c r="J50" s="1117">
        <v>22726</v>
      </c>
      <c r="K50" s="1117">
        <v>22642</v>
      </c>
      <c r="L50" s="1117">
        <v>20695</v>
      </c>
      <c r="M50" s="1117">
        <v>22824</v>
      </c>
      <c r="N50" s="1117">
        <v>23308</v>
      </c>
      <c r="O50" s="1117">
        <v>22725</v>
      </c>
      <c r="P50" s="1118">
        <v>20841</v>
      </c>
    </row>
    <row r="51" spans="2:16" ht="12" customHeight="1">
      <c r="B51" s="1120"/>
      <c r="C51" s="1090"/>
      <c r="D51" s="1090"/>
      <c r="E51" s="1533" t="s">
        <v>2365</v>
      </c>
      <c r="F51" s="1532"/>
      <c r="G51" s="1532"/>
      <c r="H51" s="1115"/>
      <c r="I51" s="1116">
        <v>8607</v>
      </c>
      <c r="J51" s="1117">
        <v>7658</v>
      </c>
      <c r="K51" s="1117">
        <v>7874</v>
      </c>
      <c r="L51" s="1117">
        <v>8502</v>
      </c>
      <c r="M51" s="1117">
        <v>8221</v>
      </c>
      <c r="N51" s="1117">
        <v>9369</v>
      </c>
      <c r="O51" s="1117">
        <v>8583</v>
      </c>
      <c r="P51" s="1118">
        <v>8891</v>
      </c>
    </row>
    <row r="52" spans="2:16" ht="12" customHeight="1">
      <c r="B52" s="1120"/>
      <c r="C52" s="1090"/>
      <c r="D52" s="1533" t="s">
        <v>2366</v>
      </c>
      <c r="E52" s="1532"/>
      <c r="F52" s="1532"/>
      <c r="G52" s="1532"/>
      <c r="H52" s="1115"/>
      <c r="I52" s="1116">
        <v>12090</v>
      </c>
      <c r="J52" s="1117">
        <v>12189</v>
      </c>
      <c r="K52" s="1117">
        <v>10512</v>
      </c>
      <c r="L52" s="1117">
        <v>14166</v>
      </c>
      <c r="M52" s="1117">
        <v>15272</v>
      </c>
      <c r="N52" s="1117">
        <v>15455</v>
      </c>
      <c r="O52" s="1117">
        <v>12279</v>
      </c>
      <c r="P52" s="1118">
        <v>12599</v>
      </c>
    </row>
    <row r="53" spans="2:16" ht="12" customHeight="1">
      <c r="B53" s="1120"/>
      <c r="C53" s="1090"/>
      <c r="D53" s="1533" t="s">
        <v>2367</v>
      </c>
      <c r="E53" s="1532"/>
      <c r="F53" s="1532"/>
      <c r="G53" s="1532"/>
      <c r="H53" s="1115"/>
      <c r="I53" s="1116">
        <v>17060</v>
      </c>
      <c r="J53" s="1117">
        <v>24426</v>
      </c>
      <c r="K53" s="1117">
        <v>25123</v>
      </c>
      <c r="L53" s="1117">
        <v>18624</v>
      </c>
      <c r="M53" s="1117">
        <v>20689</v>
      </c>
      <c r="N53" s="1117">
        <v>23203</v>
      </c>
      <c r="O53" s="1117">
        <v>18169</v>
      </c>
      <c r="P53" s="1118">
        <v>20264</v>
      </c>
    </row>
    <row r="54" spans="2:16" ht="12" customHeight="1">
      <c r="B54" s="1120"/>
      <c r="C54" s="1090"/>
      <c r="D54" s="1533" t="s">
        <v>2400</v>
      </c>
      <c r="E54" s="1532"/>
      <c r="F54" s="1532"/>
      <c r="G54" s="1532"/>
      <c r="H54" s="1115"/>
      <c r="I54" s="1116">
        <v>9567</v>
      </c>
      <c r="J54" s="1117">
        <v>12145</v>
      </c>
      <c r="K54" s="1117">
        <v>13606</v>
      </c>
      <c r="L54" s="1117">
        <v>10792</v>
      </c>
      <c r="M54" s="1117">
        <v>8725</v>
      </c>
      <c r="N54" s="1117">
        <v>11324</v>
      </c>
      <c r="O54" s="1117">
        <v>10568</v>
      </c>
      <c r="P54" s="1118">
        <v>10386</v>
      </c>
    </row>
    <row r="55" spans="2:16" ht="12" customHeight="1">
      <c r="B55" s="1120"/>
      <c r="C55" s="1090"/>
      <c r="D55" s="1533" t="s">
        <v>2368</v>
      </c>
      <c r="E55" s="1532"/>
      <c r="F55" s="1532"/>
      <c r="G55" s="1532"/>
      <c r="H55" s="1115"/>
      <c r="I55" s="1116">
        <v>42536</v>
      </c>
      <c r="J55" s="1117">
        <v>36352</v>
      </c>
      <c r="K55" s="1117">
        <v>43189</v>
      </c>
      <c r="L55" s="1117">
        <v>35364</v>
      </c>
      <c r="M55" s="1117">
        <v>28978</v>
      </c>
      <c r="N55" s="1117">
        <v>49741</v>
      </c>
      <c r="O55" s="1117">
        <v>36035</v>
      </c>
      <c r="P55" s="1118">
        <v>41552</v>
      </c>
    </row>
    <row r="56" spans="2:16" ht="12" customHeight="1">
      <c r="B56" s="1120"/>
      <c r="C56" s="1090"/>
      <c r="D56" s="1533" t="s">
        <v>2369</v>
      </c>
      <c r="E56" s="1532"/>
      <c r="F56" s="1532"/>
      <c r="G56" s="1532"/>
      <c r="H56" s="1115"/>
      <c r="I56" s="1116">
        <v>20631</v>
      </c>
      <c r="J56" s="1117">
        <v>17286</v>
      </c>
      <c r="K56" s="1117">
        <v>15118</v>
      </c>
      <c r="L56" s="1117">
        <v>18315</v>
      </c>
      <c r="M56" s="1117">
        <v>16263</v>
      </c>
      <c r="N56" s="1117">
        <v>17437</v>
      </c>
      <c r="O56" s="1117">
        <v>15801</v>
      </c>
      <c r="P56" s="1118">
        <v>19162</v>
      </c>
    </row>
    <row r="57" spans="2:16" ht="12" customHeight="1">
      <c r="B57" s="1120"/>
      <c r="C57" s="1090"/>
      <c r="D57" s="1533" t="s">
        <v>2370</v>
      </c>
      <c r="E57" s="1532"/>
      <c r="F57" s="1532"/>
      <c r="G57" s="1532"/>
      <c r="H57" s="1115"/>
      <c r="I57" s="1116">
        <v>31121</v>
      </c>
      <c r="J57" s="1117">
        <v>32446</v>
      </c>
      <c r="K57" s="1117">
        <v>37909</v>
      </c>
      <c r="L57" s="1117">
        <v>35833</v>
      </c>
      <c r="M57" s="1117">
        <v>32740</v>
      </c>
      <c r="N57" s="1117">
        <v>38970</v>
      </c>
      <c r="O57" s="1117">
        <v>29384</v>
      </c>
      <c r="P57" s="1118">
        <v>34295</v>
      </c>
    </row>
    <row r="58" spans="2:16" ht="12" customHeight="1">
      <c r="B58" s="1120"/>
      <c r="C58" s="1090"/>
      <c r="D58" s="1533" t="s">
        <v>2371</v>
      </c>
      <c r="E58" s="1532"/>
      <c r="F58" s="1532"/>
      <c r="G58" s="1532"/>
      <c r="H58" s="1115"/>
      <c r="I58" s="1116">
        <v>107745</v>
      </c>
      <c r="J58" s="1117">
        <v>95097</v>
      </c>
      <c r="K58" s="1117">
        <v>95970</v>
      </c>
      <c r="L58" s="1117">
        <v>92610</v>
      </c>
      <c r="M58" s="1117">
        <v>109528</v>
      </c>
      <c r="N58" s="1117">
        <v>124706</v>
      </c>
      <c r="O58" s="1117">
        <v>92766</v>
      </c>
      <c r="P58" s="1118">
        <v>94543</v>
      </c>
    </row>
    <row r="59" spans="2:16" ht="12" customHeight="1">
      <c r="B59" s="1120"/>
      <c r="C59" s="1533" t="s">
        <v>2372</v>
      </c>
      <c r="D59" s="1532"/>
      <c r="E59" s="1532"/>
      <c r="F59" s="1532"/>
      <c r="G59" s="1532"/>
      <c r="H59" s="1115"/>
      <c r="I59" s="1116">
        <v>109495</v>
      </c>
      <c r="J59" s="1117">
        <v>98612</v>
      </c>
      <c r="K59" s="1117">
        <v>100735</v>
      </c>
      <c r="L59" s="1117">
        <v>84639</v>
      </c>
      <c r="M59" s="1117">
        <v>85156</v>
      </c>
      <c r="N59" s="1117">
        <v>113781</v>
      </c>
      <c r="O59" s="1117">
        <v>89197</v>
      </c>
      <c r="P59" s="1118">
        <v>98179</v>
      </c>
    </row>
    <row r="60" spans="2:16" ht="12" customHeight="1">
      <c r="B60" s="1120"/>
      <c r="C60" s="1090"/>
      <c r="D60" s="1533" t="s">
        <v>817</v>
      </c>
      <c r="E60" s="1532"/>
      <c r="F60" s="1532"/>
      <c r="G60" s="1532"/>
      <c r="H60" s="1115"/>
      <c r="I60" s="1116">
        <v>54893</v>
      </c>
      <c r="J60" s="1117">
        <v>49132</v>
      </c>
      <c r="K60" s="1117">
        <v>54902</v>
      </c>
      <c r="L60" s="1117">
        <v>45255</v>
      </c>
      <c r="M60" s="1117">
        <v>39547</v>
      </c>
      <c r="N60" s="1117">
        <v>58000</v>
      </c>
      <c r="O60" s="1117">
        <v>42013</v>
      </c>
      <c r="P60" s="1118">
        <v>50100</v>
      </c>
    </row>
    <row r="61" spans="2:16" ht="12" customHeight="1">
      <c r="B61" s="1120"/>
      <c r="C61" s="1090"/>
      <c r="D61" s="1533" t="s">
        <v>2373</v>
      </c>
      <c r="E61" s="1532"/>
      <c r="F61" s="1532"/>
      <c r="G61" s="1532"/>
      <c r="H61" s="1115"/>
      <c r="I61" s="1116">
        <v>54537</v>
      </c>
      <c r="J61" s="1117">
        <v>49415</v>
      </c>
      <c r="K61" s="1117">
        <v>45734</v>
      </c>
      <c r="L61" s="1117">
        <v>39381</v>
      </c>
      <c r="M61" s="1117">
        <v>45610</v>
      </c>
      <c r="N61" s="1117">
        <v>55582</v>
      </c>
      <c r="O61" s="1117">
        <v>47082</v>
      </c>
      <c r="P61" s="1118">
        <v>47913</v>
      </c>
    </row>
    <row r="62" spans="2:16" ht="12" customHeight="1">
      <c r="B62" s="1120"/>
      <c r="C62" s="1533" t="s">
        <v>2374</v>
      </c>
      <c r="D62" s="1532"/>
      <c r="E62" s="1532"/>
      <c r="F62" s="1532"/>
      <c r="G62" s="1532"/>
      <c r="H62" s="1115"/>
      <c r="I62" s="1116">
        <v>534678</v>
      </c>
      <c r="J62" s="1117">
        <v>502684</v>
      </c>
      <c r="K62" s="1117">
        <v>532140</v>
      </c>
      <c r="L62" s="1117">
        <v>485527</v>
      </c>
      <c r="M62" s="1117">
        <v>656246</v>
      </c>
      <c r="N62" s="1117">
        <v>573160</v>
      </c>
      <c r="O62" s="1117">
        <v>494149</v>
      </c>
      <c r="P62" s="1118">
        <v>535505</v>
      </c>
    </row>
    <row r="63" spans="2:16" ht="12" customHeight="1">
      <c r="B63" s="1120"/>
      <c r="C63" s="1090"/>
      <c r="D63" s="1533" t="s">
        <v>2375</v>
      </c>
      <c r="E63" s="1532"/>
      <c r="F63" s="1532"/>
      <c r="G63" s="1532"/>
      <c r="H63" s="1115"/>
      <c r="I63" s="1116">
        <v>409293</v>
      </c>
      <c r="J63" s="1117">
        <v>399135</v>
      </c>
      <c r="K63" s="1117">
        <v>423196</v>
      </c>
      <c r="L63" s="1117">
        <v>376416</v>
      </c>
      <c r="M63" s="1117">
        <v>437740</v>
      </c>
      <c r="N63" s="1117">
        <v>463882</v>
      </c>
      <c r="O63" s="1117">
        <v>386166</v>
      </c>
      <c r="P63" s="1118">
        <v>417820</v>
      </c>
    </row>
    <row r="64" spans="2:16" ht="12" customHeight="1">
      <c r="B64" s="1120"/>
      <c r="C64" s="1090"/>
      <c r="D64" s="1533" t="s">
        <v>2376</v>
      </c>
      <c r="E64" s="1532"/>
      <c r="F64" s="1532"/>
      <c r="G64" s="1532"/>
      <c r="H64" s="1115"/>
      <c r="I64" s="1116">
        <v>48442</v>
      </c>
      <c r="J64" s="1117">
        <v>39598</v>
      </c>
      <c r="K64" s="1117">
        <v>48697</v>
      </c>
      <c r="L64" s="1117">
        <v>41554</v>
      </c>
      <c r="M64" s="1117">
        <v>39606</v>
      </c>
      <c r="N64" s="1117">
        <v>46927</v>
      </c>
      <c r="O64" s="1117">
        <v>42015</v>
      </c>
      <c r="P64" s="1118">
        <v>45479</v>
      </c>
    </row>
    <row r="65" spans="2:16" ht="12" customHeight="1">
      <c r="B65" s="1120"/>
      <c r="C65" s="1090"/>
      <c r="D65" s="1533" t="s">
        <v>818</v>
      </c>
      <c r="E65" s="1532"/>
      <c r="F65" s="1532"/>
      <c r="G65" s="1532"/>
      <c r="H65" s="1115"/>
      <c r="I65" s="1116">
        <v>25826</v>
      </c>
      <c r="J65" s="1117">
        <v>24036</v>
      </c>
      <c r="K65" s="1117">
        <v>21536</v>
      </c>
      <c r="L65" s="1117">
        <v>26881</v>
      </c>
      <c r="M65" s="1117">
        <v>37449</v>
      </c>
      <c r="N65" s="1117">
        <v>32347</v>
      </c>
      <c r="O65" s="1117">
        <v>31843</v>
      </c>
      <c r="P65" s="1118">
        <v>29647</v>
      </c>
    </row>
    <row r="66" spans="2:16" ht="12" customHeight="1">
      <c r="B66" s="1120"/>
      <c r="C66" s="1090"/>
      <c r="D66" s="1533" t="s">
        <v>819</v>
      </c>
      <c r="E66" s="1532"/>
      <c r="F66" s="1532"/>
      <c r="G66" s="1532"/>
      <c r="H66" s="1115"/>
      <c r="I66" s="1116">
        <v>11009</v>
      </c>
      <c r="J66" s="1117">
        <v>11163</v>
      </c>
      <c r="K66" s="1117">
        <v>8574</v>
      </c>
      <c r="L66" s="1117">
        <v>9091</v>
      </c>
      <c r="M66" s="1117">
        <v>12362</v>
      </c>
      <c r="N66" s="1117">
        <v>8097</v>
      </c>
      <c r="O66" s="1117">
        <v>10334</v>
      </c>
      <c r="P66" s="1118">
        <v>8711</v>
      </c>
    </row>
    <row r="67" spans="2:16" ht="12" customHeight="1">
      <c r="B67" s="1120"/>
      <c r="C67" s="1090"/>
      <c r="D67" s="1533" t="s">
        <v>820</v>
      </c>
      <c r="E67" s="1532"/>
      <c r="F67" s="1532"/>
      <c r="G67" s="1532"/>
      <c r="H67" s="1115"/>
      <c r="I67" s="1116">
        <v>7308</v>
      </c>
      <c r="J67" s="1117">
        <v>16804</v>
      </c>
      <c r="K67" s="1117">
        <v>14115</v>
      </c>
      <c r="L67" s="1117">
        <v>13921</v>
      </c>
      <c r="M67" s="1117">
        <v>13512</v>
      </c>
      <c r="N67" s="1117">
        <v>11196</v>
      </c>
      <c r="O67" s="1117">
        <v>9708</v>
      </c>
      <c r="P67" s="1118">
        <v>14648</v>
      </c>
    </row>
    <row r="68" spans="2:16" ht="12" customHeight="1">
      <c r="B68" s="1120"/>
      <c r="C68" s="1536" t="s">
        <v>2252</v>
      </c>
      <c r="D68" s="1537"/>
      <c r="E68" s="1537"/>
      <c r="F68" s="1537"/>
      <c r="G68" s="1537"/>
      <c r="H68" s="1115"/>
      <c r="I68" s="1116">
        <v>80127</v>
      </c>
      <c r="J68" s="1117">
        <v>74747</v>
      </c>
      <c r="K68" s="1117">
        <v>61163</v>
      </c>
      <c r="L68" s="1117">
        <v>94027</v>
      </c>
      <c r="M68" s="1117">
        <v>71378</v>
      </c>
      <c r="N68" s="1117">
        <v>82929</v>
      </c>
      <c r="O68" s="1117">
        <v>81238</v>
      </c>
      <c r="P68" s="1118">
        <v>86937</v>
      </c>
    </row>
    <row r="69" spans="2:16" ht="12" customHeight="1">
      <c r="B69" s="1538" t="s">
        <v>2377</v>
      </c>
      <c r="C69" s="1539"/>
      <c r="D69" s="1539"/>
      <c r="E69" s="1539"/>
      <c r="F69" s="1539"/>
      <c r="G69" s="1539"/>
      <c r="H69" s="1097"/>
      <c r="I69" s="1129">
        <v>15575</v>
      </c>
      <c r="J69" s="1130">
        <v>12221</v>
      </c>
      <c r="K69" s="1130">
        <v>11117</v>
      </c>
      <c r="L69" s="1130">
        <v>12637</v>
      </c>
      <c r="M69" s="1130">
        <v>12479</v>
      </c>
      <c r="N69" s="1130">
        <v>16001</v>
      </c>
      <c r="O69" s="1130">
        <v>13560</v>
      </c>
      <c r="P69" s="1131">
        <v>12287</v>
      </c>
    </row>
    <row r="70" spans="2:16" ht="12" customHeight="1">
      <c r="B70" s="1531" t="s">
        <v>2378</v>
      </c>
      <c r="C70" s="1532"/>
      <c r="D70" s="1532"/>
      <c r="E70" s="1532"/>
      <c r="F70" s="1532"/>
      <c r="G70" s="1532"/>
      <c r="H70" s="1115"/>
      <c r="I70" s="1116">
        <v>520480</v>
      </c>
      <c r="J70" s="1117">
        <v>487853</v>
      </c>
      <c r="K70" s="1117">
        <v>481510</v>
      </c>
      <c r="L70" s="1117">
        <v>451290</v>
      </c>
      <c r="M70" s="1117">
        <v>522376</v>
      </c>
      <c r="N70" s="1117">
        <v>574530</v>
      </c>
      <c r="O70" s="1117">
        <v>470605</v>
      </c>
      <c r="P70" s="1118">
        <v>497036</v>
      </c>
    </row>
    <row r="71" spans="2:16" ht="12" customHeight="1">
      <c r="B71" s="1531" t="s">
        <v>2379</v>
      </c>
      <c r="C71" s="1532"/>
      <c r="D71" s="1532"/>
      <c r="E71" s="1532"/>
      <c r="F71" s="1532"/>
      <c r="G71" s="1532"/>
      <c r="H71" s="1115"/>
      <c r="I71" s="1116">
        <v>149952</v>
      </c>
      <c r="J71" s="1117">
        <v>140544</v>
      </c>
      <c r="K71" s="1117">
        <v>107165</v>
      </c>
      <c r="L71" s="1117">
        <v>96742</v>
      </c>
      <c r="M71" s="1117">
        <v>176609</v>
      </c>
      <c r="N71" s="1117">
        <v>172174</v>
      </c>
      <c r="O71" s="1117">
        <v>140677</v>
      </c>
      <c r="P71" s="1118">
        <v>139400</v>
      </c>
    </row>
    <row r="72" spans="2:16" ht="12" customHeight="1">
      <c r="B72" s="1531" t="s">
        <v>2380</v>
      </c>
      <c r="C72" s="1532"/>
      <c r="D72" s="1532"/>
      <c r="E72" s="1532"/>
      <c r="F72" s="1532"/>
      <c r="G72" s="1532"/>
      <c r="H72" s="1101" t="s">
        <v>2381</v>
      </c>
      <c r="I72" s="1132">
        <v>71.2</v>
      </c>
      <c r="J72" s="1103">
        <v>71.2</v>
      </c>
      <c r="K72" s="1103">
        <v>77.7</v>
      </c>
      <c r="L72" s="1103">
        <v>78.6</v>
      </c>
      <c r="M72" s="1103">
        <v>66.2</v>
      </c>
      <c r="N72" s="1133">
        <v>70</v>
      </c>
      <c r="O72" s="1103">
        <v>70.1</v>
      </c>
      <c r="P72" s="1134">
        <v>72</v>
      </c>
    </row>
    <row r="73" spans="2:16" ht="12" customHeight="1">
      <c r="B73" s="1531" t="s">
        <v>2382</v>
      </c>
      <c r="C73" s="1532"/>
      <c r="D73" s="1532"/>
      <c r="E73" s="1532"/>
      <c r="F73" s="1532"/>
      <c r="G73" s="1532"/>
      <c r="H73" s="1101" t="s">
        <v>2381</v>
      </c>
      <c r="I73" s="1132">
        <v>28.8</v>
      </c>
      <c r="J73" s="1103">
        <v>28.8</v>
      </c>
      <c r="K73" s="1103">
        <v>22.3</v>
      </c>
      <c r="L73" s="1103">
        <v>21.4</v>
      </c>
      <c r="M73" s="1103">
        <v>33.8</v>
      </c>
      <c r="N73" s="1133">
        <v>30</v>
      </c>
      <c r="O73" s="1103">
        <v>29.9</v>
      </c>
      <c r="P73" s="1134">
        <v>28</v>
      </c>
    </row>
    <row r="74" spans="2:16" ht="12" customHeight="1">
      <c r="B74" s="1100"/>
      <c r="C74" s="1101"/>
      <c r="D74" s="1533" t="s">
        <v>2383</v>
      </c>
      <c r="E74" s="1533"/>
      <c r="F74" s="1533"/>
      <c r="G74" s="1533"/>
      <c r="H74" s="1101" t="s">
        <v>2381</v>
      </c>
      <c r="I74" s="1135">
        <v>16.4</v>
      </c>
      <c r="J74" s="1103">
        <v>22.6</v>
      </c>
      <c r="K74" s="1133">
        <v>15.2</v>
      </c>
      <c r="L74" s="1103">
        <v>11.9</v>
      </c>
      <c r="M74" s="1103">
        <v>22.1</v>
      </c>
      <c r="N74" s="1103">
        <v>24.5</v>
      </c>
      <c r="O74" s="1103">
        <v>20.9</v>
      </c>
      <c r="P74" s="1105">
        <v>19.7</v>
      </c>
    </row>
    <row r="75" spans="2:16" ht="12" customHeight="1" thickBot="1">
      <c r="B75" s="1534" t="s">
        <v>2384</v>
      </c>
      <c r="C75" s="1535"/>
      <c r="D75" s="1535"/>
      <c r="E75" s="1535"/>
      <c r="F75" s="1535"/>
      <c r="G75" s="1535"/>
      <c r="H75" s="1136" t="s">
        <v>2381</v>
      </c>
      <c r="I75" s="1137">
        <v>21.6</v>
      </c>
      <c r="J75" s="1138">
        <v>22.2</v>
      </c>
      <c r="K75" s="1138">
        <v>21.7</v>
      </c>
      <c r="L75" s="1138">
        <v>22.8</v>
      </c>
      <c r="M75" s="1138">
        <v>22.3</v>
      </c>
      <c r="N75" s="1138">
        <v>19.8</v>
      </c>
      <c r="O75" s="1139">
        <v>23.3</v>
      </c>
      <c r="P75" s="1140">
        <v>22.3</v>
      </c>
    </row>
    <row r="76" spans="2:16" ht="12">
      <c r="B76" s="1110" t="s">
        <v>2385</v>
      </c>
      <c r="P76" s="1141"/>
    </row>
    <row r="77" ht="12">
      <c r="B77" s="1087" t="s">
        <v>821</v>
      </c>
    </row>
  </sheetData>
  <mergeCells count="68">
    <mergeCell ref="B5:G5"/>
    <mergeCell ref="B6:G6"/>
    <mergeCell ref="B7:G7"/>
    <mergeCell ref="B8:G8"/>
    <mergeCell ref="B9:G9"/>
    <mergeCell ref="C10:G10"/>
    <mergeCell ref="D11:G11"/>
    <mergeCell ref="E12:G12"/>
    <mergeCell ref="F13:G13"/>
    <mergeCell ref="F17:G17"/>
    <mergeCell ref="E18:G18"/>
    <mergeCell ref="E19:G19"/>
    <mergeCell ref="F20:G20"/>
    <mergeCell ref="F21:G21"/>
    <mergeCell ref="F22:G22"/>
    <mergeCell ref="E23:G23"/>
    <mergeCell ref="D24:G24"/>
    <mergeCell ref="E25:G25"/>
    <mergeCell ref="E26:G26"/>
    <mergeCell ref="E27:G27"/>
    <mergeCell ref="E28:G28"/>
    <mergeCell ref="E29:G29"/>
    <mergeCell ref="E30:G30"/>
    <mergeCell ref="C31:G31"/>
    <mergeCell ref="B32:G32"/>
    <mergeCell ref="C33:G33"/>
    <mergeCell ref="C34:G34"/>
    <mergeCell ref="D35:G35"/>
    <mergeCell ref="E36:G36"/>
    <mergeCell ref="E37:G37"/>
    <mergeCell ref="E38:G38"/>
    <mergeCell ref="E39:G39"/>
    <mergeCell ref="E40:G40"/>
    <mergeCell ref="E41:G41"/>
    <mergeCell ref="E42:G42"/>
    <mergeCell ref="E43:G43"/>
    <mergeCell ref="E44:G44"/>
    <mergeCell ref="E45:G45"/>
    <mergeCell ref="E46:G46"/>
    <mergeCell ref="E47:G47"/>
    <mergeCell ref="D48:G48"/>
    <mergeCell ref="E49:G49"/>
    <mergeCell ref="D50:G50"/>
    <mergeCell ref="E51:G51"/>
    <mergeCell ref="D52:G52"/>
    <mergeCell ref="D53:G53"/>
    <mergeCell ref="D54:G54"/>
    <mergeCell ref="D55:G55"/>
    <mergeCell ref="D56:G56"/>
    <mergeCell ref="D57:G57"/>
    <mergeCell ref="D58:G58"/>
    <mergeCell ref="C59:G59"/>
    <mergeCell ref="D60:G60"/>
    <mergeCell ref="D61:G61"/>
    <mergeCell ref="C62:G62"/>
    <mergeCell ref="D63:G63"/>
    <mergeCell ref="D64:G64"/>
    <mergeCell ref="D65:G65"/>
    <mergeCell ref="D66:G66"/>
    <mergeCell ref="D67:G67"/>
    <mergeCell ref="C68:G68"/>
    <mergeCell ref="B69:G69"/>
    <mergeCell ref="B70:G70"/>
    <mergeCell ref="B71:G71"/>
    <mergeCell ref="B72:G72"/>
    <mergeCell ref="B73:G73"/>
    <mergeCell ref="D74:G74"/>
    <mergeCell ref="B75:G75"/>
  </mergeCells>
  <printOptions/>
  <pageMargins left="0.75" right="0.75" top="1" bottom="1" header="0.512" footer="0.512"/>
  <pageSetup orientation="portrait" paperSize="8" r:id="rId1"/>
</worksheet>
</file>

<file path=xl/worksheets/sheet33.xml><?xml version="1.0" encoding="utf-8"?>
<worksheet xmlns="http://schemas.openxmlformats.org/spreadsheetml/2006/main" xmlns:r="http://schemas.openxmlformats.org/officeDocument/2006/relationships">
  <dimension ref="A2:I29"/>
  <sheetViews>
    <sheetView workbookViewId="0" topLeftCell="A1">
      <selection activeCell="A1" sqref="A1"/>
    </sheetView>
  </sheetViews>
  <sheetFormatPr defaultColWidth="9.00390625" defaultRowHeight="15" customHeight="1"/>
  <cols>
    <col min="1" max="1" width="3.625" style="1142" customWidth="1"/>
    <col min="2" max="2" width="2.625" style="1142" customWidth="1"/>
    <col min="3" max="3" width="19.125" style="1142" customWidth="1"/>
    <col min="4" max="8" width="11.875" style="1142" customWidth="1"/>
    <col min="9" max="9" width="11.75390625" style="1142" customWidth="1"/>
    <col min="10" max="16384" width="9.00390625" style="1142" customWidth="1"/>
  </cols>
  <sheetData>
    <row r="1" ht="12" customHeight="1"/>
    <row r="2" ht="15" customHeight="1">
      <c r="B2" s="1143" t="s">
        <v>851</v>
      </c>
    </row>
    <row r="3" spans="3:7" ht="12" customHeight="1">
      <c r="C3" s="1143"/>
      <c r="D3" s="1144"/>
      <c r="E3" s="1144"/>
      <c r="F3" s="1144"/>
      <c r="G3" s="1144"/>
    </row>
    <row r="4" spans="2:9" s="1145" customFormat="1" ht="15" customHeight="1" thickBot="1">
      <c r="B4" s="1146" t="s">
        <v>844</v>
      </c>
      <c r="C4" s="1146"/>
      <c r="D4" s="1146"/>
      <c r="E4" s="1146"/>
      <c r="F4" s="1146"/>
      <c r="G4" s="1146"/>
      <c r="I4" s="1147" t="s">
        <v>823</v>
      </c>
    </row>
    <row r="5" spans="1:9" s="1145" customFormat="1" ht="15" customHeight="1" thickTop="1">
      <c r="A5" s="1026"/>
      <c r="B5" s="1550"/>
      <c r="C5" s="1551"/>
      <c r="D5" s="1545" t="s">
        <v>2097</v>
      </c>
      <c r="E5" s="1546"/>
      <c r="F5" s="1547"/>
      <c r="G5" s="1548" t="s">
        <v>845</v>
      </c>
      <c r="H5" s="1546"/>
      <c r="I5" s="1549"/>
    </row>
    <row r="6" spans="1:9" s="1145" customFormat="1" ht="15" customHeight="1">
      <c r="A6" s="1026"/>
      <c r="B6" s="1552"/>
      <c r="C6" s="1553"/>
      <c r="D6" s="130" t="s">
        <v>824</v>
      </c>
      <c r="E6" s="130" t="s">
        <v>825</v>
      </c>
      <c r="F6" s="130" t="s">
        <v>826</v>
      </c>
      <c r="G6" s="130" t="s">
        <v>824</v>
      </c>
      <c r="H6" s="130" t="s">
        <v>825</v>
      </c>
      <c r="I6" s="130" t="s">
        <v>826</v>
      </c>
    </row>
    <row r="7" spans="1:9" s="1150" customFormat="1" ht="15" customHeight="1">
      <c r="A7" s="1148"/>
      <c r="B7" s="1543" t="s">
        <v>846</v>
      </c>
      <c r="C7" s="1544"/>
      <c r="D7" s="1149">
        <f aca="true" t="shared" si="0" ref="D7:I7">SUM(D9:D26)</f>
        <v>8832</v>
      </c>
      <c r="E7" s="1149">
        <f t="shared" si="0"/>
        <v>6631</v>
      </c>
      <c r="F7" s="1149">
        <f t="shared" si="0"/>
        <v>2050</v>
      </c>
      <c r="G7" s="1149">
        <f t="shared" si="0"/>
        <v>10223</v>
      </c>
      <c r="H7" s="1149">
        <f t="shared" si="0"/>
        <v>7309</v>
      </c>
      <c r="I7" s="1149">
        <f t="shared" si="0"/>
        <v>2284</v>
      </c>
    </row>
    <row r="8" spans="1:9" s="1145" customFormat="1" ht="15" customHeight="1">
      <c r="A8" s="1026"/>
      <c r="B8" s="1151"/>
      <c r="C8" s="1152"/>
      <c r="D8" s="304"/>
      <c r="E8" s="304"/>
      <c r="F8" s="304"/>
      <c r="G8" s="304"/>
      <c r="H8" s="304"/>
      <c r="I8" s="304"/>
    </row>
    <row r="9" spans="1:9" s="1145" customFormat="1" ht="15" customHeight="1">
      <c r="A9" s="1026"/>
      <c r="B9" s="1151"/>
      <c r="C9" s="1152" t="s">
        <v>847</v>
      </c>
      <c r="D9" s="304">
        <v>3</v>
      </c>
      <c r="E9" s="304">
        <v>3</v>
      </c>
      <c r="F9" s="304">
        <v>2</v>
      </c>
      <c r="G9" s="304">
        <v>10</v>
      </c>
      <c r="H9" s="304">
        <v>10</v>
      </c>
      <c r="I9" s="304">
        <v>9</v>
      </c>
    </row>
    <row r="10" spans="1:9" s="1145" customFormat="1" ht="15" customHeight="1">
      <c r="A10" s="1026"/>
      <c r="B10" s="1151"/>
      <c r="C10" s="1152" t="s">
        <v>827</v>
      </c>
      <c r="D10" s="304">
        <v>8</v>
      </c>
      <c r="E10" s="304">
        <v>6</v>
      </c>
      <c r="F10" s="304">
        <v>3</v>
      </c>
      <c r="G10" s="304">
        <v>9</v>
      </c>
      <c r="H10" s="304">
        <v>7</v>
      </c>
      <c r="I10" s="304">
        <v>5</v>
      </c>
    </row>
    <row r="11" spans="1:9" s="1145" customFormat="1" ht="15" customHeight="1">
      <c r="A11" s="1026"/>
      <c r="B11" s="1151"/>
      <c r="C11" s="1152" t="s">
        <v>828</v>
      </c>
      <c r="D11" s="304">
        <v>22</v>
      </c>
      <c r="E11" s="304">
        <v>22</v>
      </c>
      <c r="F11" s="304">
        <v>10</v>
      </c>
      <c r="G11" s="304">
        <v>11</v>
      </c>
      <c r="H11" s="304">
        <v>11</v>
      </c>
      <c r="I11" s="304">
        <v>4</v>
      </c>
    </row>
    <row r="12" spans="1:9" s="1145" customFormat="1" ht="15" customHeight="1">
      <c r="A12" s="1026"/>
      <c r="B12" s="1151"/>
      <c r="C12" s="1152" t="s">
        <v>829</v>
      </c>
      <c r="D12" s="304">
        <v>9</v>
      </c>
      <c r="E12" s="304">
        <v>9</v>
      </c>
      <c r="F12" s="304">
        <v>5</v>
      </c>
      <c r="G12" s="304">
        <v>3</v>
      </c>
      <c r="H12" s="304">
        <v>3</v>
      </c>
      <c r="I12" s="304">
        <v>3</v>
      </c>
    </row>
    <row r="13" spans="1:9" s="1145" customFormat="1" ht="15" customHeight="1">
      <c r="A13" s="1026"/>
      <c r="B13" s="1151"/>
      <c r="C13" s="1152" t="s">
        <v>830</v>
      </c>
      <c r="D13" s="186">
        <v>0</v>
      </c>
      <c r="E13" s="186">
        <v>0</v>
      </c>
      <c r="F13" s="186">
        <v>0</v>
      </c>
      <c r="G13" s="186">
        <v>0</v>
      </c>
      <c r="H13" s="186">
        <v>0</v>
      </c>
      <c r="I13" s="186">
        <v>0</v>
      </c>
    </row>
    <row r="14" spans="1:9" s="1145" customFormat="1" ht="15" customHeight="1">
      <c r="A14" s="1026"/>
      <c r="B14" s="1151"/>
      <c r="C14" s="1152" t="s">
        <v>831</v>
      </c>
      <c r="D14" s="304">
        <v>52</v>
      </c>
      <c r="E14" s="304">
        <v>55</v>
      </c>
      <c r="F14" s="304">
        <v>43</v>
      </c>
      <c r="G14" s="304">
        <v>80</v>
      </c>
      <c r="H14" s="304">
        <v>79</v>
      </c>
      <c r="I14" s="304">
        <v>61</v>
      </c>
    </row>
    <row r="15" spans="1:9" s="1145" customFormat="1" ht="15" customHeight="1">
      <c r="A15" s="1026"/>
      <c r="B15" s="1151"/>
      <c r="C15" s="1152" t="s">
        <v>832</v>
      </c>
      <c r="D15" s="304">
        <v>121</v>
      </c>
      <c r="E15" s="304">
        <v>122</v>
      </c>
      <c r="F15" s="304">
        <v>153</v>
      </c>
      <c r="G15" s="304">
        <v>142</v>
      </c>
      <c r="H15" s="304">
        <v>142</v>
      </c>
      <c r="I15" s="304">
        <v>210</v>
      </c>
    </row>
    <row r="16" spans="1:9" s="1145" customFormat="1" ht="15" customHeight="1">
      <c r="A16" s="1026"/>
      <c r="B16" s="1151"/>
      <c r="C16" s="1152" t="s">
        <v>833</v>
      </c>
      <c r="D16" s="304">
        <v>115</v>
      </c>
      <c r="E16" s="304">
        <v>114</v>
      </c>
      <c r="F16" s="304">
        <v>56</v>
      </c>
      <c r="G16" s="304">
        <v>82</v>
      </c>
      <c r="H16" s="304">
        <v>80</v>
      </c>
      <c r="I16" s="304">
        <v>74</v>
      </c>
    </row>
    <row r="17" spans="1:9" s="1145" customFormat="1" ht="15" customHeight="1">
      <c r="A17" s="1026"/>
      <c r="B17" s="1151"/>
      <c r="C17" s="1152" t="s">
        <v>834</v>
      </c>
      <c r="D17" s="304">
        <v>7094</v>
      </c>
      <c r="E17" s="304">
        <v>4920</v>
      </c>
      <c r="F17" s="304">
        <v>1431</v>
      </c>
      <c r="G17" s="304">
        <v>8403</v>
      </c>
      <c r="H17" s="304">
        <v>5520</v>
      </c>
      <c r="I17" s="304">
        <v>1492</v>
      </c>
    </row>
    <row r="18" spans="1:9" s="1145" customFormat="1" ht="15" customHeight="1">
      <c r="A18" s="1026"/>
      <c r="B18" s="1151"/>
      <c r="C18" s="1152" t="s">
        <v>835</v>
      </c>
      <c r="D18" s="304">
        <v>833</v>
      </c>
      <c r="E18" s="304">
        <v>852</v>
      </c>
      <c r="F18" s="304">
        <v>108</v>
      </c>
      <c r="G18" s="304">
        <v>875</v>
      </c>
      <c r="H18" s="304">
        <v>884</v>
      </c>
      <c r="I18" s="304">
        <v>102</v>
      </c>
    </row>
    <row r="19" spans="1:9" s="1145" customFormat="1" ht="15" customHeight="1">
      <c r="A19" s="1026"/>
      <c r="B19" s="1151"/>
      <c r="C19" s="1152" t="s">
        <v>836</v>
      </c>
      <c r="D19" s="304">
        <v>36</v>
      </c>
      <c r="E19" s="304">
        <v>35</v>
      </c>
      <c r="F19" s="304">
        <v>17</v>
      </c>
      <c r="G19" s="304">
        <v>12</v>
      </c>
      <c r="H19" s="304">
        <v>12</v>
      </c>
      <c r="I19" s="304">
        <v>9</v>
      </c>
    </row>
    <row r="20" spans="1:9" s="1145" customFormat="1" ht="15" customHeight="1">
      <c r="A20" s="1026"/>
      <c r="B20" s="1151"/>
      <c r="C20" s="1152" t="s">
        <v>837</v>
      </c>
      <c r="D20" s="304">
        <v>99</v>
      </c>
      <c r="E20" s="304">
        <v>92</v>
      </c>
      <c r="F20" s="304">
        <v>9</v>
      </c>
      <c r="G20" s="304">
        <v>74</v>
      </c>
      <c r="H20" s="304">
        <v>72</v>
      </c>
      <c r="I20" s="304">
        <v>16</v>
      </c>
    </row>
    <row r="21" spans="1:9" s="1145" customFormat="1" ht="15" customHeight="1">
      <c r="A21" s="1026"/>
      <c r="B21" s="1151"/>
      <c r="C21" s="1152" t="s">
        <v>838</v>
      </c>
      <c r="D21" s="186">
        <v>0</v>
      </c>
      <c r="E21" s="186">
        <v>0</v>
      </c>
      <c r="F21" s="186">
        <v>0</v>
      </c>
      <c r="G21" s="186">
        <v>6</v>
      </c>
      <c r="H21" s="186">
        <v>6</v>
      </c>
      <c r="I21" s="186">
        <v>5</v>
      </c>
    </row>
    <row r="22" spans="1:9" s="1145" customFormat="1" ht="15" customHeight="1">
      <c r="A22" s="1026"/>
      <c r="B22" s="1151"/>
      <c r="C22" s="1152" t="s">
        <v>839</v>
      </c>
      <c r="D22" s="186">
        <v>0</v>
      </c>
      <c r="E22" s="186">
        <v>0</v>
      </c>
      <c r="F22" s="186">
        <v>0</v>
      </c>
      <c r="G22" s="186">
        <v>1</v>
      </c>
      <c r="H22" s="186">
        <v>1</v>
      </c>
      <c r="I22" s="186">
        <v>1</v>
      </c>
    </row>
    <row r="23" spans="1:9" s="1145" customFormat="1" ht="15" customHeight="1">
      <c r="A23" s="1026"/>
      <c r="B23" s="1151"/>
      <c r="C23" s="1152" t="s">
        <v>840</v>
      </c>
      <c r="D23" s="186">
        <v>0</v>
      </c>
      <c r="E23" s="186">
        <v>0</v>
      </c>
      <c r="F23" s="186">
        <v>0</v>
      </c>
      <c r="G23" s="186">
        <v>0</v>
      </c>
      <c r="H23" s="186">
        <v>0</v>
      </c>
      <c r="I23" s="186">
        <v>0</v>
      </c>
    </row>
    <row r="24" spans="1:9" s="1145" customFormat="1" ht="15" customHeight="1">
      <c r="A24" s="1026"/>
      <c r="B24" s="1151"/>
      <c r="C24" s="1152" t="s">
        <v>841</v>
      </c>
      <c r="D24" s="304">
        <v>67</v>
      </c>
      <c r="E24" s="304">
        <v>66</v>
      </c>
      <c r="F24" s="304">
        <v>17</v>
      </c>
      <c r="G24" s="304">
        <v>51</v>
      </c>
      <c r="H24" s="304">
        <v>52</v>
      </c>
      <c r="I24" s="304">
        <v>26</v>
      </c>
    </row>
    <row r="25" spans="1:9" s="1145" customFormat="1" ht="15" customHeight="1">
      <c r="A25" s="1026"/>
      <c r="B25" s="1151"/>
      <c r="C25" s="1152" t="s">
        <v>842</v>
      </c>
      <c r="D25" s="304">
        <v>11</v>
      </c>
      <c r="E25" s="304">
        <v>12</v>
      </c>
      <c r="F25" s="304">
        <v>15</v>
      </c>
      <c r="G25" s="304">
        <v>4</v>
      </c>
      <c r="H25" s="304">
        <v>4</v>
      </c>
      <c r="I25" s="186">
        <v>4</v>
      </c>
    </row>
    <row r="26" spans="1:9" s="1145" customFormat="1" ht="15" customHeight="1">
      <c r="A26" s="1026"/>
      <c r="B26" s="1153"/>
      <c r="C26" s="1154" t="s">
        <v>843</v>
      </c>
      <c r="D26" s="1155">
        <v>362</v>
      </c>
      <c r="E26" s="1155">
        <v>323</v>
      </c>
      <c r="F26" s="1155">
        <v>181</v>
      </c>
      <c r="G26" s="1155">
        <v>460</v>
      </c>
      <c r="H26" s="1155">
        <v>426</v>
      </c>
      <c r="I26" s="1155">
        <v>263</v>
      </c>
    </row>
    <row r="27" s="1145" customFormat="1" ht="15" customHeight="1">
      <c r="B27" s="1145" t="s">
        <v>848</v>
      </c>
    </row>
    <row r="28" s="1145" customFormat="1" ht="15" customHeight="1">
      <c r="B28" s="1145" t="s">
        <v>849</v>
      </c>
    </row>
    <row r="29" s="1145" customFormat="1" ht="15" customHeight="1">
      <c r="B29" s="1145" t="s">
        <v>850</v>
      </c>
    </row>
  </sheetData>
  <mergeCells count="4">
    <mergeCell ref="B7:C7"/>
    <mergeCell ref="D5:F5"/>
    <mergeCell ref="G5:I5"/>
    <mergeCell ref="B5:C6"/>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34.xml><?xml version="1.0" encoding="utf-8"?>
<worksheet xmlns="http://schemas.openxmlformats.org/spreadsheetml/2006/main" xmlns:r="http://schemas.openxmlformats.org/officeDocument/2006/relationships">
  <dimension ref="A2:N19"/>
  <sheetViews>
    <sheetView workbookViewId="0" topLeftCell="A1">
      <selection activeCell="A1" sqref="A1"/>
    </sheetView>
  </sheetViews>
  <sheetFormatPr defaultColWidth="9.00390625" defaultRowHeight="15" customHeight="1"/>
  <cols>
    <col min="1" max="1" width="2.625" style="93" customWidth="1"/>
    <col min="2" max="2" width="10.625" style="93" customWidth="1"/>
    <col min="3" max="14" width="7.50390625" style="93" customWidth="1"/>
    <col min="15" max="16384" width="9.00390625" style="93" customWidth="1"/>
  </cols>
  <sheetData>
    <row r="1" ht="12" customHeight="1"/>
    <row r="2" ht="15" customHeight="1">
      <c r="B2" s="94" t="s">
        <v>875</v>
      </c>
    </row>
    <row r="3" ht="12" customHeight="1">
      <c r="B3" s="94"/>
    </row>
    <row r="4" spans="2:14" ht="15" customHeight="1" thickBot="1">
      <c r="B4" s="109" t="s">
        <v>858</v>
      </c>
      <c r="C4" s="109"/>
      <c r="D4" s="109"/>
      <c r="E4" s="109"/>
      <c r="F4" s="109"/>
      <c r="G4" s="109"/>
      <c r="H4" s="109"/>
      <c r="I4" s="109"/>
      <c r="J4" s="109"/>
      <c r="K4" s="109"/>
      <c r="L4" s="109"/>
      <c r="M4" s="109"/>
      <c r="N4" s="112" t="s">
        <v>859</v>
      </c>
    </row>
    <row r="5" spans="1:14" ht="15" customHeight="1" thickTop="1">
      <c r="A5" s="97"/>
      <c r="B5" s="1554" t="s">
        <v>860</v>
      </c>
      <c r="C5" s="804" t="s">
        <v>852</v>
      </c>
      <c r="D5" s="805"/>
      <c r="E5" s="805"/>
      <c r="F5" s="806"/>
      <c r="G5" s="195" t="s">
        <v>853</v>
      </c>
      <c r="H5" s="195"/>
      <c r="I5" s="195"/>
      <c r="J5" s="195"/>
      <c r="K5" s="804" t="s">
        <v>854</v>
      </c>
      <c r="L5" s="805"/>
      <c r="M5" s="195"/>
      <c r="N5" s="196"/>
    </row>
    <row r="6" spans="1:14" ht="15" customHeight="1">
      <c r="A6" s="97"/>
      <c r="B6" s="1555"/>
      <c r="C6" s="1158" t="s">
        <v>855</v>
      </c>
      <c r="D6" s="1159"/>
      <c r="E6" s="1160" t="s">
        <v>856</v>
      </c>
      <c r="F6" s="1160"/>
      <c r="G6" s="1158" t="s">
        <v>857</v>
      </c>
      <c r="H6" s="1159"/>
      <c r="I6" s="1158" t="s">
        <v>856</v>
      </c>
      <c r="J6" s="1159"/>
      <c r="K6" s="1160" t="s">
        <v>857</v>
      </c>
      <c r="L6" s="1160"/>
      <c r="M6" s="127" t="s">
        <v>856</v>
      </c>
      <c r="N6" s="1159"/>
    </row>
    <row r="7" spans="1:14" ht="15" customHeight="1">
      <c r="A7" s="97"/>
      <c r="B7" s="1556"/>
      <c r="C7" s="130" t="s">
        <v>861</v>
      </c>
      <c r="D7" s="130" t="s">
        <v>862</v>
      </c>
      <c r="E7" s="130" t="s">
        <v>863</v>
      </c>
      <c r="F7" s="130" t="s">
        <v>862</v>
      </c>
      <c r="G7" s="129" t="s">
        <v>863</v>
      </c>
      <c r="H7" s="130" t="s">
        <v>862</v>
      </c>
      <c r="I7" s="129" t="s">
        <v>863</v>
      </c>
      <c r="J7" s="1161" t="s">
        <v>862</v>
      </c>
      <c r="K7" s="130" t="s">
        <v>863</v>
      </c>
      <c r="L7" s="130" t="s">
        <v>862</v>
      </c>
      <c r="M7" s="130" t="s">
        <v>863</v>
      </c>
      <c r="N7" s="1162" t="s">
        <v>862</v>
      </c>
    </row>
    <row r="8" spans="1:14" s="105" customFormat="1" ht="15" customHeight="1">
      <c r="A8" s="138"/>
      <c r="B8" s="104" t="s">
        <v>864</v>
      </c>
      <c r="C8" s="102">
        <f>SUM(C10:C17)</f>
        <v>2132</v>
      </c>
      <c r="D8" s="102">
        <f>SUM(D10:D17)</f>
        <v>2174</v>
      </c>
      <c r="E8" s="201">
        <v>170.2</v>
      </c>
      <c r="F8" s="201">
        <v>173.1</v>
      </c>
      <c r="G8" s="102">
        <f>SUM(G10:G17)</f>
        <v>562</v>
      </c>
      <c r="H8" s="102">
        <f>SUM(H10:H17)</f>
        <v>590</v>
      </c>
      <c r="I8" s="201">
        <v>44.9</v>
      </c>
      <c r="J8" s="201">
        <v>47</v>
      </c>
      <c r="K8" s="102">
        <f>SUM(K10:K17)</f>
        <v>1245</v>
      </c>
      <c r="L8" s="102">
        <f>SUM(L10:L17)</f>
        <v>1378</v>
      </c>
      <c r="M8" s="201">
        <v>99.4</v>
      </c>
      <c r="N8" s="201">
        <v>109.7</v>
      </c>
    </row>
    <row r="9" spans="1:14" ht="15" customHeight="1">
      <c r="A9" s="97"/>
      <c r="B9" s="111"/>
      <c r="C9" s="110"/>
      <c r="D9" s="110"/>
      <c r="E9" s="206"/>
      <c r="F9" s="206"/>
      <c r="G9" s="110"/>
      <c r="H9" s="110"/>
      <c r="I9" s="206"/>
      <c r="J9" s="206"/>
      <c r="K9" s="110"/>
      <c r="L9" s="110"/>
      <c r="M9" s="206"/>
      <c r="N9" s="206"/>
    </row>
    <row r="10" spans="1:14" ht="15" customHeight="1">
      <c r="A10" s="97"/>
      <c r="B10" s="111" t="s">
        <v>865</v>
      </c>
      <c r="C10" s="110">
        <v>1021</v>
      </c>
      <c r="D10" s="110">
        <v>1038</v>
      </c>
      <c r="E10" s="206">
        <v>269.9</v>
      </c>
      <c r="F10" s="206">
        <v>271.8</v>
      </c>
      <c r="G10" s="110">
        <v>214</v>
      </c>
      <c r="H10" s="110">
        <v>227</v>
      </c>
      <c r="I10" s="206">
        <v>56.6</v>
      </c>
      <c r="J10" s="206">
        <v>59.4</v>
      </c>
      <c r="K10" s="110">
        <v>552</v>
      </c>
      <c r="L10" s="110">
        <v>635</v>
      </c>
      <c r="M10" s="206">
        <v>145.9</v>
      </c>
      <c r="N10" s="206">
        <v>166.2</v>
      </c>
    </row>
    <row r="11" spans="1:14" ht="15" customHeight="1">
      <c r="A11" s="97"/>
      <c r="B11" s="111" t="s">
        <v>866</v>
      </c>
      <c r="C11" s="110">
        <v>127</v>
      </c>
      <c r="D11" s="110">
        <v>130</v>
      </c>
      <c r="E11" s="206">
        <v>136.3</v>
      </c>
      <c r="F11" s="206">
        <v>139.4</v>
      </c>
      <c r="G11" s="110">
        <v>48</v>
      </c>
      <c r="H11" s="110">
        <v>48</v>
      </c>
      <c r="I11" s="206">
        <v>51.5</v>
      </c>
      <c r="J11" s="206">
        <v>51.5</v>
      </c>
      <c r="K11" s="110">
        <v>73</v>
      </c>
      <c r="L11" s="110">
        <v>69</v>
      </c>
      <c r="M11" s="206">
        <v>78.4</v>
      </c>
      <c r="N11" s="206">
        <v>74</v>
      </c>
    </row>
    <row r="12" spans="1:14" ht="15" customHeight="1">
      <c r="A12" s="97"/>
      <c r="B12" s="111" t="s">
        <v>867</v>
      </c>
      <c r="C12" s="110">
        <v>97</v>
      </c>
      <c r="D12" s="110">
        <v>101</v>
      </c>
      <c r="E12" s="206">
        <v>90.6</v>
      </c>
      <c r="F12" s="206">
        <v>94.9</v>
      </c>
      <c r="G12" s="110">
        <v>38</v>
      </c>
      <c r="H12" s="110">
        <v>42</v>
      </c>
      <c r="I12" s="206">
        <v>35.5</v>
      </c>
      <c r="J12" s="206">
        <v>39.4</v>
      </c>
      <c r="K12" s="110">
        <v>74</v>
      </c>
      <c r="L12" s="110">
        <v>70</v>
      </c>
      <c r="M12" s="206">
        <v>69.1</v>
      </c>
      <c r="N12" s="206">
        <v>65.7</v>
      </c>
    </row>
    <row r="13" spans="1:14" ht="15" customHeight="1">
      <c r="A13" s="97"/>
      <c r="B13" s="111" t="s">
        <v>868</v>
      </c>
      <c r="C13" s="110">
        <v>110</v>
      </c>
      <c r="D13" s="110">
        <v>107</v>
      </c>
      <c r="E13" s="206">
        <v>109.8</v>
      </c>
      <c r="F13" s="206">
        <v>108.5</v>
      </c>
      <c r="G13" s="110">
        <v>30</v>
      </c>
      <c r="H13" s="110">
        <v>31</v>
      </c>
      <c r="I13" s="206">
        <v>29.9</v>
      </c>
      <c r="J13" s="206">
        <v>31.3</v>
      </c>
      <c r="K13" s="110">
        <v>68</v>
      </c>
      <c r="L13" s="110">
        <v>72</v>
      </c>
      <c r="M13" s="206">
        <v>67.9</v>
      </c>
      <c r="N13" s="206">
        <v>72.8</v>
      </c>
    </row>
    <row r="14" spans="1:14" ht="15" customHeight="1">
      <c r="A14" s="97"/>
      <c r="B14" s="111" t="s">
        <v>869</v>
      </c>
      <c r="C14" s="110">
        <v>234</v>
      </c>
      <c r="D14" s="110">
        <v>241</v>
      </c>
      <c r="E14" s="206">
        <v>130</v>
      </c>
      <c r="F14" s="206">
        <v>134.1</v>
      </c>
      <c r="G14" s="110">
        <v>71</v>
      </c>
      <c r="H14" s="110">
        <v>70</v>
      </c>
      <c r="I14" s="206">
        <v>39.4</v>
      </c>
      <c r="J14" s="206">
        <v>39</v>
      </c>
      <c r="K14" s="110">
        <v>138</v>
      </c>
      <c r="L14" s="110">
        <v>167</v>
      </c>
      <c r="M14" s="206">
        <v>76.7</v>
      </c>
      <c r="N14" s="206">
        <v>92.9</v>
      </c>
    </row>
    <row r="15" spans="1:14" ht="15" customHeight="1">
      <c r="A15" s="97"/>
      <c r="B15" s="111" t="s">
        <v>870</v>
      </c>
      <c r="C15" s="110">
        <v>83</v>
      </c>
      <c r="D15" s="110">
        <v>85</v>
      </c>
      <c r="E15" s="206">
        <v>116.9</v>
      </c>
      <c r="F15" s="206">
        <v>120.5</v>
      </c>
      <c r="G15" s="110">
        <v>24</v>
      </c>
      <c r="H15" s="110">
        <v>29</v>
      </c>
      <c r="I15" s="206">
        <v>33.8</v>
      </c>
      <c r="J15" s="206">
        <v>41.1</v>
      </c>
      <c r="K15" s="110">
        <v>49</v>
      </c>
      <c r="L15" s="110">
        <v>52</v>
      </c>
      <c r="M15" s="206">
        <v>69</v>
      </c>
      <c r="N15" s="206">
        <v>73.7</v>
      </c>
    </row>
    <row r="16" spans="1:14" ht="15" customHeight="1">
      <c r="A16" s="97"/>
      <c r="B16" s="111" t="s">
        <v>871</v>
      </c>
      <c r="C16" s="110">
        <v>229</v>
      </c>
      <c r="D16" s="110">
        <v>227</v>
      </c>
      <c r="E16" s="206">
        <v>145.5</v>
      </c>
      <c r="F16" s="206">
        <v>144.1</v>
      </c>
      <c r="G16" s="110">
        <v>60</v>
      </c>
      <c r="H16" s="110">
        <v>63</v>
      </c>
      <c r="I16" s="206">
        <v>38.1</v>
      </c>
      <c r="J16" s="206">
        <v>40</v>
      </c>
      <c r="K16" s="110">
        <v>120</v>
      </c>
      <c r="L16" s="110">
        <v>137</v>
      </c>
      <c r="M16" s="206">
        <v>76.2</v>
      </c>
      <c r="N16" s="206">
        <v>87</v>
      </c>
    </row>
    <row r="17" spans="1:14" ht="15" customHeight="1" thickBot="1">
      <c r="A17" s="97"/>
      <c r="B17" s="114" t="s">
        <v>872</v>
      </c>
      <c r="C17" s="115">
        <v>231</v>
      </c>
      <c r="D17" s="115">
        <v>245</v>
      </c>
      <c r="E17" s="210">
        <v>138</v>
      </c>
      <c r="F17" s="210">
        <v>146.3</v>
      </c>
      <c r="G17" s="115">
        <v>77</v>
      </c>
      <c r="H17" s="115">
        <v>80</v>
      </c>
      <c r="I17" s="210">
        <v>46</v>
      </c>
      <c r="J17" s="210">
        <v>47.8</v>
      </c>
      <c r="K17" s="115">
        <v>171</v>
      </c>
      <c r="L17" s="115">
        <v>176</v>
      </c>
      <c r="M17" s="210">
        <v>102.1</v>
      </c>
      <c r="N17" s="210">
        <v>105.1</v>
      </c>
    </row>
    <row r="18" ht="15" customHeight="1">
      <c r="B18" s="93" t="s">
        <v>873</v>
      </c>
    </row>
    <row r="19" ht="15" customHeight="1">
      <c r="B19" s="93" t="s">
        <v>874</v>
      </c>
    </row>
  </sheetData>
  <mergeCells count="1">
    <mergeCell ref="B5:B7"/>
  </mergeCells>
  <printOptions/>
  <pageMargins left="0.75" right="0.75" top="1" bottom="1" header="0.512" footer="0.512"/>
  <pageSetup orientation="portrait" paperSize="8" r:id="rId1"/>
</worksheet>
</file>

<file path=xl/worksheets/sheet35.xml><?xml version="1.0" encoding="utf-8"?>
<worksheet xmlns="http://schemas.openxmlformats.org/spreadsheetml/2006/main" xmlns:r="http://schemas.openxmlformats.org/officeDocument/2006/relationships">
  <dimension ref="B2:Q65"/>
  <sheetViews>
    <sheetView workbookViewId="0" topLeftCell="A1">
      <selection activeCell="A1" sqref="A1"/>
    </sheetView>
  </sheetViews>
  <sheetFormatPr defaultColWidth="9.00390625" defaultRowHeight="13.5"/>
  <cols>
    <col min="1" max="1" width="3.50390625" style="93" customWidth="1"/>
    <col min="2" max="2" width="2.625" style="93" customWidth="1"/>
    <col min="3" max="3" width="11.125" style="93" customWidth="1"/>
    <col min="4" max="4" width="5.625" style="93" customWidth="1"/>
    <col min="5" max="5" width="8.125" style="93" bestFit="1" customWidth="1"/>
    <col min="6" max="6" width="5.625" style="93" customWidth="1"/>
    <col min="7" max="7" width="7.25390625" style="93" bestFit="1" customWidth="1"/>
    <col min="8" max="8" width="5.625" style="93" customWidth="1"/>
    <col min="9" max="9" width="7.25390625" style="93" bestFit="1" customWidth="1"/>
    <col min="10" max="10" width="5.625" style="93" customWidth="1"/>
    <col min="11" max="11" width="7.25390625" style="93" bestFit="1" customWidth="1"/>
    <col min="12" max="12" width="5.625" style="93" customWidth="1"/>
    <col min="13" max="13" width="6.125" style="93" customWidth="1"/>
    <col min="14" max="14" width="6.625" style="93" customWidth="1"/>
    <col min="15" max="15" width="7.25390625" style="93" bestFit="1" customWidth="1"/>
    <col min="16" max="16" width="6.625" style="93" customWidth="1"/>
    <col min="17" max="17" width="5.625" style="93" customWidth="1"/>
    <col min="18" max="16384" width="9.00390625" style="93" customWidth="1"/>
  </cols>
  <sheetData>
    <row r="2" ht="14.25">
      <c r="B2" s="1163" t="s">
        <v>895</v>
      </c>
    </row>
    <row r="3" spans="2:17" ht="12.75" thickBot="1">
      <c r="B3" s="1164"/>
      <c r="C3" s="1164"/>
      <c r="D3" s="1164"/>
      <c r="E3" s="1164"/>
      <c r="F3" s="1164"/>
      <c r="G3" s="1164"/>
      <c r="H3" s="1164"/>
      <c r="I3" s="1164"/>
      <c r="J3" s="1164"/>
      <c r="K3" s="1164"/>
      <c r="L3" s="1164"/>
      <c r="M3" s="1164"/>
      <c r="N3" s="1164"/>
      <c r="O3" s="1164"/>
      <c r="P3" s="1164"/>
      <c r="Q3" s="1165" t="s">
        <v>886</v>
      </c>
    </row>
    <row r="4" spans="2:17" ht="13.5" customHeight="1" thickTop="1">
      <c r="B4" s="1558" t="s">
        <v>887</v>
      </c>
      <c r="C4" s="1559"/>
      <c r="D4" s="1556" t="s">
        <v>876</v>
      </c>
      <c r="E4" s="1566"/>
      <c r="F4" s="1556" t="s">
        <v>877</v>
      </c>
      <c r="G4" s="1566"/>
      <c r="H4" s="1556" t="s">
        <v>878</v>
      </c>
      <c r="I4" s="1566"/>
      <c r="J4" s="1556" t="s">
        <v>879</v>
      </c>
      <c r="K4" s="1566"/>
      <c r="L4" s="1556" t="s">
        <v>880</v>
      </c>
      <c r="M4" s="1566"/>
      <c r="N4" s="1556" t="s">
        <v>881</v>
      </c>
      <c r="O4" s="1566"/>
      <c r="P4" s="1556" t="s">
        <v>882</v>
      </c>
      <c r="Q4" s="1566"/>
    </row>
    <row r="5" spans="2:17" ht="13.5" customHeight="1">
      <c r="B5" s="1560"/>
      <c r="C5" s="1561"/>
      <c r="D5" s="1166" t="s">
        <v>883</v>
      </c>
      <c r="E5" s="1167" t="s">
        <v>884</v>
      </c>
      <c r="F5" s="1166" t="s">
        <v>883</v>
      </c>
      <c r="G5" s="1167" t="s">
        <v>884</v>
      </c>
      <c r="H5" s="1166" t="s">
        <v>883</v>
      </c>
      <c r="I5" s="1167" t="s">
        <v>884</v>
      </c>
      <c r="J5" s="1166" t="s">
        <v>883</v>
      </c>
      <c r="K5" s="1167" t="s">
        <v>884</v>
      </c>
      <c r="L5" s="1166" t="s">
        <v>883</v>
      </c>
      <c r="M5" s="1167" t="s">
        <v>884</v>
      </c>
      <c r="N5" s="1166" t="s">
        <v>885</v>
      </c>
      <c r="O5" s="1167" t="s">
        <v>884</v>
      </c>
      <c r="P5" s="1166" t="s">
        <v>885</v>
      </c>
      <c r="Q5" s="1167" t="s">
        <v>884</v>
      </c>
    </row>
    <row r="6" spans="2:17" ht="12.75" customHeight="1">
      <c r="B6" s="1562" t="s">
        <v>888</v>
      </c>
      <c r="C6" s="1563"/>
      <c r="D6" s="1168">
        <v>69</v>
      </c>
      <c r="E6" s="304">
        <v>14370</v>
      </c>
      <c r="F6" s="1168">
        <v>4</v>
      </c>
      <c r="G6" s="304">
        <v>1484</v>
      </c>
      <c r="H6" s="1168">
        <v>25</v>
      </c>
      <c r="I6" s="304">
        <v>6502</v>
      </c>
      <c r="J6" s="1168">
        <v>33</v>
      </c>
      <c r="K6" s="304">
        <v>5519</v>
      </c>
      <c r="L6" s="1168">
        <v>7</v>
      </c>
      <c r="M6" s="304">
        <v>865</v>
      </c>
      <c r="N6" s="1168">
        <v>820</v>
      </c>
      <c r="O6" s="304">
        <v>2575</v>
      </c>
      <c r="P6" s="1168">
        <v>428</v>
      </c>
      <c r="Q6" s="186">
        <v>0</v>
      </c>
    </row>
    <row r="7" spans="2:17" ht="12.75" customHeight="1">
      <c r="B7" s="1564" t="s">
        <v>889</v>
      </c>
      <c r="C7" s="1565"/>
      <c r="D7" s="304">
        <v>69</v>
      </c>
      <c r="E7" s="304">
        <v>14609</v>
      </c>
      <c r="F7" s="304">
        <v>4</v>
      </c>
      <c r="G7" s="304">
        <v>1484</v>
      </c>
      <c r="H7" s="304">
        <v>25</v>
      </c>
      <c r="I7" s="304">
        <v>6603</v>
      </c>
      <c r="J7" s="304">
        <v>33</v>
      </c>
      <c r="K7" s="304">
        <v>5657</v>
      </c>
      <c r="L7" s="304">
        <v>7</v>
      </c>
      <c r="M7" s="304">
        <v>865</v>
      </c>
      <c r="N7" s="304">
        <v>833</v>
      </c>
      <c r="O7" s="304">
        <v>2351</v>
      </c>
      <c r="P7" s="304">
        <v>431</v>
      </c>
      <c r="Q7" s="186">
        <v>0</v>
      </c>
    </row>
    <row r="8" spans="2:17" s="103" customFormat="1" ht="11.25">
      <c r="B8" s="1375" t="s">
        <v>890</v>
      </c>
      <c r="C8" s="1376"/>
      <c r="D8" s="183">
        <f aca="true" t="shared" si="0" ref="D8:Q8">SUM(D10:D11)</f>
        <v>68</v>
      </c>
      <c r="E8" s="183">
        <f t="shared" si="0"/>
        <v>14652</v>
      </c>
      <c r="F8" s="183">
        <f t="shared" si="0"/>
        <v>4</v>
      </c>
      <c r="G8" s="183">
        <f t="shared" si="0"/>
        <v>1484</v>
      </c>
      <c r="H8" s="183">
        <f t="shared" si="0"/>
        <v>25</v>
      </c>
      <c r="I8" s="183">
        <f t="shared" si="0"/>
        <v>6584</v>
      </c>
      <c r="J8" s="183">
        <f t="shared" si="0"/>
        <v>33</v>
      </c>
      <c r="K8" s="183">
        <f t="shared" si="0"/>
        <v>5754</v>
      </c>
      <c r="L8" s="183">
        <f t="shared" si="0"/>
        <v>6</v>
      </c>
      <c r="M8" s="183">
        <f t="shared" si="0"/>
        <v>830</v>
      </c>
      <c r="N8" s="183">
        <f t="shared" si="0"/>
        <v>839</v>
      </c>
      <c r="O8" s="183">
        <f t="shared" si="0"/>
        <v>2201</v>
      </c>
      <c r="P8" s="183">
        <f t="shared" si="0"/>
        <v>437</v>
      </c>
      <c r="Q8" s="183">
        <f t="shared" si="0"/>
        <v>0</v>
      </c>
    </row>
    <row r="9" spans="2:17" s="103" customFormat="1" ht="11.25">
      <c r="B9" s="174"/>
      <c r="C9" s="149"/>
      <c r="D9" s="313"/>
      <c r="E9" s="313"/>
      <c r="F9" s="313"/>
      <c r="G9" s="313"/>
      <c r="H9" s="313"/>
      <c r="I9" s="313"/>
      <c r="J9" s="313"/>
      <c r="K9" s="313"/>
      <c r="L9" s="313"/>
      <c r="M9" s="313"/>
      <c r="N9" s="313"/>
      <c r="O9" s="313"/>
      <c r="P9" s="313"/>
      <c r="Q9" s="181"/>
    </row>
    <row r="10" spans="2:17" s="103" customFormat="1" ht="11.25">
      <c r="B10" s="1375" t="s">
        <v>1436</v>
      </c>
      <c r="C10" s="1557"/>
      <c r="D10" s="183">
        <f aca="true" t="shared" si="1" ref="D10:Q10">D14+D15+D16+D20+D26+D27+D28+D31+D40+D41+D45+D50+D58</f>
        <v>54</v>
      </c>
      <c r="E10" s="183">
        <f t="shared" si="1"/>
        <v>13023</v>
      </c>
      <c r="F10" s="183">
        <f t="shared" si="1"/>
        <v>4</v>
      </c>
      <c r="G10" s="183">
        <f t="shared" si="1"/>
        <v>1484</v>
      </c>
      <c r="H10" s="183">
        <f t="shared" si="1"/>
        <v>14</v>
      </c>
      <c r="I10" s="183">
        <f t="shared" si="1"/>
        <v>5493</v>
      </c>
      <c r="J10" s="183">
        <f t="shared" si="1"/>
        <v>32</v>
      </c>
      <c r="K10" s="183">
        <f t="shared" si="1"/>
        <v>5656</v>
      </c>
      <c r="L10" s="183">
        <f t="shared" si="1"/>
        <v>4</v>
      </c>
      <c r="M10" s="183">
        <f t="shared" si="1"/>
        <v>390</v>
      </c>
      <c r="N10" s="183">
        <f t="shared" si="1"/>
        <v>669</v>
      </c>
      <c r="O10" s="183">
        <f t="shared" si="1"/>
        <v>1997</v>
      </c>
      <c r="P10" s="183">
        <f t="shared" si="1"/>
        <v>346</v>
      </c>
      <c r="Q10" s="183">
        <f t="shared" si="1"/>
        <v>0</v>
      </c>
    </row>
    <row r="11" spans="2:17" s="103" customFormat="1" ht="11.25">
      <c r="B11" s="1375" t="s">
        <v>891</v>
      </c>
      <c r="C11" s="1557"/>
      <c r="D11" s="183">
        <f>D17+D18+D21+D22+D23+D24+D29+D32+D33+D34+D35+D36+D37+I38+D42+D43+D46+D47+D48+D51+D52+D53+D54+D55+D56+D59+D60+D61+D62+D63+D64</f>
        <v>14</v>
      </c>
      <c r="E11" s="183">
        <f>E17+E18+E21+E22+E23+E24+E29+E32+E33+E34+E35+E36+E37+J38+E42+E43+E46+E47+E48+E51+E52+E53+E54+E55+E56+E59+E60+E61+E62+E63+E64</f>
        <v>1629</v>
      </c>
      <c r="F11" s="183">
        <f>F17+F18+F21+F22+F23+F24+F29+F32+F33+F34+F35+F36+F37+K38+F42+F43+F46+F47+F48+F51+F52+F53+F54+F55+F56+F59+F60+F61+F62+F63+F64</f>
        <v>0</v>
      </c>
      <c r="G11" s="183">
        <f>G17+G18+G21+G22+G23+G24+G29+G32+G33+G34+G35+G36+G37+L38+G42+G43+G46+G47+G48+G51+G52+G53+G54+G55+G56+G59+G60+G61+G62+G63+G64</f>
        <v>0</v>
      </c>
      <c r="H11" s="183">
        <f>H17+H18+H21+H22+H23+H24+H29+H32+H33+H34+H35+H36+H37+M38+H42+H43+H46+H47+H48+H51+H52+H53+H54+H55+H56+H59+H60+H61+H62+H63+H64</f>
        <v>11</v>
      </c>
      <c r="I11" s="183">
        <v>1091</v>
      </c>
      <c r="J11" s="183">
        <f>J17+J18+J21+J22+J23+J24+J29+J32+J33+J34+J35+J36+J37+O38+J42+J43+J46+J47+J48+J51+J52+J53+J54+J55+J56+J59+J60+J61+J62+J63+J64</f>
        <v>1</v>
      </c>
      <c r="K11" s="183">
        <v>98</v>
      </c>
      <c r="L11" s="183">
        <f>L17+L18+L21+L22+L23+L24+L29+L32+L33+L34+L35+L36+L37+Q38+L42+L43+L46+L47+L48+L51+L52+L53+L54+L55+L56+L59+L60+L61+L62+L63+L64</f>
        <v>2</v>
      </c>
      <c r="M11" s="183">
        <f>M17+M18+M21+M22+M23+M24+M29+M32+M33+M34+M35+M36+M37+R38+M42+M43+M46+M47+M48+M51+M52+M53+M54+M55+M56+M59+M60+M61+M62+M63+M64</f>
        <v>440</v>
      </c>
      <c r="N11" s="183">
        <v>170</v>
      </c>
      <c r="O11" s="183">
        <f>O17+O18+O21+O22+O23+O24+O29+O32+O33+O34+O35+O36+O37+T38+O42+O43+O46+O47+O48+O51+O52+O53+O54+O55+O56+O59+O60+O61+O62+O63+O64</f>
        <v>204</v>
      </c>
      <c r="P11" s="183">
        <v>91</v>
      </c>
      <c r="Q11" s="183">
        <f>Q17+Q18+Q21+Q22+Q23+Q24+Q29+Q32+Q33+Q34+Q35+Q36+Q37+V38+Q42+Q43+Q46+Q47+Q48+Q51+Q52+Q53+Q54+Q55+Q56+Q59+Q60+Q61+Q62+Q63+Q64</f>
        <v>0</v>
      </c>
    </row>
    <row r="12" spans="2:17" s="103" customFormat="1" ht="12.75" customHeight="1">
      <c r="B12" s="1169"/>
      <c r="C12" s="1170"/>
      <c r="D12" s="181"/>
      <c r="E12" s="181"/>
      <c r="F12" s="181"/>
      <c r="G12" s="181"/>
      <c r="H12" s="181"/>
      <c r="I12" s="181"/>
      <c r="J12" s="181"/>
      <c r="K12" s="181"/>
      <c r="L12" s="181"/>
      <c r="M12" s="181"/>
      <c r="N12" s="181"/>
      <c r="O12" s="181"/>
      <c r="P12" s="181"/>
      <c r="Q12" s="181"/>
    </row>
    <row r="13" spans="2:17" s="103" customFormat="1" ht="12.75" customHeight="1">
      <c r="B13" s="1375" t="s">
        <v>2661</v>
      </c>
      <c r="C13" s="1567"/>
      <c r="D13" s="176">
        <f aca="true" t="shared" si="2" ref="D13:Q13">SUM(D14:D18)</f>
        <v>25</v>
      </c>
      <c r="E13" s="176">
        <f t="shared" si="2"/>
        <v>5912</v>
      </c>
      <c r="F13" s="176">
        <f t="shared" si="2"/>
        <v>2</v>
      </c>
      <c r="G13" s="176">
        <f t="shared" si="2"/>
        <v>1014</v>
      </c>
      <c r="H13" s="176">
        <f t="shared" si="2"/>
        <v>4</v>
      </c>
      <c r="I13" s="176">
        <f t="shared" si="2"/>
        <v>1394</v>
      </c>
      <c r="J13" s="176">
        <f t="shared" si="2"/>
        <v>15</v>
      </c>
      <c r="K13" s="176">
        <f t="shared" si="2"/>
        <v>3114</v>
      </c>
      <c r="L13" s="176">
        <f t="shared" si="2"/>
        <v>4</v>
      </c>
      <c r="M13" s="176">
        <f t="shared" si="2"/>
        <v>390</v>
      </c>
      <c r="N13" s="176">
        <f t="shared" si="2"/>
        <v>280</v>
      </c>
      <c r="O13" s="176">
        <f t="shared" si="2"/>
        <v>523</v>
      </c>
      <c r="P13" s="176">
        <f t="shared" si="2"/>
        <v>166</v>
      </c>
      <c r="Q13" s="176">
        <f t="shared" si="2"/>
        <v>0</v>
      </c>
    </row>
    <row r="14" spans="2:17" ht="12.75" customHeight="1">
      <c r="B14" s="1157"/>
      <c r="C14" s="182" t="s">
        <v>1099</v>
      </c>
      <c r="D14" s="186">
        <v>18</v>
      </c>
      <c r="E14" s="186">
        <v>4866</v>
      </c>
      <c r="F14" s="186">
        <v>2</v>
      </c>
      <c r="G14" s="186">
        <v>1014</v>
      </c>
      <c r="H14" s="186">
        <v>2</v>
      </c>
      <c r="I14" s="186">
        <v>1234</v>
      </c>
      <c r="J14" s="186">
        <v>10</v>
      </c>
      <c r="K14" s="186">
        <v>2228</v>
      </c>
      <c r="L14" s="186">
        <v>4</v>
      </c>
      <c r="M14" s="186">
        <v>390</v>
      </c>
      <c r="N14" s="186">
        <v>206</v>
      </c>
      <c r="O14" s="186">
        <v>331</v>
      </c>
      <c r="P14" s="186">
        <v>123</v>
      </c>
      <c r="Q14" s="186">
        <v>0</v>
      </c>
    </row>
    <row r="15" spans="2:17" ht="12.75" customHeight="1">
      <c r="B15" s="1157"/>
      <c r="C15" s="182" t="s">
        <v>1105</v>
      </c>
      <c r="D15" s="186">
        <v>3</v>
      </c>
      <c r="E15" s="186">
        <v>645</v>
      </c>
      <c r="F15" s="186">
        <v>0</v>
      </c>
      <c r="G15" s="186">
        <v>0</v>
      </c>
      <c r="H15" s="186">
        <v>1</v>
      </c>
      <c r="I15" s="186">
        <v>90</v>
      </c>
      <c r="J15" s="186">
        <v>2</v>
      </c>
      <c r="K15" s="186">
        <v>555</v>
      </c>
      <c r="L15" s="186">
        <v>0</v>
      </c>
      <c r="M15" s="186">
        <v>0</v>
      </c>
      <c r="N15" s="186">
        <v>23</v>
      </c>
      <c r="O15" s="186">
        <v>111</v>
      </c>
      <c r="P15" s="186">
        <v>11</v>
      </c>
      <c r="Q15" s="186">
        <v>0</v>
      </c>
    </row>
    <row r="16" spans="2:17" ht="12.75" customHeight="1">
      <c r="B16" s="1157"/>
      <c r="C16" s="182" t="s">
        <v>1108</v>
      </c>
      <c r="D16" s="186">
        <v>4</v>
      </c>
      <c r="E16" s="186">
        <v>401</v>
      </c>
      <c r="F16" s="186">
        <v>0</v>
      </c>
      <c r="G16" s="186">
        <v>0</v>
      </c>
      <c r="H16" s="186">
        <v>1</v>
      </c>
      <c r="I16" s="186">
        <v>70</v>
      </c>
      <c r="J16" s="186">
        <v>3</v>
      </c>
      <c r="K16" s="186">
        <v>331</v>
      </c>
      <c r="L16" s="186">
        <v>0</v>
      </c>
      <c r="M16" s="186">
        <v>0</v>
      </c>
      <c r="N16" s="186">
        <v>39</v>
      </c>
      <c r="O16" s="186">
        <v>81</v>
      </c>
      <c r="P16" s="186">
        <v>22</v>
      </c>
      <c r="Q16" s="186">
        <v>0</v>
      </c>
    </row>
    <row r="17" spans="2:17" ht="12.75" customHeight="1">
      <c r="B17" s="1157"/>
      <c r="C17" s="182" t="s">
        <v>1112</v>
      </c>
      <c r="D17" s="186">
        <v>0</v>
      </c>
      <c r="E17" s="186">
        <v>0</v>
      </c>
      <c r="F17" s="186">
        <v>0</v>
      </c>
      <c r="G17" s="186">
        <v>0</v>
      </c>
      <c r="H17" s="186">
        <v>0</v>
      </c>
      <c r="I17" s="186">
        <v>0</v>
      </c>
      <c r="J17" s="186">
        <v>0</v>
      </c>
      <c r="K17" s="186">
        <v>0</v>
      </c>
      <c r="L17" s="186">
        <v>0</v>
      </c>
      <c r="M17" s="186">
        <v>0</v>
      </c>
      <c r="N17" s="186">
        <v>7</v>
      </c>
      <c r="O17" s="186">
        <v>0</v>
      </c>
      <c r="P17" s="186">
        <v>6</v>
      </c>
      <c r="Q17" s="186">
        <v>0</v>
      </c>
    </row>
    <row r="18" spans="2:17" ht="12.75" customHeight="1">
      <c r="B18" s="1157"/>
      <c r="C18" s="182" t="s">
        <v>1113</v>
      </c>
      <c r="D18" s="186">
        <v>0</v>
      </c>
      <c r="E18" s="186">
        <v>0</v>
      </c>
      <c r="F18" s="186">
        <v>0</v>
      </c>
      <c r="G18" s="186">
        <v>0</v>
      </c>
      <c r="H18" s="186">
        <v>0</v>
      </c>
      <c r="I18" s="186">
        <v>0</v>
      </c>
      <c r="J18" s="186">
        <v>0</v>
      </c>
      <c r="K18" s="186">
        <v>0</v>
      </c>
      <c r="L18" s="186">
        <v>0</v>
      </c>
      <c r="M18" s="186">
        <v>0</v>
      </c>
      <c r="N18" s="186">
        <v>5</v>
      </c>
      <c r="O18" s="186">
        <v>0</v>
      </c>
      <c r="P18" s="186">
        <v>4</v>
      </c>
      <c r="Q18" s="186">
        <v>0</v>
      </c>
    </row>
    <row r="19" spans="2:17" s="103" customFormat="1" ht="12.75" customHeight="1">
      <c r="B19" s="1375" t="s">
        <v>2662</v>
      </c>
      <c r="C19" s="1567"/>
      <c r="D19" s="176">
        <f aca="true" t="shared" si="3" ref="D19:Q19">SUM(D20:D24)</f>
        <v>7</v>
      </c>
      <c r="E19" s="176">
        <f t="shared" si="3"/>
        <v>854</v>
      </c>
      <c r="F19" s="176">
        <f t="shared" si="3"/>
        <v>0</v>
      </c>
      <c r="G19" s="176">
        <f t="shared" si="3"/>
        <v>0</v>
      </c>
      <c r="H19" s="176">
        <f t="shared" si="3"/>
        <v>4</v>
      </c>
      <c r="I19" s="176">
        <f t="shared" si="3"/>
        <v>587</v>
      </c>
      <c r="J19" s="176">
        <f t="shared" si="3"/>
        <v>2</v>
      </c>
      <c r="K19" s="176">
        <f t="shared" si="3"/>
        <v>151</v>
      </c>
      <c r="L19" s="176">
        <f t="shared" si="3"/>
        <v>1</v>
      </c>
      <c r="M19" s="176">
        <f t="shared" si="3"/>
        <v>116</v>
      </c>
      <c r="N19" s="176">
        <f t="shared" si="3"/>
        <v>65</v>
      </c>
      <c r="O19" s="176">
        <f t="shared" si="3"/>
        <v>188</v>
      </c>
      <c r="P19" s="176">
        <f t="shared" si="3"/>
        <v>35</v>
      </c>
      <c r="Q19" s="176">
        <f t="shared" si="3"/>
        <v>0</v>
      </c>
    </row>
    <row r="20" spans="2:17" ht="12.75" customHeight="1">
      <c r="B20" s="1157"/>
      <c r="C20" s="182" t="s">
        <v>1104</v>
      </c>
      <c r="D20" s="186">
        <v>3</v>
      </c>
      <c r="E20" s="186">
        <v>311</v>
      </c>
      <c r="F20" s="186">
        <v>0</v>
      </c>
      <c r="G20" s="186">
        <v>0</v>
      </c>
      <c r="H20" s="186">
        <v>1</v>
      </c>
      <c r="I20" s="186">
        <v>160</v>
      </c>
      <c r="J20" s="186">
        <v>2</v>
      </c>
      <c r="K20" s="186">
        <v>151</v>
      </c>
      <c r="L20" s="186">
        <v>0</v>
      </c>
      <c r="M20" s="186">
        <v>0</v>
      </c>
      <c r="N20" s="186">
        <v>33</v>
      </c>
      <c r="O20" s="186">
        <v>141</v>
      </c>
      <c r="P20" s="186">
        <v>18</v>
      </c>
      <c r="Q20" s="186">
        <v>0</v>
      </c>
    </row>
    <row r="21" spans="2:17" ht="12.75" customHeight="1">
      <c r="B21" s="1157"/>
      <c r="C21" s="182" t="s">
        <v>1114</v>
      </c>
      <c r="D21" s="186">
        <v>2</v>
      </c>
      <c r="E21" s="186">
        <v>436</v>
      </c>
      <c r="F21" s="186">
        <v>0</v>
      </c>
      <c r="G21" s="186">
        <v>0</v>
      </c>
      <c r="H21" s="186">
        <v>1</v>
      </c>
      <c r="I21" s="186">
        <v>320</v>
      </c>
      <c r="J21" s="186">
        <v>0</v>
      </c>
      <c r="K21" s="186">
        <v>0</v>
      </c>
      <c r="L21" s="186">
        <v>1</v>
      </c>
      <c r="M21" s="186">
        <v>116</v>
      </c>
      <c r="N21" s="186">
        <v>13</v>
      </c>
      <c r="O21" s="186">
        <v>28</v>
      </c>
      <c r="P21" s="186">
        <v>8</v>
      </c>
      <c r="Q21" s="186">
        <v>0</v>
      </c>
    </row>
    <row r="22" spans="2:17" ht="12.75" customHeight="1">
      <c r="B22" s="1157"/>
      <c r="C22" s="182" t="s">
        <v>1115</v>
      </c>
      <c r="D22" s="186">
        <v>1</v>
      </c>
      <c r="E22" s="186">
        <v>47</v>
      </c>
      <c r="F22" s="186">
        <v>0</v>
      </c>
      <c r="G22" s="186">
        <v>0</v>
      </c>
      <c r="H22" s="186">
        <v>1</v>
      </c>
      <c r="I22" s="186">
        <v>47</v>
      </c>
      <c r="J22" s="186">
        <v>0</v>
      </c>
      <c r="K22" s="186">
        <v>0</v>
      </c>
      <c r="L22" s="186">
        <v>0</v>
      </c>
      <c r="M22" s="186">
        <v>0</v>
      </c>
      <c r="N22" s="186">
        <v>7</v>
      </c>
      <c r="O22" s="186">
        <v>0</v>
      </c>
      <c r="P22" s="186">
        <v>4</v>
      </c>
      <c r="Q22" s="186">
        <v>0</v>
      </c>
    </row>
    <row r="23" spans="2:17" ht="12.75" customHeight="1">
      <c r="B23" s="1157"/>
      <c r="C23" s="182" t="s">
        <v>1116</v>
      </c>
      <c r="D23" s="186">
        <v>1</v>
      </c>
      <c r="E23" s="186">
        <v>60</v>
      </c>
      <c r="F23" s="186">
        <v>0</v>
      </c>
      <c r="G23" s="186">
        <v>0</v>
      </c>
      <c r="H23" s="186">
        <v>1</v>
      </c>
      <c r="I23" s="186">
        <v>60</v>
      </c>
      <c r="J23" s="186">
        <v>0</v>
      </c>
      <c r="K23" s="186">
        <v>0</v>
      </c>
      <c r="L23" s="186">
        <v>0</v>
      </c>
      <c r="M23" s="186">
        <v>0</v>
      </c>
      <c r="N23" s="186">
        <v>8</v>
      </c>
      <c r="O23" s="186">
        <v>0</v>
      </c>
      <c r="P23" s="186">
        <v>2</v>
      </c>
      <c r="Q23" s="186">
        <v>0</v>
      </c>
    </row>
    <row r="24" spans="2:17" ht="12.75" customHeight="1">
      <c r="B24" s="1157"/>
      <c r="C24" s="182" t="s">
        <v>1117</v>
      </c>
      <c r="D24" s="186">
        <v>0</v>
      </c>
      <c r="E24" s="186">
        <v>0</v>
      </c>
      <c r="F24" s="186">
        <v>0</v>
      </c>
      <c r="G24" s="186">
        <v>0</v>
      </c>
      <c r="H24" s="186">
        <v>0</v>
      </c>
      <c r="I24" s="186">
        <v>0</v>
      </c>
      <c r="J24" s="186">
        <v>0</v>
      </c>
      <c r="K24" s="186">
        <v>0</v>
      </c>
      <c r="L24" s="186">
        <v>0</v>
      </c>
      <c r="M24" s="186">
        <v>0</v>
      </c>
      <c r="N24" s="186">
        <v>4</v>
      </c>
      <c r="O24" s="186">
        <v>19</v>
      </c>
      <c r="P24" s="186">
        <v>3</v>
      </c>
      <c r="Q24" s="186">
        <v>0</v>
      </c>
    </row>
    <row r="25" spans="2:17" s="103" customFormat="1" ht="12.75" customHeight="1">
      <c r="B25" s="1375" t="s">
        <v>2668</v>
      </c>
      <c r="C25" s="1567"/>
      <c r="D25" s="176">
        <f aca="true" t="shared" si="4" ref="D25:Q25">SUM(D26:D29)</f>
        <v>3</v>
      </c>
      <c r="E25" s="176">
        <f t="shared" si="4"/>
        <v>682</v>
      </c>
      <c r="F25" s="176">
        <f t="shared" si="4"/>
        <v>0</v>
      </c>
      <c r="G25" s="176">
        <f t="shared" si="4"/>
        <v>0</v>
      </c>
      <c r="H25" s="176">
        <f t="shared" si="4"/>
        <v>1</v>
      </c>
      <c r="I25" s="176">
        <f t="shared" si="4"/>
        <v>390</v>
      </c>
      <c r="J25" s="176">
        <f t="shared" si="4"/>
        <v>2</v>
      </c>
      <c r="K25" s="176">
        <f t="shared" si="4"/>
        <v>292</v>
      </c>
      <c r="L25" s="176">
        <f t="shared" si="4"/>
        <v>0</v>
      </c>
      <c r="M25" s="176">
        <f t="shared" si="4"/>
        <v>0</v>
      </c>
      <c r="N25" s="176">
        <f t="shared" si="4"/>
        <v>55</v>
      </c>
      <c r="O25" s="176">
        <f t="shared" si="4"/>
        <v>232</v>
      </c>
      <c r="P25" s="176">
        <f t="shared" si="4"/>
        <v>31</v>
      </c>
      <c r="Q25" s="176">
        <f t="shared" si="4"/>
        <v>0</v>
      </c>
    </row>
    <row r="26" spans="2:17" ht="12.75" customHeight="1">
      <c r="B26" s="1157"/>
      <c r="C26" s="182" t="s">
        <v>1106</v>
      </c>
      <c r="D26" s="186">
        <v>0</v>
      </c>
      <c r="E26" s="186">
        <v>0</v>
      </c>
      <c r="F26" s="186">
        <v>0</v>
      </c>
      <c r="G26" s="186">
        <v>0</v>
      </c>
      <c r="H26" s="186">
        <v>0</v>
      </c>
      <c r="I26" s="186">
        <v>0</v>
      </c>
      <c r="J26" s="186">
        <v>0</v>
      </c>
      <c r="K26" s="186">
        <v>0</v>
      </c>
      <c r="L26" s="186">
        <v>0</v>
      </c>
      <c r="M26" s="186">
        <v>0</v>
      </c>
      <c r="N26" s="186">
        <v>13</v>
      </c>
      <c r="O26" s="186">
        <v>25</v>
      </c>
      <c r="P26" s="186">
        <v>10</v>
      </c>
      <c r="Q26" s="186">
        <v>0</v>
      </c>
    </row>
    <row r="27" spans="2:17" ht="12.75" customHeight="1">
      <c r="B27" s="1157"/>
      <c r="C27" s="182" t="s">
        <v>892</v>
      </c>
      <c r="D27" s="186">
        <v>2</v>
      </c>
      <c r="E27" s="186">
        <v>562</v>
      </c>
      <c r="F27" s="186">
        <v>0</v>
      </c>
      <c r="G27" s="186">
        <v>0</v>
      </c>
      <c r="H27" s="186">
        <v>1</v>
      </c>
      <c r="I27" s="186">
        <v>390</v>
      </c>
      <c r="J27" s="186">
        <v>1</v>
      </c>
      <c r="K27" s="186">
        <v>172</v>
      </c>
      <c r="L27" s="186">
        <v>0</v>
      </c>
      <c r="M27" s="186">
        <v>0</v>
      </c>
      <c r="N27" s="186">
        <v>27</v>
      </c>
      <c r="O27" s="186">
        <v>102</v>
      </c>
      <c r="P27" s="186">
        <v>12</v>
      </c>
      <c r="Q27" s="186">
        <v>0</v>
      </c>
    </row>
    <row r="28" spans="2:17" ht="12.75" customHeight="1">
      <c r="B28" s="1171"/>
      <c r="C28" s="182" t="s">
        <v>1110</v>
      </c>
      <c r="D28" s="186">
        <v>1</v>
      </c>
      <c r="E28" s="186">
        <v>120</v>
      </c>
      <c r="F28" s="186">
        <v>0</v>
      </c>
      <c r="G28" s="186">
        <v>0</v>
      </c>
      <c r="H28" s="186">
        <v>0</v>
      </c>
      <c r="I28" s="186">
        <v>0</v>
      </c>
      <c r="J28" s="186">
        <v>1</v>
      </c>
      <c r="K28" s="186">
        <v>120</v>
      </c>
      <c r="L28" s="186">
        <v>0</v>
      </c>
      <c r="M28" s="186">
        <v>0</v>
      </c>
      <c r="N28" s="186">
        <v>9</v>
      </c>
      <c r="O28" s="186">
        <v>57</v>
      </c>
      <c r="P28" s="186">
        <v>6</v>
      </c>
      <c r="Q28" s="186">
        <v>0</v>
      </c>
    </row>
    <row r="29" spans="2:17" ht="12.75" customHeight="1">
      <c r="B29" s="1157"/>
      <c r="C29" s="182" t="s">
        <v>1118</v>
      </c>
      <c r="D29" s="186">
        <v>0</v>
      </c>
      <c r="E29" s="186">
        <v>0</v>
      </c>
      <c r="F29" s="186">
        <v>0</v>
      </c>
      <c r="G29" s="186">
        <v>0</v>
      </c>
      <c r="H29" s="186">
        <v>0</v>
      </c>
      <c r="I29" s="186">
        <v>0</v>
      </c>
      <c r="J29" s="186">
        <v>0</v>
      </c>
      <c r="K29" s="186">
        <v>0</v>
      </c>
      <c r="L29" s="186">
        <v>0</v>
      </c>
      <c r="M29" s="186">
        <v>0</v>
      </c>
      <c r="N29" s="186">
        <v>6</v>
      </c>
      <c r="O29" s="186">
        <v>48</v>
      </c>
      <c r="P29" s="186">
        <v>3</v>
      </c>
      <c r="Q29" s="186">
        <v>0</v>
      </c>
    </row>
    <row r="30" spans="2:17" s="103" customFormat="1" ht="12.75" customHeight="1">
      <c r="B30" s="1375" t="s">
        <v>2670</v>
      </c>
      <c r="C30" s="1567"/>
      <c r="D30" s="176">
        <f aca="true" t="shared" si="5" ref="D30:Q30">SUM(D31:D38)</f>
        <v>5</v>
      </c>
      <c r="E30" s="176">
        <f t="shared" si="5"/>
        <v>896</v>
      </c>
      <c r="F30" s="176">
        <f t="shared" si="5"/>
        <v>0</v>
      </c>
      <c r="G30" s="176">
        <f t="shared" si="5"/>
        <v>0</v>
      </c>
      <c r="H30" s="176">
        <f t="shared" si="5"/>
        <v>4</v>
      </c>
      <c r="I30" s="176">
        <f t="shared" si="5"/>
        <v>688</v>
      </c>
      <c r="J30" s="176">
        <f t="shared" si="5"/>
        <v>1</v>
      </c>
      <c r="K30" s="176">
        <f t="shared" si="5"/>
        <v>208</v>
      </c>
      <c r="L30" s="176">
        <f t="shared" si="5"/>
        <v>0</v>
      </c>
      <c r="M30" s="176">
        <f t="shared" si="5"/>
        <v>0</v>
      </c>
      <c r="N30" s="176">
        <f t="shared" si="5"/>
        <v>53</v>
      </c>
      <c r="O30" s="176">
        <f t="shared" si="5"/>
        <v>234</v>
      </c>
      <c r="P30" s="176">
        <f t="shared" si="5"/>
        <v>26</v>
      </c>
      <c r="Q30" s="176">
        <f t="shared" si="5"/>
        <v>0</v>
      </c>
    </row>
    <row r="31" spans="2:17" ht="12.75" customHeight="1">
      <c r="B31" s="1157"/>
      <c r="C31" s="182" t="s">
        <v>1103</v>
      </c>
      <c r="D31" s="186">
        <v>2</v>
      </c>
      <c r="E31" s="186">
        <v>696</v>
      </c>
      <c r="F31" s="186">
        <v>0</v>
      </c>
      <c r="G31" s="186">
        <v>0</v>
      </c>
      <c r="H31" s="186">
        <v>1</v>
      </c>
      <c r="I31" s="186">
        <v>488</v>
      </c>
      <c r="J31" s="186">
        <v>1</v>
      </c>
      <c r="K31" s="186">
        <v>208</v>
      </c>
      <c r="L31" s="186">
        <v>0</v>
      </c>
      <c r="M31" s="186">
        <v>0</v>
      </c>
      <c r="N31" s="186">
        <v>31</v>
      </c>
      <c r="O31" s="186">
        <v>215</v>
      </c>
      <c r="P31" s="186">
        <v>17</v>
      </c>
      <c r="Q31" s="186">
        <v>0</v>
      </c>
    </row>
    <row r="32" spans="2:17" ht="12.75" customHeight="1">
      <c r="B32" s="1157"/>
      <c r="C32" s="182" t="s">
        <v>1119</v>
      </c>
      <c r="D32" s="186">
        <v>1</v>
      </c>
      <c r="E32" s="186">
        <v>50</v>
      </c>
      <c r="F32" s="186">
        <v>0</v>
      </c>
      <c r="G32" s="186">
        <v>0</v>
      </c>
      <c r="H32" s="186">
        <v>1</v>
      </c>
      <c r="I32" s="186">
        <v>50</v>
      </c>
      <c r="J32" s="186">
        <v>0</v>
      </c>
      <c r="K32" s="186">
        <v>0</v>
      </c>
      <c r="L32" s="186">
        <v>0</v>
      </c>
      <c r="M32" s="186">
        <v>0</v>
      </c>
      <c r="N32" s="186">
        <v>1</v>
      </c>
      <c r="O32" s="186">
        <v>0</v>
      </c>
      <c r="P32" s="186">
        <v>1</v>
      </c>
      <c r="Q32" s="186">
        <v>0</v>
      </c>
    </row>
    <row r="33" spans="2:17" ht="12.75" customHeight="1">
      <c r="B33" s="1157"/>
      <c r="C33" s="182" t="s">
        <v>1120</v>
      </c>
      <c r="D33" s="186">
        <v>1</v>
      </c>
      <c r="E33" s="186">
        <v>70</v>
      </c>
      <c r="F33" s="186">
        <v>0</v>
      </c>
      <c r="G33" s="186">
        <v>0</v>
      </c>
      <c r="H33" s="186">
        <v>1</v>
      </c>
      <c r="I33" s="186">
        <v>70</v>
      </c>
      <c r="J33" s="186">
        <v>0</v>
      </c>
      <c r="K33" s="186">
        <v>0</v>
      </c>
      <c r="L33" s="186">
        <v>0</v>
      </c>
      <c r="M33" s="186">
        <v>0</v>
      </c>
      <c r="N33" s="186">
        <v>4</v>
      </c>
      <c r="O33" s="186">
        <v>0</v>
      </c>
      <c r="P33" s="186">
        <v>2</v>
      </c>
      <c r="Q33" s="186">
        <v>0</v>
      </c>
    </row>
    <row r="34" spans="2:17" ht="12.75" customHeight="1">
      <c r="B34" s="1157"/>
      <c r="C34" s="182" t="s">
        <v>1121</v>
      </c>
      <c r="D34" s="186">
        <v>0</v>
      </c>
      <c r="E34" s="186">
        <v>0</v>
      </c>
      <c r="F34" s="186">
        <v>0</v>
      </c>
      <c r="G34" s="186">
        <v>0</v>
      </c>
      <c r="H34" s="186">
        <v>0</v>
      </c>
      <c r="I34" s="186">
        <v>0</v>
      </c>
      <c r="J34" s="186">
        <v>0</v>
      </c>
      <c r="K34" s="186">
        <v>0</v>
      </c>
      <c r="L34" s="186">
        <v>0</v>
      </c>
      <c r="M34" s="186">
        <v>0</v>
      </c>
      <c r="N34" s="186">
        <v>5</v>
      </c>
      <c r="O34" s="186">
        <v>0</v>
      </c>
      <c r="P34" s="186">
        <v>1</v>
      </c>
      <c r="Q34" s="186">
        <v>0</v>
      </c>
    </row>
    <row r="35" spans="2:17" ht="12.75" customHeight="1">
      <c r="B35" s="1157"/>
      <c r="C35" s="182" t="s">
        <v>1122</v>
      </c>
      <c r="D35" s="186">
        <v>1</v>
      </c>
      <c r="E35" s="186">
        <v>80</v>
      </c>
      <c r="F35" s="186">
        <v>0</v>
      </c>
      <c r="G35" s="186">
        <v>0</v>
      </c>
      <c r="H35" s="186">
        <v>1</v>
      </c>
      <c r="I35" s="186">
        <v>80</v>
      </c>
      <c r="J35" s="186">
        <v>0</v>
      </c>
      <c r="K35" s="186">
        <v>0</v>
      </c>
      <c r="L35" s="186">
        <v>0</v>
      </c>
      <c r="M35" s="186">
        <v>0</v>
      </c>
      <c r="N35" s="186">
        <v>5</v>
      </c>
      <c r="O35" s="186">
        <v>19</v>
      </c>
      <c r="P35" s="186">
        <v>3</v>
      </c>
      <c r="Q35" s="186">
        <v>0</v>
      </c>
    </row>
    <row r="36" spans="2:17" ht="12.75" customHeight="1">
      <c r="B36" s="1157"/>
      <c r="C36" s="182" t="s">
        <v>1123</v>
      </c>
      <c r="D36" s="186">
        <v>0</v>
      </c>
      <c r="E36" s="186">
        <v>0</v>
      </c>
      <c r="F36" s="186">
        <v>0</v>
      </c>
      <c r="G36" s="186">
        <v>0</v>
      </c>
      <c r="H36" s="186">
        <v>0</v>
      </c>
      <c r="I36" s="186">
        <v>0</v>
      </c>
      <c r="J36" s="186">
        <v>0</v>
      </c>
      <c r="K36" s="186">
        <v>0</v>
      </c>
      <c r="L36" s="186">
        <v>0</v>
      </c>
      <c r="M36" s="186">
        <v>0</v>
      </c>
      <c r="N36" s="186">
        <v>2</v>
      </c>
      <c r="O36" s="186">
        <v>0</v>
      </c>
      <c r="P36" s="186">
        <v>0</v>
      </c>
      <c r="Q36" s="186">
        <v>0</v>
      </c>
    </row>
    <row r="37" spans="2:17" ht="12.75" customHeight="1">
      <c r="B37" s="1171"/>
      <c r="C37" s="182" t="s">
        <v>1124</v>
      </c>
      <c r="D37" s="186">
        <v>0</v>
      </c>
      <c r="E37" s="186">
        <v>0</v>
      </c>
      <c r="F37" s="186">
        <v>0</v>
      </c>
      <c r="G37" s="186">
        <v>0</v>
      </c>
      <c r="H37" s="186">
        <v>0</v>
      </c>
      <c r="I37" s="186">
        <v>0</v>
      </c>
      <c r="J37" s="186">
        <v>0</v>
      </c>
      <c r="K37" s="186">
        <v>0</v>
      </c>
      <c r="L37" s="186">
        <v>0</v>
      </c>
      <c r="M37" s="186">
        <v>0</v>
      </c>
      <c r="N37" s="186">
        <v>2</v>
      </c>
      <c r="O37" s="186">
        <v>0</v>
      </c>
      <c r="P37" s="186">
        <v>0</v>
      </c>
      <c r="Q37" s="186">
        <v>0</v>
      </c>
    </row>
    <row r="38" spans="2:17" ht="12.75" customHeight="1">
      <c r="B38" s="1157"/>
      <c r="C38" s="182" t="s">
        <v>1125</v>
      </c>
      <c r="D38" s="186">
        <v>0</v>
      </c>
      <c r="E38" s="186">
        <v>0</v>
      </c>
      <c r="F38" s="186">
        <v>0</v>
      </c>
      <c r="G38" s="186">
        <v>0</v>
      </c>
      <c r="H38" s="186">
        <v>0</v>
      </c>
      <c r="I38" s="186">
        <v>0</v>
      </c>
      <c r="J38" s="186">
        <v>0</v>
      </c>
      <c r="K38" s="186">
        <v>0</v>
      </c>
      <c r="L38" s="186">
        <v>0</v>
      </c>
      <c r="M38" s="186">
        <v>0</v>
      </c>
      <c r="N38" s="186">
        <v>3</v>
      </c>
      <c r="O38" s="186">
        <v>0</v>
      </c>
      <c r="P38" s="186">
        <v>2</v>
      </c>
      <c r="Q38" s="186">
        <v>0</v>
      </c>
    </row>
    <row r="39" spans="2:17" s="103" customFormat="1" ht="12.75" customHeight="1">
      <c r="B39" s="1375" t="s">
        <v>2671</v>
      </c>
      <c r="C39" s="1567"/>
      <c r="D39" s="176">
        <f aca="true" t="shared" si="6" ref="D39:Q39">SUM(D40:D43)</f>
        <v>9</v>
      </c>
      <c r="E39" s="176">
        <f t="shared" si="6"/>
        <v>2008</v>
      </c>
      <c r="F39" s="176">
        <f t="shared" si="6"/>
        <v>1</v>
      </c>
      <c r="G39" s="176">
        <f t="shared" si="6"/>
        <v>320</v>
      </c>
      <c r="H39" s="176">
        <f t="shared" si="6"/>
        <v>4</v>
      </c>
      <c r="I39" s="176">
        <f t="shared" si="6"/>
        <v>967</v>
      </c>
      <c r="J39" s="176">
        <f t="shared" si="6"/>
        <v>4</v>
      </c>
      <c r="K39" s="176">
        <f t="shared" si="6"/>
        <v>721</v>
      </c>
      <c r="L39" s="176">
        <f t="shared" si="6"/>
        <v>0</v>
      </c>
      <c r="M39" s="176">
        <f t="shared" si="6"/>
        <v>0</v>
      </c>
      <c r="N39" s="176">
        <f t="shared" si="6"/>
        <v>114</v>
      </c>
      <c r="O39" s="176">
        <f t="shared" si="6"/>
        <v>287</v>
      </c>
      <c r="P39" s="176">
        <f t="shared" si="6"/>
        <v>55</v>
      </c>
      <c r="Q39" s="176">
        <f t="shared" si="6"/>
        <v>0</v>
      </c>
    </row>
    <row r="40" spans="2:17" ht="12.75" customHeight="1">
      <c r="B40" s="1157"/>
      <c r="C40" s="182" t="s">
        <v>1100</v>
      </c>
      <c r="D40" s="186">
        <v>5</v>
      </c>
      <c r="E40" s="186">
        <v>1367</v>
      </c>
      <c r="F40" s="186">
        <v>1</v>
      </c>
      <c r="G40" s="186">
        <v>320</v>
      </c>
      <c r="H40" s="186">
        <v>1</v>
      </c>
      <c r="I40" s="186">
        <v>488</v>
      </c>
      <c r="J40" s="186">
        <v>3</v>
      </c>
      <c r="K40" s="186">
        <v>559</v>
      </c>
      <c r="L40" s="186">
        <v>0</v>
      </c>
      <c r="M40" s="186">
        <v>0</v>
      </c>
      <c r="N40" s="186">
        <v>67</v>
      </c>
      <c r="O40" s="186">
        <v>189</v>
      </c>
      <c r="P40" s="186">
        <v>29</v>
      </c>
      <c r="Q40" s="186">
        <v>0</v>
      </c>
    </row>
    <row r="41" spans="2:17" ht="12.75" customHeight="1">
      <c r="B41" s="1157"/>
      <c r="C41" s="182" t="s">
        <v>1111</v>
      </c>
      <c r="D41" s="186">
        <v>2</v>
      </c>
      <c r="E41" s="186">
        <v>413</v>
      </c>
      <c r="F41" s="186">
        <v>0</v>
      </c>
      <c r="G41" s="186">
        <v>0</v>
      </c>
      <c r="H41" s="186">
        <v>1</v>
      </c>
      <c r="I41" s="186">
        <v>251</v>
      </c>
      <c r="J41" s="186">
        <v>1</v>
      </c>
      <c r="K41" s="186">
        <v>162</v>
      </c>
      <c r="L41" s="186">
        <v>0</v>
      </c>
      <c r="M41" s="186">
        <v>0</v>
      </c>
      <c r="N41" s="186">
        <v>30</v>
      </c>
      <c r="O41" s="186">
        <v>85</v>
      </c>
      <c r="P41" s="186">
        <v>13</v>
      </c>
      <c r="Q41" s="186">
        <v>0</v>
      </c>
    </row>
    <row r="42" spans="2:17" ht="12.75" customHeight="1">
      <c r="B42" s="1157"/>
      <c r="C42" s="182" t="s">
        <v>1126</v>
      </c>
      <c r="D42" s="186">
        <v>1</v>
      </c>
      <c r="E42" s="186">
        <v>130</v>
      </c>
      <c r="F42" s="186">
        <v>0</v>
      </c>
      <c r="G42" s="186">
        <v>0</v>
      </c>
      <c r="H42" s="186">
        <v>1</v>
      </c>
      <c r="I42" s="186">
        <v>130</v>
      </c>
      <c r="J42" s="186">
        <v>0</v>
      </c>
      <c r="K42" s="186">
        <v>0</v>
      </c>
      <c r="L42" s="186">
        <v>0</v>
      </c>
      <c r="M42" s="186">
        <v>0</v>
      </c>
      <c r="N42" s="186">
        <v>10</v>
      </c>
      <c r="O42" s="186">
        <v>13</v>
      </c>
      <c r="P42" s="186">
        <v>8</v>
      </c>
      <c r="Q42" s="186">
        <v>0</v>
      </c>
    </row>
    <row r="43" spans="2:17" ht="12.75" customHeight="1">
      <c r="B43" s="1157"/>
      <c r="C43" s="182" t="s">
        <v>1127</v>
      </c>
      <c r="D43" s="186">
        <v>1</v>
      </c>
      <c r="E43" s="186">
        <v>98</v>
      </c>
      <c r="F43" s="186">
        <v>0</v>
      </c>
      <c r="G43" s="186">
        <v>0</v>
      </c>
      <c r="H43" s="186">
        <v>1</v>
      </c>
      <c r="I43" s="186">
        <v>98</v>
      </c>
      <c r="J43" s="186">
        <v>0</v>
      </c>
      <c r="K43" s="186">
        <v>0</v>
      </c>
      <c r="L43" s="186">
        <v>0</v>
      </c>
      <c r="M43" s="186">
        <v>0</v>
      </c>
      <c r="N43" s="186">
        <v>7</v>
      </c>
      <c r="O43" s="186">
        <v>0</v>
      </c>
      <c r="P43" s="186">
        <v>5</v>
      </c>
      <c r="Q43" s="186">
        <v>0</v>
      </c>
    </row>
    <row r="44" spans="2:17" s="103" customFormat="1" ht="12.75" customHeight="1">
      <c r="B44" s="1375" t="s">
        <v>2672</v>
      </c>
      <c r="C44" s="1567"/>
      <c r="D44" s="176">
        <f aca="true" t="shared" si="7" ref="D44:Q44">SUM(D45:D48)</f>
        <v>3</v>
      </c>
      <c r="E44" s="176">
        <f t="shared" si="7"/>
        <v>629</v>
      </c>
      <c r="F44" s="176">
        <f t="shared" si="7"/>
        <v>0</v>
      </c>
      <c r="G44" s="176">
        <f t="shared" si="7"/>
        <v>0</v>
      </c>
      <c r="H44" s="176">
        <f t="shared" si="7"/>
        <v>3</v>
      </c>
      <c r="I44" s="176">
        <f t="shared" si="7"/>
        <v>629</v>
      </c>
      <c r="J44" s="176">
        <f t="shared" si="7"/>
        <v>0</v>
      </c>
      <c r="K44" s="176">
        <f t="shared" si="7"/>
        <v>0</v>
      </c>
      <c r="L44" s="176">
        <f t="shared" si="7"/>
        <v>0</v>
      </c>
      <c r="M44" s="176">
        <f t="shared" si="7"/>
        <v>0</v>
      </c>
      <c r="N44" s="176">
        <f t="shared" si="7"/>
        <v>40</v>
      </c>
      <c r="O44" s="176">
        <f t="shared" si="7"/>
        <v>34</v>
      </c>
      <c r="P44" s="176">
        <f t="shared" si="7"/>
        <v>19</v>
      </c>
      <c r="Q44" s="176">
        <f t="shared" si="7"/>
        <v>0</v>
      </c>
    </row>
    <row r="45" spans="2:17" ht="12.75" customHeight="1">
      <c r="B45" s="1157"/>
      <c r="C45" s="182" t="s">
        <v>1107</v>
      </c>
      <c r="D45" s="186">
        <v>1</v>
      </c>
      <c r="E45" s="186">
        <v>483</v>
      </c>
      <c r="F45" s="186">
        <v>0</v>
      </c>
      <c r="G45" s="186">
        <v>0</v>
      </c>
      <c r="H45" s="186">
        <v>1</v>
      </c>
      <c r="I45" s="186">
        <v>483</v>
      </c>
      <c r="J45" s="186">
        <v>0</v>
      </c>
      <c r="K45" s="186">
        <v>0</v>
      </c>
      <c r="L45" s="186">
        <v>0</v>
      </c>
      <c r="M45" s="186">
        <v>0</v>
      </c>
      <c r="N45" s="186">
        <v>24</v>
      </c>
      <c r="O45" s="186">
        <v>34</v>
      </c>
      <c r="P45" s="186">
        <v>11</v>
      </c>
      <c r="Q45" s="186">
        <v>0</v>
      </c>
    </row>
    <row r="46" spans="2:17" ht="12.75" customHeight="1">
      <c r="B46" s="1171"/>
      <c r="C46" s="182" t="s">
        <v>1128</v>
      </c>
      <c r="D46" s="186">
        <v>1</v>
      </c>
      <c r="E46" s="186">
        <v>70</v>
      </c>
      <c r="F46" s="186">
        <v>0</v>
      </c>
      <c r="G46" s="186">
        <v>0</v>
      </c>
      <c r="H46" s="186">
        <v>1</v>
      </c>
      <c r="I46" s="186">
        <v>70</v>
      </c>
      <c r="J46" s="186">
        <v>0</v>
      </c>
      <c r="K46" s="186">
        <v>0</v>
      </c>
      <c r="L46" s="186">
        <v>0</v>
      </c>
      <c r="M46" s="186">
        <v>0</v>
      </c>
      <c r="N46" s="186">
        <v>4</v>
      </c>
      <c r="O46" s="186">
        <v>0</v>
      </c>
      <c r="P46" s="186">
        <v>2</v>
      </c>
      <c r="Q46" s="186">
        <v>0</v>
      </c>
    </row>
    <row r="47" spans="2:17" ht="12.75" customHeight="1">
      <c r="B47" s="1157"/>
      <c r="C47" s="182" t="s">
        <v>1129</v>
      </c>
      <c r="D47" s="186">
        <v>1</v>
      </c>
      <c r="E47" s="186">
        <v>76</v>
      </c>
      <c r="F47" s="186">
        <v>0</v>
      </c>
      <c r="G47" s="186">
        <v>0</v>
      </c>
      <c r="H47" s="186">
        <v>1</v>
      </c>
      <c r="I47" s="186">
        <v>76</v>
      </c>
      <c r="J47" s="186">
        <v>0</v>
      </c>
      <c r="K47" s="186">
        <v>0</v>
      </c>
      <c r="L47" s="186">
        <v>0</v>
      </c>
      <c r="M47" s="186">
        <v>0</v>
      </c>
      <c r="N47" s="186">
        <v>7</v>
      </c>
      <c r="O47" s="186">
        <v>0</v>
      </c>
      <c r="P47" s="186">
        <v>4</v>
      </c>
      <c r="Q47" s="186">
        <v>0</v>
      </c>
    </row>
    <row r="48" spans="2:17" ht="12.75" customHeight="1">
      <c r="B48" s="1157"/>
      <c r="C48" s="182" t="s">
        <v>1130</v>
      </c>
      <c r="D48" s="186">
        <v>0</v>
      </c>
      <c r="E48" s="186">
        <v>0</v>
      </c>
      <c r="F48" s="186">
        <v>0</v>
      </c>
      <c r="G48" s="186">
        <v>0</v>
      </c>
      <c r="H48" s="186">
        <v>0</v>
      </c>
      <c r="I48" s="186">
        <v>0</v>
      </c>
      <c r="J48" s="186">
        <v>0</v>
      </c>
      <c r="K48" s="186">
        <v>0</v>
      </c>
      <c r="L48" s="186">
        <v>0</v>
      </c>
      <c r="M48" s="186">
        <v>0</v>
      </c>
      <c r="N48" s="186">
        <v>5</v>
      </c>
      <c r="O48" s="186">
        <v>0</v>
      </c>
      <c r="P48" s="186">
        <v>2</v>
      </c>
      <c r="Q48" s="186">
        <v>0</v>
      </c>
    </row>
    <row r="49" spans="2:17" s="103" customFormat="1" ht="12.75" customHeight="1">
      <c r="B49" s="1375" t="s">
        <v>893</v>
      </c>
      <c r="C49" s="1567"/>
      <c r="D49" s="176">
        <f aca="true" t="shared" si="8" ref="D49:Q49">SUM(D50:D56)</f>
        <v>8</v>
      </c>
      <c r="E49" s="176">
        <f t="shared" si="8"/>
        <v>1637</v>
      </c>
      <c r="F49" s="176">
        <f t="shared" si="8"/>
        <v>1</v>
      </c>
      <c r="G49" s="176">
        <f t="shared" si="8"/>
        <v>150</v>
      </c>
      <c r="H49" s="176">
        <f t="shared" si="8"/>
        <v>2</v>
      </c>
      <c r="I49" s="176">
        <f t="shared" si="8"/>
        <v>886</v>
      </c>
      <c r="J49" s="176">
        <f t="shared" si="8"/>
        <v>5</v>
      </c>
      <c r="K49" s="176">
        <f t="shared" si="8"/>
        <v>601</v>
      </c>
      <c r="L49" s="176">
        <f t="shared" si="8"/>
        <v>0</v>
      </c>
      <c r="M49" s="176">
        <f t="shared" si="8"/>
        <v>0</v>
      </c>
      <c r="N49" s="176">
        <f t="shared" si="8"/>
        <v>117</v>
      </c>
      <c r="O49" s="176">
        <f t="shared" si="8"/>
        <v>251</v>
      </c>
      <c r="P49" s="176">
        <f t="shared" si="8"/>
        <v>47</v>
      </c>
      <c r="Q49" s="176">
        <f t="shared" si="8"/>
        <v>0</v>
      </c>
    </row>
    <row r="50" spans="2:17" ht="12.75" customHeight="1">
      <c r="B50" s="1157"/>
      <c r="C50" s="182" t="s">
        <v>1101</v>
      </c>
      <c r="D50" s="186">
        <v>8</v>
      </c>
      <c r="E50" s="186">
        <v>1637</v>
      </c>
      <c r="F50" s="186">
        <v>1</v>
      </c>
      <c r="G50" s="186">
        <v>150</v>
      </c>
      <c r="H50" s="186">
        <v>2</v>
      </c>
      <c r="I50" s="186">
        <v>886</v>
      </c>
      <c r="J50" s="186">
        <v>5</v>
      </c>
      <c r="K50" s="186">
        <v>601</v>
      </c>
      <c r="L50" s="186">
        <v>0</v>
      </c>
      <c r="M50" s="186">
        <v>0</v>
      </c>
      <c r="N50" s="186">
        <v>82</v>
      </c>
      <c r="O50" s="186">
        <v>232</v>
      </c>
      <c r="P50" s="186">
        <v>36</v>
      </c>
      <c r="Q50" s="186">
        <v>0</v>
      </c>
    </row>
    <row r="51" spans="2:17" ht="12.75" customHeight="1">
      <c r="B51" s="1157"/>
      <c r="C51" s="182" t="s">
        <v>1132</v>
      </c>
      <c r="D51" s="186">
        <v>0</v>
      </c>
      <c r="E51" s="186">
        <v>0</v>
      </c>
      <c r="F51" s="186">
        <v>0</v>
      </c>
      <c r="G51" s="186">
        <v>0</v>
      </c>
      <c r="H51" s="186">
        <v>0</v>
      </c>
      <c r="I51" s="186">
        <v>0</v>
      </c>
      <c r="J51" s="186">
        <v>0</v>
      </c>
      <c r="K51" s="186">
        <v>0</v>
      </c>
      <c r="L51" s="186">
        <v>0</v>
      </c>
      <c r="M51" s="186">
        <v>0</v>
      </c>
      <c r="N51" s="186">
        <v>5</v>
      </c>
      <c r="O51" s="186">
        <v>0</v>
      </c>
      <c r="P51" s="186">
        <v>3</v>
      </c>
      <c r="Q51" s="186">
        <v>0</v>
      </c>
    </row>
    <row r="52" spans="2:17" ht="12.75" customHeight="1">
      <c r="B52" s="1157"/>
      <c r="C52" s="182" t="s">
        <v>1133</v>
      </c>
      <c r="D52" s="186">
        <v>0</v>
      </c>
      <c r="E52" s="186">
        <v>0</v>
      </c>
      <c r="F52" s="186">
        <v>0</v>
      </c>
      <c r="G52" s="186">
        <v>0</v>
      </c>
      <c r="H52" s="186">
        <v>0</v>
      </c>
      <c r="I52" s="186">
        <v>0</v>
      </c>
      <c r="J52" s="186">
        <v>0</v>
      </c>
      <c r="K52" s="186">
        <v>0</v>
      </c>
      <c r="L52" s="186">
        <v>0</v>
      </c>
      <c r="M52" s="186">
        <v>0</v>
      </c>
      <c r="N52" s="186">
        <v>4</v>
      </c>
      <c r="O52" s="186">
        <v>0</v>
      </c>
      <c r="P52" s="186">
        <v>2</v>
      </c>
      <c r="Q52" s="186">
        <v>0</v>
      </c>
    </row>
    <row r="53" spans="2:17" ht="12.75" customHeight="1">
      <c r="B53" s="1157"/>
      <c r="C53" s="182" t="s">
        <v>1134</v>
      </c>
      <c r="D53" s="186">
        <v>0</v>
      </c>
      <c r="E53" s="186">
        <v>0</v>
      </c>
      <c r="F53" s="186">
        <v>0</v>
      </c>
      <c r="G53" s="186">
        <v>0</v>
      </c>
      <c r="H53" s="186">
        <v>0</v>
      </c>
      <c r="I53" s="186">
        <v>0</v>
      </c>
      <c r="J53" s="186">
        <v>0</v>
      </c>
      <c r="K53" s="186">
        <v>0</v>
      </c>
      <c r="L53" s="186">
        <v>0</v>
      </c>
      <c r="M53" s="186">
        <v>0</v>
      </c>
      <c r="N53" s="186">
        <v>7</v>
      </c>
      <c r="O53" s="186">
        <v>0</v>
      </c>
      <c r="P53" s="186">
        <v>2</v>
      </c>
      <c r="Q53" s="186">
        <v>0</v>
      </c>
    </row>
    <row r="54" spans="2:17" ht="12.75" customHeight="1">
      <c r="B54" s="1157"/>
      <c r="C54" s="182" t="s">
        <v>1135</v>
      </c>
      <c r="D54" s="186">
        <v>0</v>
      </c>
      <c r="E54" s="186">
        <v>0</v>
      </c>
      <c r="F54" s="186">
        <v>0</v>
      </c>
      <c r="G54" s="186">
        <v>0</v>
      </c>
      <c r="H54" s="186">
        <v>0</v>
      </c>
      <c r="I54" s="186">
        <v>0</v>
      </c>
      <c r="J54" s="186">
        <v>0</v>
      </c>
      <c r="K54" s="186">
        <v>0</v>
      </c>
      <c r="L54" s="186">
        <v>0</v>
      </c>
      <c r="M54" s="186">
        <v>0</v>
      </c>
      <c r="N54" s="186">
        <v>4</v>
      </c>
      <c r="O54" s="186">
        <v>0</v>
      </c>
      <c r="P54" s="186">
        <v>1</v>
      </c>
      <c r="Q54" s="186">
        <v>0</v>
      </c>
    </row>
    <row r="55" spans="2:17" ht="12.75" customHeight="1">
      <c r="B55" s="1157"/>
      <c r="C55" s="182" t="s">
        <v>1136</v>
      </c>
      <c r="D55" s="186">
        <v>0</v>
      </c>
      <c r="E55" s="186">
        <v>0</v>
      </c>
      <c r="F55" s="186">
        <v>0</v>
      </c>
      <c r="G55" s="186">
        <v>0</v>
      </c>
      <c r="H55" s="186">
        <v>0</v>
      </c>
      <c r="I55" s="186">
        <v>0</v>
      </c>
      <c r="J55" s="186">
        <v>0</v>
      </c>
      <c r="K55" s="186">
        <v>0</v>
      </c>
      <c r="L55" s="186">
        <v>0</v>
      </c>
      <c r="M55" s="186">
        <v>0</v>
      </c>
      <c r="N55" s="186">
        <v>5</v>
      </c>
      <c r="O55" s="186">
        <v>0</v>
      </c>
      <c r="P55" s="186">
        <v>1</v>
      </c>
      <c r="Q55" s="186">
        <v>0</v>
      </c>
    </row>
    <row r="56" spans="2:17" ht="12.75" customHeight="1">
      <c r="B56" s="1157"/>
      <c r="C56" s="182" t="s">
        <v>1137</v>
      </c>
      <c r="D56" s="186">
        <v>0</v>
      </c>
      <c r="E56" s="186">
        <v>0</v>
      </c>
      <c r="F56" s="186">
        <v>0</v>
      </c>
      <c r="G56" s="186">
        <v>0</v>
      </c>
      <c r="H56" s="186">
        <v>0</v>
      </c>
      <c r="I56" s="186">
        <v>0</v>
      </c>
      <c r="J56" s="186">
        <v>0</v>
      </c>
      <c r="K56" s="186">
        <v>0</v>
      </c>
      <c r="L56" s="186">
        <v>0</v>
      </c>
      <c r="M56" s="186">
        <v>0</v>
      </c>
      <c r="N56" s="186">
        <v>10</v>
      </c>
      <c r="O56" s="186">
        <v>19</v>
      </c>
      <c r="P56" s="186">
        <v>2</v>
      </c>
      <c r="Q56" s="186">
        <v>0</v>
      </c>
    </row>
    <row r="57" spans="2:17" s="103" customFormat="1" ht="12.75" customHeight="1">
      <c r="B57" s="1375" t="s">
        <v>2674</v>
      </c>
      <c r="C57" s="1567"/>
      <c r="D57" s="176">
        <f aca="true" t="shared" si="9" ref="D57:Q57">SUM(D58:D64)</f>
        <v>8</v>
      </c>
      <c r="E57" s="176">
        <f t="shared" si="9"/>
        <v>2034</v>
      </c>
      <c r="F57" s="176">
        <f t="shared" si="9"/>
        <v>0</v>
      </c>
      <c r="G57" s="176">
        <f t="shared" si="9"/>
        <v>0</v>
      </c>
      <c r="H57" s="176">
        <f t="shared" si="9"/>
        <v>3</v>
      </c>
      <c r="I57" s="176">
        <f t="shared" si="9"/>
        <v>1043</v>
      </c>
      <c r="J57" s="176">
        <f t="shared" si="9"/>
        <v>4</v>
      </c>
      <c r="K57" s="176">
        <f t="shared" si="9"/>
        <v>667</v>
      </c>
      <c r="L57" s="176">
        <f t="shared" si="9"/>
        <v>1</v>
      </c>
      <c r="M57" s="176">
        <f t="shared" si="9"/>
        <v>324</v>
      </c>
      <c r="N57" s="176">
        <f t="shared" si="9"/>
        <v>115</v>
      </c>
      <c r="O57" s="176">
        <f t="shared" si="9"/>
        <v>452</v>
      </c>
      <c r="P57" s="176">
        <f t="shared" si="9"/>
        <v>58</v>
      </c>
      <c r="Q57" s="176">
        <f t="shared" si="9"/>
        <v>0</v>
      </c>
    </row>
    <row r="58" spans="2:17" ht="12.75" customHeight="1">
      <c r="B58" s="1157"/>
      <c r="C58" s="182" t="s">
        <v>1102</v>
      </c>
      <c r="D58" s="186">
        <v>5</v>
      </c>
      <c r="E58" s="186">
        <v>1522</v>
      </c>
      <c r="F58" s="186">
        <v>0</v>
      </c>
      <c r="G58" s="186">
        <v>0</v>
      </c>
      <c r="H58" s="186">
        <v>2</v>
      </c>
      <c r="I58" s="186">
        <v>953</v>
      </c>
      <c r="J58" s="186">
        <v>3</v>
      </c>
      <c r="K58" s="186">
        <v>569</v>
      </c>
      <c r="L58" s="186">
        <v>0</v>
      </c>
      <c r="M58" s="186">
        <v>0</v>
      </c>
      <c r="N58" s="186">
        <v>85</v>
      </c>
      <c r="O58" s="186">
        <v>394</v>
      </c>
      <c r="P58" s="186">
        <v>38</v>
      </c>
      <c r="Q58" s="186">
        <v>0</v>
      </c>
    </row>
    <row r="59" spans="2:17" ht="12.75" customHeight="1">
      <c r="B59" s="1157"/>
      <c r="C59" s="182" t="s">
        <v>1979</v>
      </c>
      <c r="D59" s="186">
        <v>0</v>
      </c>
      <c r="E59" s="186">
        <v>0</v>
      </c>
      <c r="F59" s="186">
        <v>0</v>
      </c>
      <c r="G59" s="186">
        <v>0</v>
      </c>
      <c r="H59" s="186">
        <v>0</v>
      </c>
      <c r="I59" s="186">
        <v>0</v>
      </c>
      <c r="J59" s="186">
        <v>0</v>
      </c>
      <c r="K59" s="186">
        <v>0</v>
      </c>
      <c r="L59" s="186">
        <v>0</v>
      </c>
      <c r="M59" s="186">
        <v>0</v>
      </c>
      <c r="N59" s="186">
        <v>5</v>
      </c>
      <c r="O59" s="186">
        <v>0</v>
      </c>
      <c r="P59" s="186">
        <v>2</v>
      </c>
      <c r="Q59" s="186">
        <v>0</v>
      </c>
    </row>
    <row r="60" spans="2:17" ht="12.75" customHeight="1">
      <c r="B60" s="1157"/>
      <c r="C60" s="182" t="s">
        <v>1131</v>
      </c>
      <c r="D60" s="186">
        <v>1</v>
      </c>
      <c r="E60" s="186">
        <v>324</v>
      </c>
      <c r="F60" s="186">
        <v>0</v>
      </c>
      <c r="G60" s="186">
        <v>0</v>
      </c>
      <c r="H60" s="186">
        <v>0</v>
      </c>
      <c r="I60" s="186">
        <v>0</v>
      </c>
      <c r="J60" s="186">
        <v>0</v>
      </c>
      <c r="K60" s="186">
        <v>0</v>
      </c>
      <c r="L60" s="186">
        <v>1</v>
      </c>
      <c r="M60" s="186">
        <v>324</v>
      </c>
      <c r="N60" s="186">
        <v>6</v>
      </c>
      <c r="O60" s="186">
        <v>14</v>
      </c>
      <c r="P60" s="186">
        <v>6</v>
      </c>
      <c r="Q60" s="186">
        <v>0</v>
      </c>
    </row>
    <row r="61" spans="2:17" ht="12.75" customHeight="1">
      <c r="B61" s="1157"/>
      <c r="C61" s="182" t="s">
        <v>1138</v>
      </c>
      <c r="D61" s="186">
        <v>1</v>
      </c>
      <c r="E61" s="186">
        <v>98</v>
      </c>
      <c r="F61" s="186">
        <v>0</v>
      </c>
      <c r="G61" s="186">
        <v>0</v>
      </c>
      <c r="H61" s="186">
        <v>0</v>
      </c>
      <c r="I61" s="186">
        <v>0</v>
      </c>
      <c r="J61" s="186">
        <v>1</v>
      </c>
      <c r="K61" s="186">
        <v>98</v>
      </c>
      <c r="L61" s="186">
        <v>0</v>
      </c>
      <c r="M61" s="186">
        <v>0</v>
      </c>
      <c r="N61" s="186">
        <v>9</v>
      </c>
      <c r="O61" s="186">
        <v>44</v>
      </c>
      <c r="P61" s="186">
        <v>6</v>
      </c>
      <c r="Q61" s="186">
        <v>0</v>
      </c>
    </row>
    <row r="62" spans="2:17" ht="12.75" customHeight="1">
      <c r="B62" s="1157"/>
      <c r="C62" s="182" t="s">
        <v>1139</v>
      </c>
      <c r="D62" s="186">
        <v>1</v>
      </c>
      <c r="E62" s="186">
        <v>90</v>
      </c>
      <c r="F62" s="186">
        <v>0</v>
      </c>
      <c r="G62" s="186">
        <v>0</v>
      </c>
      <c r="H62" s="186">
        <v>1</v>
      </c>
      <c r="I62" s="186">
        <v>90</v>
      </c>
      <c r="J62" s="186">
        <v>0</v>
      </c>
      <c r="K62" s="186">
        <v>0</v>
      </c>
      <c r="L62" s="186">
        <v>0</v>
      </c>
      <c r="M62" s="186">
        <v>0</v>
      </c>
      <c r="N62" s="186">
        <v>3</v>
      </c>
      <c r="O62" s="186">
        <v>0</v>
      </c>
      <c r="P62" s="186">
        <v>1</v>
      </c>
      <c r="Q62" s="186">
        <v>0</v>
      </c>
    </row>
    <row r="63" spans="2:17" ht="12">
      <c r="B63" s="1157"/>
      <c r="C63" s="182" t="s">
        <v>1140</v>
      </c>
      <c r="D63" s="186">
        <v>0</v>
      </c>
      <c r="E63" s="186">
        <v>0</v>
      </c>
      <c r="F63" s="186">
        <v>0</v>
      </c>
      <c r="G63" s="186">
        <v>0</v>
      </c>
      <c r="H63" s="186">
        <v>0</v>
      </c>
      <c r="I63" s="186">
        <v>0</v>
      </c>
      <c r="J63" s="186">
        <v>0</v>
      </c>
      <c r="K63" s="186">
        <v>0</v>
      </c>
      <c r="L63" s="186">
        <v>0</v>
      </c>
      <c r="M63" s="186">
        <v>0</v>
      </c>
      <c r="N63" s="186">
        <v>4</v>
      </c>
      <c r="O63" s="186">
        <v>0</v>
      </c>
      <c r="P63" s="186">
        <v>2</v>
      </c>
      <c r="Q63" s="186">
        <v>0</v>
      </c>
    </row>
    <row r="64" spans="2:17" ht="12.75" customHeight="1" thickBot="1">
      <c r="B64" s="1172"/>
      <c r="C64" s="188" t="s">
        <v>1141</v>
      </c>
      <c r="D64" s="191">
        <v>0</v>
      </c>
      <c r="E64" s="191">
        <v>0</v>
      </c>
      <c r="F64" s="191">
        <v>0</v>
      </c>
      <c r="G64" s="191">
        <v>0</v>
      </c>
      <c r="H64" s="191">
        <v>0</v>
      </c>
      <c r="I64" s="191">
        <v>0</v>
      </c>
      <c r="J64" s="191">
        <v>0</v>
      </c>
      <c r="K64" s="191">
        <v>0</v>
      </c>
      <c r="L64" s="191">
        <v>0</v>
      </c>
      <c r="M64" s="191">
        <v>0</v>
      </c>
      <c r="N64" s="191">
        <v>3</v>
      </c>
      <c r="O64" s="191">
        <v>0</v>
      </c>
      <c r="P64" s="191">
        <v>3</v>
      </c>
      <c r="Q64" s="191">
        <v>0</v>
      </c>
    </row>
    <row r="65" ht="12">
      <c r="B65" s="93" t="s">
        <v>894</v>
      </c>
    </row>
  </sheetData>
  <mergeCells count="21">
    <mergeCell ref="B30:C30"/>
    <mergeCell ref="B25:C25"/>
    <mergeCell ref="B19:C19"/>
    <mergeCell ref="B13:C13"/>
    <mergeCell ref="B57:C57"/>
    <mergeCell ref="B49:C49"/>
    <mergeCell ref="B44:C44"/>
    <mergeCell ref="B39:C39"/>
    <mergeCell ref="L4:M4"/>
    <mergeCell ref="N4:O4"/>
    <mergeCell ref="P4:Q4"/>
    <mergeCell ref="B10:C10"/>
    <mergeCell ref="D4:E4"/>
    <mergeCell ref="F4:G4"/>
    <mergeCell ref="H4:I4"/>
    <mergeCell ref="J4:K4"/>
    <mergeCell ref="B11:C11"/>
    <mergeCell ref="B4:C5"/>
    <mergeCell ref="B6:C6"/>
    <mergeCell ref="B8:C8"/>
    <mergeCell ref="B7:C7"/>
  </mergeCells>
  <printOptions/>
  <pageMargins left="0.75" right="0.75" top="1" bottom="1" header="0.512" footer="0.51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2:O62"/>
  <sheetViews>
    <sheetView workbookViewId="0" topLeftCell="A1">
      <selection activeCell="A1" sqref="A1"/>
    </sheetView>
  </sheetViews>
  <sheetFormatPr defaultColWidth="9.00390625" defaultRowHeight="15" customHeight="1"/>
  <cols>
    <col min="1" max="1" width="2.625" style="1173" customWidth="1"/>
    <col min="2" max="2" width="10.125" style="1173" customWidth="1"/>
    <col min="3" max="3" width="8.75390625" style="1173" customWidth="1"/>
    <col min="4" max="6" width="7.625" style="1173" bestFit="1" customWidth="1"/>
    <col min="7" max="7" width="6.00390625" style="1173" bestFit="1" customWidth="1"/>
    <col min="8" max="9" width="7.625" style="1173" bestFit="1" customWidth="1"/>
    <col min="10" max="10" width="7.25390625" style="1173" bestFit="1" customWidth="1"/>
    <col min="11" max="11" width="7.625" style="1173" bestFit="1" customWidth="1"/>
    <col min="12" max="12" width="7.25390625" style="1173" bestFit="1" customWidth="1"/>
    <col min="13" max="13" width="9.00390625" style="1173" bestFit="1" customWidth="1"/>
    <col min="14" max="14" width="8.125" style="1173" customWidth="1"/>
    <col min="15" max="15" width="6.625" style="1173" customWidth="1"/>
    <col min="16" max="16384" width="9.00390625" style="1173" customWidth="1"/>
  </cols>
  <sheetData>
    <row r="1" ht="12" customHeight="1"/>
    <row r="2" spans="2:10" ht="15" customHeight="1">
      <c r="B2" s="1174" t="s">
        <v>968</v>
      </c>
      <c r="J2" s="1175"/>
    </row>
    <row r="3" spans="2:10" ht="12" customHeight="1">
      <c r="B3" s="1174"/>
      <c r="J3" s="1175"/>
    </row>
    <row r="4" spans="2:15" ht="15" customHeight="1" thickBot="1">
      <c r="B4" s="185" t="s">
        <v>896</v>
      </c>
      <c r="C4" s="185"/>
      <c r="D4" s="185"/>
      <c r="E4" s="185"/>
      <c r="F4" s="185"/>
      <c r="G4" s="185"/>
      <c r="H4" s="185"/>
      <c r="I4" s="185"/>
      <c r="J4" s="185"/>
      <c r="K4" s="185"/>
      <c r="L4" s="185"/>
      <c r="M4" s="185"/>
      <c r="O4" s="1176"/>
    </row>
    <row r="5" spans="1:15" ht="15" customHeight="1" thickTop="1">
      <c r="A5" s="142"/>
      <c r="B5" s="1574" t="s">
        <v>1074</v>
      </c>
      <c r="C5" s="1568" t="s">
        <v>956</v>
      </c>
      <c r="D5" s="1577" t="s">
        <v>897</v>
      </c>
      <c r="E5" s="1578"/>
      <c r="F5" s="1578"/>
      <c r="G5" s="1578"/>
      <c r="H5" s="1578"/>
      <c r="I5" s="1579"/>
      <c r="J5" s="1577" t="s">
        <v>898</v>
      </c>
      <c r="K5" s="1578"/>
      <c r="L5" s="1579"/>
      <c r="M5" s="1081" t="s">
        <v>899</v>
      </c>
      <c r="N5" s="1571" t="s">
        <v>957</v>
      </c>
      <c r="O5" s="1568" t="s">
        <v>958</v>
      </c>
    </row>
    <row r="6" spans="1:15" ht="15" customHeight="1">
      <c r="A6" s="142"/>
      <c r="B6" s="1575"/>
      <c r="C6" s="1569"/>
      <c r="D6" s="1178" t="s">
        <v>900</v>
      </c>
      <c r="E6" s="845" t="s">
        <v>901</v>
      </c>
      <c r="F6" s="1178" t="s">
        <v>902</v>
      </c>
      <c r="G6" s="845" t="s">
        <v>2075</v>
      </c>
      <c r="H6" s="1178" t="s">
        <v>903</v>
      </c>
      <c r="I6" s="845" t="s">
        <v>904</v>
      </c>
      <c r="J6" s="1178" t="s">
        <v>905</v>
      </c>
      <c r="K6" s="845" t="s">
        <v>906</v>
      </c>
      <c r="L6" s="1178" t="s">
        <v>907</v>
      </c>
      <c r="M6" s="862" t="s">
        <v>908</v>
      </c>
      <c r="N6" s="1572"/>
      <c r="O6" s="1569"/>
    </row>
    <row r="7" spans="1:15" ht="21" customHeight="1">
      <c r="A7" s="142"/>
      <c r="B7" s="1576"/>
      <c r="C7" s="1570"/>
      <c r="D7" s="1179" t="s">
        <v>909</v>
      </c>
      <c r="E7" s="849" t="s">
        <v>909</v>
      </c>
      <c r="F7" s="1179" t="s">
        <v>909</v>
      </c>
      <c r="G7" s="849" t="s">
        <v>909</v>
      </c>
      <c r="H7" s="1179" t="s">
        <v>909</v>
      </c>
      <c r="I7" s="849" t="s">
        <v>909</v>
      </c>
      <c r="J7" s="1179" t="s">
        <v>909</v>
      </c>
      <c r="K7" s="849" t="s">
        <v>910</v>
      </c>
      <c r="L7" s="1179" t="s">
        <v>909</v>
      </c>
      <c r="M7" s="849" t="s">
        <v>909</v>
      </c>
      <c r="N7" s="1573"/>
      <c r="O7" s="1570"/>
    </row>
    <row r="8" spans="1:15" s="1183" customFormat="1" ht="13.5" customHeight="1">
      <c r="A8" s="1180"/>
      <c r="B8" s="1084" t="s">
        <v>959</v>
      </c>
      <c r="C8" s="1181">
        <f aca="true" t="shared" si="0" ref="C8:M8">SUM(C11:C61)</f>
        <v>1258133</v>
      </c>
      <c r="D8" s="1182">
        <f t="shared" si="0"/>
        <v>249768</v>
      </c>
      <c r="E8" s="1181">
        <f t="shared" si="0"/>
        <v>45825</v>
      </c>
      <c r="F8" s="1182">
        <f t="shared" si="0"/>
        <v>15059</v>
      </c>
      <c r="G8" s="1181">
        <f t="shared" si="0"/>
        <v>8731</v>
      </c>
      <c r="H8" s="1182">
        <f t="shared" si="0"/>
        <v>39014</v>
      </c>
      <c r="I8" s="1181">
        <f t="shared" si="0"/>
        <v>4874</v>
      </c>
      <c r="J8" s="1182">
        <f t="shared" si="0"/>
        <v>251619</v>
      </c>
      <c r="K8" s="1181">
        <f t="shared" si="0"/>
        <v>20461</v>
      </c>
      <c r="L8" s="1182">
        <f t="shared" si="0"/>
        <v>111652</v>
      </c>
      <c r="M8" s="1181">
        <f t="shared" si="0"/>
        <v>289143</v>
      </c>
      <c r="N8" s="1182">
        <v>66981</v>
      </c>
      <c r="O8" s="1181">
        <f>SUM(O11:O61)</f>
        <v>30707</v>
      </c>
    </row>
    <row r="9" spans="1:15" ht="9" customHeight="1">
      <c r="A9" s="142"/>
      <c r="B9" s="862"/>
      <c r="C9" s="1184"/>
      <c r="D9" s="1184"/>
      <c r="E9" s="1184"/>
      <c r="F9" s="1184"/>
      <c r="G9" s="1184"/>
      <c r="H9" s="1184"/>
      <c r="I9" s="1184"/>
      <c r="J9" s="1184"/>
      <c r="K9" s="1184"/>
      <c r="L9" s="1184"/>
      <c r="M9" s="1184"/>
      <c r="N9" s="1184"/>
      <c r="O9" s="1184"/>
    </row>
    <row r="10" spans="1:15" ht="13.5" customHeight="1">
      <c r="A10" s="142"/>
      <c r="B10" s="1084" t="s">
        <v>960</v>
      </c>
      <c r="C10" s="1184"/>
      <c r="D10" s="1184"/>
      <c r="E10" s="1184"/>
      <c r="F10" s="1184"/>
      <c r="G10" s="1184"/>
      <c r="H10" s="1184"/>
      <c r="I10" s="1184"/>
      <c r="J10" s="1184"/>
      <c r="K10" s="1184"/>
      <c r="L10" s="1184"/>
      <c r="M10" s="1184"/>
      <c r="N10" s="1184"/>
      <c r="O10" s="1184"/>
    </row>
    <row r="11" spans="1:15" ht="13.5" customHeight="1">
      <c r="A11" s="142"/>
      <c r="B11" s="147" t="s">
        <v>911</v>
      </c>
      <c r="C11" s="1184">
        <v>250949</v>
      </c>
      <c r="D11" s="1184">
        <v>69221</v>
      </c>
      <c r="E11" s="1184">
        <v>4156</v>
      </c>
      <c r="F11" s="1184">
        <v>6416</v>
      </c>
      <c r="G11" s="1184">
        <v>114</v>
      </c>
      <c r="H11" s="1184">
        <v>15530</v>
      </c>
      <c r="I11" s="1184">
        <v>1290</v>
      </c>
      <c r="J11" s="1184">
        <v>64534</v>
      </c>
      <c r="K11" s="1184">
        <v>705</v>
      </c>
      <c r="L11" s="1184">
        <v>32193</v>
      </c>
      <c r="M11" s="1184">
        <v>84615</v>
      </c>
      <c r="N11" s="1184">
        <v>11668</v>
      </c>
      <c r="O11" s="1184">
        <v>4270</v>
      </c>
    </row>
    <row r="12" spans="1:15" ht="13.5" customHeight="1">
      <c r="A12" s="142"/>
      <c r="B12" s="147" t="s">
        <v>912</v>
      </c>
      <c r="C12" s="1184">
        <v>37829</v>
      </c>
      <c r="D12" s="1184">
        <v>5897</v>
      </c>
      <c r="E12" s="1184">
        <v>964</v>
      </c>
      <c r="F12" s="1184">
        <v>1027</v>
      </c>
      <c r="G12" s="1184">
        <v>8570</v>
      </c>
      <c r="H12" s="1184">
        <v>2075</v>
      </c>
      <c r="I12" s="1184">
        <v>205</v>
      </c>
      <c r="J12" s="1184">
        <v>8093</v>
      </c>
      <c r="K12" s="1184">
        <v>586</v>
      </c>
      <c r="L12" s="1184">
        <v>10645</v>
      </c>
      <c r="M12" s="1184">
        <v>8051</v>
      </c>
      <c r="N12" s="1184">
        <v>10746</v>
      </c>
      <c r="O12" s="1184">
        <v>9997</v>
      </c>
    </row>
    <row r="13" spans="1:15" ht="13.5" customHeight="1">
      <c r="A13" s="142"/>
      <c r="B13" s="147" t="s">
        <v>913</v>
      </c>
      <c r="C13" s="1184">
        <v>15738</v>
      </c>
      <c r="D13" s="1184">
        <v>2390</v>
      </c>
      <c r="E13" s="1184">
        <v>241</v>
      </c>
      <c r="F13" s="1184">
        <v>304</v>
      </c>
      <c r="G13" s="1184">
        <v>0</v>
      </c>
      <c r="H13" s="1184">
        <v>514</v>
      </c>
      <c r="I13" s="1184">
        <v>53</v>
      </c>
      <c r="J13" s="1184">
        <v>2988</v>
      </c>
      <c r="K13" s="1184">
        <v>520</v>
      </c>
      <c r="L13" s="1184">
        <v>514</v>
      </c>
      <c r="M13" s="1184">
        <v>2801</v>
      </c>
      <c r="N13" s="1184">
        <v>772</v>
      </c>
      <c r="O13" s="1184">
        <v>435</v>
      </c>
    </row>
    <row r="14" spans="1:15" ht="13.5" customHeight="1">
      <c r="A14" s="142"/>
      <c r="B14" s="147" t="s">
        <v>914</v>
      </c>
      <c r="C14" s="1184">
        <v>12627</v>
      </c>
      <c r="D14" s="1184">
        <v>1912</v>
      </c>
      <c r="E14" s="1184">
        <v>127</v>
      </c>
      <c r="F14" s="1184">
        <v>228</v>
      </c>
      <c r="G14" s="1184">
        <v>0</v>
      </c>
      <c r="H14" s="1184">
        <v>11</v>
      </c>
      <c r="I14" s="1184">
        <v>60</v>
      </c>
      <c r="J14" s="1184">
        <v>2327</v>
      </c>
      <c r="K14" s="1184">
        <v>505</v>
      </c>
      <c r="L14" s="1184">
        <v>11</v>
      </c>
      <c r="M14" s="1184">
        <v>2022</v>
      </c>
      <c r="N14" s="1184">
        <v>426</v>
      </c>
      <c r="O14" s="1184">
        <v>168</v>
      </c>
    </row>
    <row r="15" spans="1:15" ht="13.5" customHeight="1">
      <c r="A15" s="142"/>
      <c r="B15" s="1084" t="s">
        <v>961</v>
      </c>
      <c r="C15" s="1184"/>
      <c r="D15" s="1184"/>
      <c r="E15" s="1184"/>
      <c r="F15" s="1184"/>
      <c r="G15" s="1184"/>
      <c r="H15" s="1184"/>
      <c r="I15" s="1184"/>
      <c r="J15" s="1184"/>
      <c r="K15" s="1184"/>
      <c r="L15" s="1184"/>
      <c r="M15" s="1184"/>
      <c r="N15" s="1184"/>
      <c r="O15" s="1184"/>
    </row>
    <row r="16" spans="1:15" ht="13.5" customHeight="1">
      <c r="A16" s="142"/>
      <c r="B16" s="147" t="s">
        <v>915</v>
      </c>
      <c r="C16" s="1184">
        <v>43345</v>
      </c>
      <c r="D16" s="1184">
        <v>7502</v>
      </c>
      <c r="E16" s="1184">
        <v>1781</v>
      </c>
      <c r="F16" s="1184">
        <v>0</v>
      </c>
      <c r="G16" s="1184">
        <v>0</v>
      </c>
      <c r="H16" s="1184">
        <v>2787</v>
      </c>
      <c r="I16" s="1184">
        <v>156</v>
      </c>
      <c r="J16" s="1184">
        <v>9420</v>
      </c>
      <c r="K16" s="1184">
        <v>595</v>
      </c>
      <c r="L16" s="1184">
        <v>2806</v>
      </c>
      <c r="M16" s="1184">
        <v>10188</v>
      </c>
      <c r="N16" s="1184">
        <v>2226</v>
      </c>
      <c r="O16" s="1184">
        <v>593</v>
      </c>
    </row>
    <row r="17" spans="1:15" ht="13.5" customHeight="1">
      <c r="A17" s="142"/>
      <c r="B17" s="147" t="s">
        <v>916</v>
      </c>
      <c r="C17" s="1184">
        <v>8173</v>
      </c>
      <c r="D17" s="1184">
        <v>930</v>
      </c>
      <c r="E17" s="1184">
        <v>378</v>
      </c>
      <c r="F17" s="1184">
        <v>0</v>
      </c>
      <c r="G17" s="1184">
        <v>0</v>
      </c>
      <c r="H17" s="1184">
        <v>73</v>
      </c>
      <c r="I17" s="1184">
        <v>50</v>
      </c>
      <c r="J17" s="1184">
        <v>1214</v>
      </c>
      <c r="K17" s="1184">
        <v>407</v>
      </c>
      <c r="L17" s="1184">
        <v>217</v>
      </c>
      <c r="M17" s="1184">
        <v>1064</v>
      </c>
      <c r="N17" s="1184">
        <v>365</v>
      </c>
      <c r="O17" s="1184">
        <v>97</v>
      </c>
    </row>
    <row r="18" spans="1:15" ht="13.5" customHeight="1">
      <c r="A18" s="142"/>
      <c r="B18" s="147" t="s">
        <v>917</v>
      </c>
      <c r="C18" s="1184">
        <v>9972</v>
      </c>
      <c r="D18" s="1184">
        <v>648</v>
      </c>
      <c r="E18" s="1184">
        <v>424</v>
      </c>
      <c r="F18" s="1184">
        <v>0</v>
      </c>
      <c r="G18" s="1184">
        <v>26</v>
      </c>
      <c r="H18" s="1184">
        <v>99</v>
      </c>
      <c r="I18" s="1184">
        <v>43</v>
      </c>
      <c r="J18" s="1184">
        <v>1139</v>
      </c>
      <c r="K18" s="1184">
        <v>312</v>
      </c>
      <c r="L18" s="1184">
        <v>101</v>
      </c>
      <c r="M18" s="1184">
        <v>844</v>
      </c>
      <c r="N18" s="1184">
        <v>428</v>
      </c>
      <c r="O18" s="1184">
        <v>115</v>
      </c>
    </row>
    <row r="19" spans="1:15" ht="13.5" customHeight="1">
      <c r="A19" s="142"/>
      <c r="B19" s="147" t="s">
        <v>918</v>
      </c>
      <c r="C19" s="1184">
        <v>10605</v>
      </c>
      <c r="D19" s="1184">
        <v>1386</v>
      </c>
      <c r="E19" s="1184">
        <v>406</v>
      </c>
      <c r="F19" s="1184">
        <v>0</v>
      </c>
      <c r="G19" s="1184">
        <v>20</v>
      </c>
      <c r="H19" s="1184">
        <v>112</v>
      </c>
      <c r="I19" s="1184">
        <v>86</v>
      </c>
      <c r="J19" s="1184">
        <v>1845</v>
      </c>
      <c r="K19" s="1184">
        <v>477</v>
      </c>
      <c r="L19" s="1184">
        <v>165</v>
      </c>
      <c r="M19" s="1184">
        <v>1552</v>
      </c>
      <c r="N19" s="1184">
        <v>503</v>
      </c>
      <c r="O19" s="1184">
        <v>134</v>
      </c>
    </row>
    <row r="20" spans="1:15" ht="13.5" customHeight="1">
      <c r="A20" s="142"/>
      <c r="B20" s="1084" t="s">
        <v>962</v>
      </c>
      <c r="C20" s="1184"/>
      <c r="D20" s="1184"/>
      <c r="E20" s="1184"/>
      <c r="F20" s="1184"/>
      <c r="G20" s="1184"/>
      <c r="H20" s="1184"/>
      <c r="I20" s="1184"/>
      <c r="J20" s="1184"/>
      <c r="K20" s="1184"/>
      <c r="L20" s="1184"/>
      <c r="M20" s="1184"/>
      <c r="N20" s="1184"/>
      <c r="O20" s="1184"/>
    </row>
    <row r="21" spans="1:15" ht="13.5" customHeight="1">
      <c r="A21" s="142"/>
      <c r="B21" s="147" t="s">
        <v>919</v>
      </c>
      <c r="C21" s="1184">
        <v>30895</v>
      </c>
      <c r="D21" s="1184">
        <v>3813</v>
      </c>
      <c r="E21" s="1184">
        <v>196</v>
      </c>
      <c r="F21" s="1184">
        <v>619</v>
      </c>
      <c r="G21" s="1184">
        <v>0</v>
      </c>
      <c r="H21" s="1184">
        <v>438</v>
      </c>
      <c r="I21" s="1184">
        <v>34</v>
      </c>
      <c r="J21" s="1184">
        <v>3616</v>
      </c>
      <c r="K21" s="1184">
        <v>321</v>
      </c>
      <c r="L21" s="1184">
        <v>1484</v>
      </c>
      <c r="M21" s="1184">
        <v>4129</v>
      </c>
      <c r="N21" s="1184">
        <v>1072</v>
      </c>
      <c r="O21" s="1184">
        <v>451</v>
      </c>
    </row>
    <row r="22" spans="1:15" ht="13.5" customHeight="1">
      <c r="A22" s="142"/>
      <c r="B22" s="147" t="s">
        <v>920</v>
      </c>
      <c r="C22" s="1184">
        <v>60951</v>
      </c>
      <c r="D22" s="1184">
        <v>13505</v>
      </c>
      <c r="E22" s="1184">
        <v>419</v>
      </c>
      <c r="F22" s="1184">
        <v>1657</v>
      </c>
      <c r="G22" s="1184">
        <v>0</v>
      </c>
      <c r="H22" s="1184">
        <v>978</v>
      </c>
      <c r="I22" s="1184">
        <v>143</v>
      </c>
      <c r="J22" s="1184">
        <v>9742</v>
      </c>
      <c r="K22" s="1184">
        <v>438</v>
      </c>
      <c r="L22" s="1184">
        <v>6960</v>
      </c>
      <c r="M22" s="1184">
        <v>14449</v>
      </c>
      <c r="N22" s="1184">
        <v>2452</v>
      </c>
      <c r="O22" s="1184">
        <v>1103</v>
      </c>
    </row>
    <row r="23" spans="1:15" ht="13.5" customHeight="1">
      <c r="A23" s="142"/>
      <c r="B23" s="147" t="s">
        <v>921</v>
      </c>
      <c r="C23" s="1184">
        <v>43727</v>
      </c>
      <c r="D23" s="1184">
        <v>7216</v>
      </c>
      <c r="E23" s="1184">
        <v>253</v>
      </c>
      <c r="F23" s="1184">
        <v>944</v>
      </c>
      <c r="G23" s="1184">
        <v>0</v>
      </c>
      <c r="H23" s="1184">
        <v>1168</v>
      </c>
      <c r="I23" s="1184">
        <v>61</v>
      </c>
      <c r="J23" s="1184">
        <v>5876</v>
      </c>
      <c r="K23" s="1184">
        <v>368</v>
      </c>
      <c r="L23" s="1184">
        <v>3766</v>
      </c>
      <c r="M23" s="1184">
        <v>8149</v>
      </c>
      <c r="N23" s="1184">
        <v>1634</v>
      </c>
      <c r="O23" s="1184">
        <v>717</v>
      </c>
    </row>
    <row r="24" spans="1:15" ht="13.5" customHeight="1">
      <c r="A24" s="142"/>
      <c r="B24" s="147" t="s">
        <v>922</v>
      </c>
      <c r="C24" s="1184">
        <v>22109</v>
      </c>
      <c r="D24" s="1184">
        <v>3473</v>
      </c>
      <c r="E24" s="1184">
        <v>147</v>
      </c>
      <c r="F24" s="1184">
        <v>401</v>
      </c>
      <c r="G24" s="1184">
        <v>0</v>
      </c>
      <c r="H24" s="1184">
        <v>500</v>
      </c>
      <c r="I24" s="1184">
        <v>10</v>
      </c>
      <c r="J24" s="1184">
        <v>3104</v>
      </c>
      <c r="K24" s="1184">
        <v>385</v>
      </c>
      <c r="L24" s="1184">
        <v>1427</v>
      </c>
      <c r="M24" s="1184">
        <v>3908</v>
      </c>
      <c r="N24" s="1184">
        <v>679</v>
      </c>
      <c r="O24" s="1184">
        <v>299</v>
      </c>
    </row>
    <row r="25" spans="1:15" ht="13.5" customHeight="1">
      <c r="A25" s="142"/>
      <c r="B25" s="1084" t="s">
        <v>963</v>
      </c>
      <c r="C25" s="1184"/>
      <c r="D25" s="1184"/>
      <c r="E25" s="1184"/>
      <c r="F25" s="1184"/>
      <c r="G25" s="1184"/>
      <c r="H25" s="1184"/>
      <c r="I25" s="1184"/>
      <c r="J25" s="1184"/>
      <c r="K25" s="1184"/>
      <c r="L25" s="1184"/>
      <c r="M25" s="1184"/>
      <c r="N25" s="1184"/>
      <c r="O25" s="1184"/>
    </row>
    <row r="26" spans="1:15" ht="13.5" customHeight="1">
      <c r="A26" s="142"/>
      <c r="B26" s="147" t="s">
        <v>923</v>
      </c>
      <c r="C26" s="1184">
        <v>23242</v>
      </c>
      <c r="D26" s="1184">
        <v>2645</v>
      </c>
      <c r="E26" s="1184">
        <v>1020</v>
      </c>
      <c r="F26" s="1184">
        <v>0</v>
      </c>
      <c r="G26" s="1184">
        <v>0</v>
      </c>
      <c r="H26" s="1184">
        <v>777</v>
      </c>
      <c r="I26" s="1184">
        <v>203</v>
      </c>
      <c r="J26" s="1184">
        <v>3868</v>
      </c>
      <c r="K26" s="1184">
        <v>456</v>
      </c>
      <c r="L26" s="1184">
        <v>777</v>
      </c>
      <c r="M26" s="1184">
        <v>3363</v>
      </c>
      <c r="N26" s="1184">
        <v>886</v>
      </c>
      <c r="O26" s="1184">
        <v>369</v>
      </c>
    </row>
    <row r="27" spans="1:15" ht="13.5" customHeight="1">
      <c r="A27" s="142"/>
      <c r="B27" s="147" t="s">
        <v>924</v>
      </c>
      <c r="C27" s="1184">
        <v>10063</v>
      </c>
      <c r="D27" s="1184">
        <v>1208</v>
      </c>
      <c r="E27" s="1184">
        <v>389</v>
      </c>
      <c r="F27" s="1184">
        <v>0</v>
      </c>
      <c r="G27" s="1184">
        <v>0</v>
      </c>
      <c r="H27" s="1184">
        <v>142</v>
      </c>
      <c r="I27" s="1184">
        <v>104</v>
      </c>
      <c r="J27" s="1184">
        <v>1701</v>
      </c>
      <c r="K27" s="1184">
        <v>463</v>
      </c>
      <c r="L27" s="1184">
        <v>142</v>
      </c>
      <c r="M27" s="1184">
        <v>1330</v>
      </c>
      <c r="N27" s="1184">
        <v>310</v>
      </c>
      <c r="O27" s="1184">
        <v>126</v>
      </c>
    </row>
    <row r="28" spans="1:15" ht="13.5" customHeight="1">
      <c r="A28" s="142"/>
      <c r="B28" s="1084" t="s">
        <v>964</v>
      </c>
      <c r="C28" s="1184"/>
      <c r="D28" s="1184"/>
      <c r="E28" s="1184"/>
      <c r="F28" s="1184"/>
      <c r="G28" s="1184"/>
      <c r="H28" s="1184"/>
      <c r="I28" s="1184"/>
      <c r="J28" s="1184"/>
      <c r="K28" s="1184"/>
      <c r="L28" s="1184"/>
      <c r="M28" s="1184"/>
      <c r="N28" s="1184"/>
      <c r="O28" s="1184"/>
    </row>
    <row r="29" spans="1:15" ht="13.5" customHeight="1">
      <c r="A29" s="142"/>
      <c r="B29" s="147" t="s">
        <v>925</v>
      </c>
      <c r="C29" s="1184">
        <v>42683</v>
      </c>
      <c r="D29" s="1184">
        <v>11423</v>
      </c>
      <c r="E29" s="1184">
        <v>3219</v>
      </c>
      <c r="F29" s="1184">
        <v>365</v>
      </c>
      <c r="G29" s="1184">
        <v>0</v>
      </c>
      <c r="H29" s="1184">
        <v>774</v>
      </c>
      <c r="I29" s="1184">
        <v>0</v>
      </c>
      <c r="J29" s="1184">
        <v>10941</v>
      </c>
      <c r="K29" s="1184">
        <v>702</v>
      </c>
      <c r="L29" s="1184">
        <v>4840</v>
      </c>
      <c r="M29" s="1184">
        <v>11754</v>
      </c>
      <c r="N29" s="1184">
        <v>365</v>
      </c>
      <c r="O29" s="1184">
        <v>365</v>
      </c>
    </row>
    <row r="30" spans="1:15" ht="13.5" customHeight="1">
      <c r="A30" s="142"/>
      <c r="B30" s="147" t="s">
        <v>926</v>
      </c>
      <c r="C30" s="1184">
        <v>7714</v>
      </c>
      <c r="D30" s="1184">
        <v>492</v>
      </c>
      <c r="E30" s="1184">
        <v>406</v>
      </c>
      <c r="F30" s="1184">
        <v>54</v>
      </c>
      <c r="G30" s="1184">
        <v>0</v>
      </c>
      <c r="H30" s="1184">
        <v>32</v>
      </c>
      <c r="I30" s="1184">
        <v>54</v>
      </c>
      <c r="J30" s="1184">
        <v>1006</v>
      </c>
      <c r="K30" s="1184">
        <v>357</v>
      </c>
      <c r="L30" s="1184">
        <v>32</v>
      </c>
      <c r="M30" s="1184">
        <v>499</v>
      </c>
      <c r="N30" s="1184">
        <v>54</v>
      </c>
      <c r="O30" s="1184">
        <v>54</v>
      </c>
    </row>
    <row r="31" spans="1:15" ht="13.5" customHeight="1">
      <c r="A31" s="142"/>
      <c r="B31" s="147" t="s">
        <v>927</v>
      </c>
      <c r="C31" s="1184">
        <v>12043</v>
      </c>
      <c r="D31" s="1184">
        <v>1836</v>
      </c>
      <c r="E31" s="1184">
        <v>970</v>
      </c>
      <c r="F31" s="1184">
        <v>0</v>
      </c>
      <c r="G31" s="1184">
        <v>0</v>
      </c>
      <c r="H31" s="1184">
        <v>75</v>
      </c>
      <c r="I31" s="1184">
        <v>0</v>
      </c>
      <c r="J31" s="1184">
        <v>2806</v>
      </c>
      <c r="K31" s="1184">
        <v>638</v>
      </c>
      <c r="L31" s="1184">
        <v>75</v>
      </c>
      <c r="M31" s="1184">
        <v>1854</v>
      </c>
      <c r="N31" s="1184">
        <v>0</v>
      </c>
      <c r="O31" s="1184">
        <v>0</v>
      </c>
    </row>
    <row r="32" spans="1:15" ht="13.5" customHeight="1">
      <c r="A32" s="142"/>
      <c r="B32" s="147" t="s">
        <v>928</v>
      </c>
      <c r="C32" s="1184">
        <v>7529</v>
      </c>
      <c r="D32" s="1184">
        <v>884</v>
      </c>
      <c r="E32" s="1184">
        <v>350</v>
      </c>
      <c r="F32" s="1184">
        <v>0</v>
      </c>
      <c r="G32" s="1184">
        <v>0</v>
      </c>
      <c r="H32" s="1184">
        <v>113</v>
      </c>
      <c r="I32" s="1184">
        <v>60</v>
      </c>
      <c r="J32" s="1184">
        <v>1281</v>
      </c>
      <c r="K32" s="1184">
        <v>466</v>
      </c>
      <c r="L32" s="1184">
        <v>126</v>
      </c>
      <c r="M32" s="1184">
        <v>921</v>
      </c>
      <c r="N32" s="1184">
        <v>0</v>
      </c>
      <c r="O32" s="1184">
        <v>0</v>
      </c>
    </row>
    <row r="33" spans="1:15" ht="13.5" customHeight="1">
      <c r="A33" s="142"/>
      <c r="B33" s="147" t="s">
        <v>929</v>
      </c>
      <c r="C33" s="1184">
        <v>11627</v>
      </c>
      <c r="D33" s="1184">
        <v>1316</v>
      </c>
      <c r="E33" s="1184">
        <v>714</v>
      </c>
      <c r="F33" s="1184">
        <v>0</v>
      </c>
      <c r="G33" s="1184">
        <v>0</v>
      </c>
      <c r="H33" s="1184">
        <v>52</v>
      </c>
      <c r="I33" s="1184">
        <v>38</v>
      </c>
      <c r="J33" s="1184">
        <v>1993</v>
      </c>
      <c r="K33" s="1184">
        <v>470</v>
      </c>
      <c r="L33" s="1184">
        <v>127</v>
      </c>
      <c r="M33" s="1184">
        <v>1354</v>
      </c>
      <c r="N33" s="1184">
        <v>0</v>
      </c>
      <c r="O33" s="1184">
        <v>0</v>
      </c>
    </row>
    <row r="34" spans="1:15" ht="13.5" customHeight="1">
      <c r="A34" s="142"/>
      <c r="B34" s="147" t="s">
        <v>930</v>
      </c>
      <c r="C34" s="1184">
        <v>4891</v>
      </c>
      <c r="D34" s="1184">
        <v>724</v>
      </c>
      <c r="E34" s="1184">
        <v>253</v>
      </c>
      <c r="F34" s="1184">
        <v>0</v>
      </c>
      <c r="G34" s="1184">
        <v>0</v>
      </c>
      <c r="H34" s="1184">
        <v>14</v>
      </c>
      <c r="I34" s="1184">
        <v>22</v>
      </c>
      <c r="J34" s="1184">
        <v>999</v>
      </c>
      <c r="K34" s="1184">
        <v>560</v>
      </c>
      <c r="L34" s="1184">
        <v>14</v>
      </c>
      <c r="M34" s="1184">
        <v>724</v>
      </c>
      <c r="N34" s="1184">
        <v>0</v>
      </c>
      <c r="O34" s="1184">
        <v>0</v>
      </c>
    </row>
    <row r="35" spans="1:15" ht="13.5" customHeight="1">
      <c r="A35" s="142"/>
      <c r="B35" s="147" t="s">
        <v>931</v>
      </c>
      <c r="C35" s="1184">
        <v>6262</v>
      </c>
      <c r="D35" s="1184">
        <v>489</v>
      </c>
      <c r="E35" s="1184">
        <v>316</v>
      </c>
      <c r="F35" s="1184">
        <v>0</v>
      </c>
      <c r="G35" s="1184">
        <v>0</v>
      </c>
      <c r="H35" s="1184">
        <v>15</v>
      </c>
      <c r="I35" s="1184">
        <v>63</v>
      </c>
      <c r="J35" s="1184">
        <v>868</v>
      </c>
      <c r="K35" s="1184">
        <v>380</v>
      </c>
      <c r="L35" s="1184">
        <v>15</v>
      </c>
      <c r="M35" s="1184">
        <v>491</v>
      </c>
      <c r="N35" s="1184">
        <v>0</v>
      </c>
      <c r="O35" s="1184">
        <v>0</v>
      </c>
    </row>
    <row r="36" spans="1:15" ht="13.5" customHeight="1">
      <c r="A36" s="142"/>
      <c r="B36" s="147" t="s">
        <v>932</v>
      </c>
      <c r="C36" s="1184">
        <v>6914</v>
      </c>
      <c r="D36" s="1184">
        <v>777</v>
      </c>
      <c r="E36" s="1184">
        <v>342</v>
      </c>
      <c r="F36" s="1184">
        <v>0</v>
      </c>
      <c r="G36" s="1184">
        <v>0</v>
      </c>
      <c r="H36" s="1184">
        <v>237</v>
      </c>
      <c r="I36" s="1184">
        <v>52</v>
      </c>
      <c r="J36" s="1184">
        <v>1171</v>
      </c>
      <c r="K36" s="1184">
        <v>464</v>
      </c>
      <c r="L36" s="1184">
        <v>237</v>
      </c>
      <c r="M36" s="1184">
        <v>901</v>
      </c>
      <c r="N36" s="1184">
        <v>0</v>
      </c>
      <c r="O36" s="1184">
        <v>0</v>
      </c>
    </row>
    <row r="37" spans="1:15" ht="13.5" customHeight="1">
      <c r="A37" s="142"/>
      <c r="B37" s="1084" t="s">
        <v>965</v>
      </c>
      <c r="C37" s="1184"/>
      <c r="D37" s="1184"/>
      <c r="E37" s="1184"/>
      <c r="F37" s="1184"/>
      <c r="G37" s="1184"/>
      <c r="H37" s="1184"/>
      <c r="I37" s="1184"/>
      <c r="J37" s="1184"/>
      <c r="K37" s="1184"/>
      <c r="L37" s="1184"/>
      <c r="M37" s="1184"/>
      <c r="N37" s="1184"/>
      <c r="O37" s="1184"/>
    </row>
    <row r="38" spans="1:15" ht="13.5" customHeight="1">
      <c r="A38" s="142"/>
      <c r="B38" s="147" t="s">
        <v>933</v>
      </c>
      <c r="C38" s="1184">
        <v>102010</v>
      </c>
      <c r="D38" s="1184">
        <v>26820</v>
      </c>
      <c r="E38" s="1184">
        <v>6849</v>
      </c>
      <c r="F38" s="1184">
        <v>0</v>
      </c>
      <c r="G38" s="1184">
        <v>0</v>
      </c>
      <c r="H38" s="1184">
        <v>2016</v>
      </c>
      <c r="I38" s="1184">
        <v>805</v>
      </c>
      <c r="J38" s="1184">
        <v>25634</v>
      </c>
      <c r="K38" s="1184">
        <v>688</v>
      </c>
      <c r="L38" s="1184">
        <v>10856</v>
      </c>
      <c r="M38" s="1184">
        <v>30213</v>
      </c>
      <c r="N38" s="1184">
        <v>6886</v>
      </c>
      <c r="O38" s="1184">
        <v>2539</v>
      </c>
    </row>
    <row r="39" spans="1:15" ht="13.5" customHeight="1">
      <c r="A39" s="142"/>
      <c r="B39" s="147" t="s">
        <v>934</v>
      </c>
      <c r="C39" s="1184">
        <v>7665</v>
      </c>
      <c r="D39" s="1184">
        <v>1485</v>
      </c>
      <c r="E39" s="1184">
        <v>1215</v>
      </c>
      <c r="F39" s="1184">
        <v>654</v>
      </c>
      <c r="G39" s="1184">
        <v>0</v>
      </c>
      <c r="H39" s="1184">
        <v>23</v>
      </c>
      <c r="I39" s="1184">
        <v>192</v>
      </c>
      <c r="J39" s="1184">
        <v>3569</v>
      </c>
      <c r="K39" s="1184">
        <v>1276</v>
      </c>
      <c r="L39" s="1184">
        <v>0</v>
      </c>
      <c r="M39" s="1184">
        <v>0</v>
      </c>
      <c r="N39" s="1184">
        <v>846</v>
      </c>
      <c r="O39" s="1184">
        <v>375</v>
      </c>
    </row>
    <row r="40" spans="1:15" ht="13.5" customHeight="1">
      <c r="A40" s="142"/>
      <c r="B40" s="147" t="s">
        <v>935</v>
      </c>
      <c r="C40" s="1184">
        <v>18904</v>
      </c>
      <c r="D40" s="1184">
        <v>2723</v>
      </c>
      <c r="E40" s="1184">
        <v>726</v>
      </c>
      <c r="F40" s="1184">
        <v>0</v>
      </c>
      <c r="G40" s="1184">
        <v>0</v>
      </c>
      <c r="H40" s="1184">
        <v>508</v>
      </c>
      <c r="I40" s="1184">
        <v>126</v>
      </c>
      <c r="J40" s="1184">
        <v>3453</v>
      </c>
      <c r="K40" s="1184">
        <v>500</v>
      </c>
      <c r="L40" s="1184">
        <v>630</v>
      </c>
      <c r="M40" s="1184">
        <v>3473</v>
      </c>
      <c r="N40" s="1184">
        <v>904</v>
      </c>
      <c r="O40" s="1184">
        <v>301</v>
      </c>
    </row>
    <row r="41" spans="1:15" ht="13.5" customHeight="1">
      <c r="A41" s="142"/>
      <c r="B41" s="147" t="s">
        <v>936</v>
      </c>
      <c r="C41" s="1184">
        <v>18927</v>
      </c>
      <c r="D41" s="1184">
        <v>2090</v>
      </c>
      <c r="E41" s="1184">
        <v>587</v>
      </c>
      <c r="F41" s="1184">
        <v>0</v>
      </c>
      <c r="G41" s="1184">
        <v>0</v>
      </c>
      <c r="H41" s="1184">
        <v>438</v>
      </c>
      <c r="I41" s="1184">
        <v>108</v>
      </c>
      <c r="J41" s="1184">
        <v>2748</v>
      </c>
      <c r="K41" s="1184">
        <v>398</v>
      </c>
      <c r="L41" s="1184">
        <v>475</v>
      </c>
      <c r="M41" s="1184">
        <v>2768</v>
      </c>
      <c r="N41" s="1184">
        <v>758</v>
      </c>
      <c r="O41" s="1184">
        <v>239</v>
      </c>
    </row>
    <row r="42" spans="1:15" ht="13.5" customHeight="1">
      <c r="A42" s="142"/>
      <c r="B42" s="147" t="s">
        <v>937</v>
      </c>
      <c r="C42" s="1184">
        <v>7968</v>
      </c>
      <c r="D42" s="1184">
        <v>961</v>
      </c>
      <c r="E42" s="1184">
        <v>251</v>
      </c>
      <c r="F42" s="1184">
        <v>0</v>
      </c>
      <c r="G42" s="1184">
        <v>0</v>
      </c>
      <c r="H42" s="1184">
        <v>96</v>
      </c>
      <c r="I42" s="1184">
        <v>30</v>
      </c>
      <c r="J42" s="1184">
        <v>1233</v>
      </c>
      <c r="K42" s="1184">
        <v>424</v>
      </c>
      <c r="L42" s="1184">
        <v>105</v>
      </c>
      <c r="M42" s="1184">
        <v>1143</v>
      </c>
      <c r="N42" s="1184">
        <v>288</v>
      </c>
      <c r="O42" s="1184">
        <v>98</v>
      </c>
    </row>
    <row r="43" spans="1:15" ht="13.5" customHeight="1">
      <c r="A43" s="142"/>
      <c r="B43" s="147" t="s">
        <v>938</v>
      </c>
      <c r="C43" s="1184">
        <v>5988</v>
      </c>
      <c r="D43" s="1184">
        <v>380</v>
      </c>
      <c r="E43" s="1184">
        <v>326</v>
      </c>
      <c r="F43" s="1184">
        <v>0</v>
      </c>
      <c r="G43" s="1184">
        <v>0</v>
      </c>
      <c r="H43" s="1184">
        <v>48</v>
      </c>
      <c r="I43" s="1184">
        <v>9</v>
      </c>
      <c r="J43" s="1184">
        <v>715</v>
      </c>
      <c r="K43" s="1184">
        <v>327</v>
      </c>
      <c r="L43" s="1184">
        <v>48</v>
      </c>
      <c r="M43" s="1184">
        <v>477</v>
      </c>
      <c r="N43" s="1184">
        <v>27</v>
      </c>
      <c r="O43" s="1184">
        <v>6</v>
      </c>
    </row>
    <row r="44" spans="1:15" ht="13.5" customHeight="1">
      <c r="A44" s="142"/>
      <c r="B44" s="147" t="s">
        <v>939</v>
      </c>
      <c r="C44" s="1184">
        <v>7657</v>
      </c>
      <c r="D44" s="1184">
        <v>808</v>
      </c>
      <c r="E44" s="1184">
        <v>146</v>
      </c>
      <c r="F44" s="1184">
        <v>95</v>
      </c>
      <c r="G44" s="1184">
        <v>0</v>
      </c>
      <c r="H44" s="1184">
        <v>156</v>
      </c>
      <c r="I44" s="1184">
        <v>26</v>
      </c>
      <c r="J44" s="1184">
        <v>1068</v>
      </c>
      <c r="K44" s="1184">
        <v>382</v>
      </c>
      <c r="L44" s="1184">
        <v>163</v>
      </c>
      <c r="M44" s="1184">
        <v>1026</v>
      </c>
      <c r="N44" s="1184">
        <v>272</v>
      </c>
      <c r="O44" s="1184">
        <v>95</v>
      </c>
    </row>
    <row r="45" spans="1:15" ht="13.5" customHeight="1">
      <c r="A45" s="142"/>
      <c r="B45" s="1084" t="s">
        <v>966</v>
      </c>
      <c r="C45" s="1184"/>
      <c r="D45" s="1184"/>
      <c r="E45" s="1184"/>
      <c r="F45" s="1184"/>
      <c r="G45" s="1184"/>
      <c r="H45" s="1184"/>
      <c r="I45" s="1184"/>
      <c r="J45" s="1184"/>
      <c r="K45" s="1184"/>
      <c r="L45" s="1184"/>
      <c r="M45" s="1184"/>
      <c r="N45" s="1184"/>
      <c r="O45" s="1184"/>
    </row>
    <row r="46" spans="1:15" ht="13.5" customHeight="1">
      <c r="A46" s="142"/>
      <c r="B46" s="147" t="s">
        <v>940</v>
      </c>
      <c r="C46" s="1184">
        <v>101156</v>
      </c>
      <c r="D46" s="1184">
        <v>27233</v>
      </c>
      <c r="E46" s="1184">
        <v>4853</v>
      </c>
      <c r="F46" s="1184">
        <v>0</v>
      </c>
      <c r="G46" s="1184">
        <v>0</v>
      </c>
      <c r="H46" s="1184">
        <v>2612</v>
      </c>
      <c r="I46" s="1184">
        <v>178</v>
      </c>
      <c r="J46" s="1184">
        <v>22081</v>
      </c>
      <c r="K46" s="1184">
        <v>598</v>
      </c>
      <c r="L46" s="1184">
        <v>12795</v>
      </c>
      <c r="M46" s="1184">
        <v>30086</v>
      </c>
      <c r="N46" s="1184">
        <v>5122</v>
      </c>
      <c r="O46" s="1184">
        <v>2314</v>
      </c>
    </row>
    <row r="47" spans="1:15" ht="13.5" customHeight="1">
      <c r="A47" s="142"/>
      <c r="B47" s="147" t="s">
        <v>941</v>
      </c>
      <c r="C47" s="1184">
        <v>12609</v>
      </c>
      <c r="D47" s="1184">
        <v>1179</v>
      </c>
      <c r="E47" s="1184">
        <v>286</v>
      </c>
      <c r="F47" s="1184">
        <v>0</v>
      </c>
      <c r="G47" s="1184">
        <v>0</v>
      </c>
      <c r="H47" s="1184">
        <v>72</v>
      </c>
      <c r="I47" s="1184">
        <v>12</v>
      </c>
      <c r="J47" s="1184">
        <v>1270</v>
      </c>
      <c r="K47" s="1184">
        <v>276</v>
      </c>
      <c r="L47" s="1184">
        <v>279</v>
      </c>
      <c r="M47" s="1184">
        <v>1264</v>
      </c>
      <c r="N47" s="1184">
        <v>305</v>
      </c>
      <c r="O47" s="1184">
        <v>134</v>
      </c>
    </row>
    <row r="48" spans="1:15" ht="13.5" customHeight="1">
      <c r="A48" s="142"/>
      <c r="B48" s="147" t="s">
        <v>942</v>
      </c>
      <c r="C48" s="1184">
        <v>10042</v>
      </c>
      <c r="D48" s="1184">
        <v>897</v>
      </c>
      <c r="E48" s="1184">
        <v>257</v>
      </c>
      <c r="F48" s="1184">
        <v>0</v>
      </c>
      <c r="G48" s="1184">
        <v>0</v>
      </c>
      <c r="H48" s="1184">
        <v>8</v>
      </c>
      <c r="I48" s="1184">
        <v>0</v>
      </c>
      <c r="J48" s="1184">
        <v>1061</v>
      </c>
      <c r="K48" s="1184">
        <v>289</v>
      </c>
      <c r="L48" s="1184">
        <v>101</v>
      </c>
      <c r="M48" s="1184">
        <v>923</v>
      </c>
      <c r="N48" s="1184">
        <v>256</v>
      </c>
      <c r="O48" s="1184">
        <v>117</v>
      </c>
    </row>
    <row r="49" spans="1:15" ht="13.5" customHeight="1">
      <c r="A49" s="142"/>
      <c r="B49" s="147" t="s">
        <v>943</v>
      </c>
      <c r="C49" s="1184">
        <v>8892</v>
      </c>
      <c r="D49" s="1184">
        <v>1107</v>
      </c>
      <c r="E49" s="1184">
        <v>253</v>
      </c>
      <c r="F49" s="1184">
        <v>0</v>
      </c>
      <c r="G49" s="1184">
        <v>0</v>
      </c>
      <c r="H49" s="1184">
        <v>11</v>
      </c>
      <c r="I49" s="1184">
        <v>0</v>
      </c>
      <c r="J49" s="1184">
        <v>917</v>
      </c>
      <c r="K49" s="1184">
        <v>283</v>
      </c>
      <c r="L49" s="1184">
        <v>454</v>
      </c>
      <c r="M49" s="1184">
        <v>1131</v>
      </c>
      <c r="N49" s="1184">
        <v>257</v>
      </c>
      <c r="O49" s="1184">
        <v>118</v>
      </c>
    </row>
    <row r="50" spans="1:15" ht="13.5" customHeight="1">
      <c r="A50" s="142"/>
      <c r="B50" s="147" t="s">
        <v>944</v>
      </c>
      <c r="C50" s="1184">
        <v>8091</v>
      </c>
      <c r="D50" s="1184">
        <v>750</v>
      </c>
      <c r="E50" s="1184">
        <v>172</v>
      </c>
      <c r="F50" s="1184">
        <v>1</v>
      </c>
      <c r="G50" s="1184">
        <v>1</v>
      </c>
      <c r="H50" s="1184">
        <v>724</v>
      </c>
      <c r="I50" s="1184">
        <v>11</v>
      </c>
      <c r="J50" s="1184">
        <v>814</v>
      </c>
      <c r="K50" s="1184">
        <v>276</v>
      </c>
      <c r="L50" s="1184">
        <v>845</v>
      </c>
      <c r="M50" s="1184">
        <v>1481</v>
      </c>
      <c r="N50" s="1184">
        <v>190</v>
      </c>
      <c r="O50" s="1184">
        <v>81</v>
      </c>
    </row>
    <row r="51" spans="1:15" ht="13.5" customHeight="1">
      <c r="A51" s="142"/>
      <c r="B51" s="147" t="s">
        <v>945</v>
      </c>
      <c r="C51" s="1184">
        <v>6346</v>
      </c>
      <c r="D51" s="1184">
        <v>597</v>
      </c>
      <c r="E51" s="1184">
        <v>192</v>
      </c>
      <c r="F51" s="1184">
        <v>0</v>
      </c>
      <c r="G51" s="1184">
        <v>0</v>
      </c>
      <c r="H51" s="1184">
        <v>24</v>
      </c>
      <c r="I51" s="1184">
        <v>0</v>
      </c>
      <c r="J51" s="1184">
        <v>626</v>
      </c>
      <c r="K51" s="1184">
        <v>270</v>
      </c>
      <c r="L51" s="1184">
        <v>187</v>
      </c>
      <c r="M51" s="1184">
        <v>629</v>
      </c>
      <c r="N51" s="1184">
        <v>197</v>
      </c>
      <c r="O51" s="1184">
        <v>91</v>
      </c>
    </row>
    <row r="52" spans="1:15" ht="13.5" customHeight="1">
      <c r="A52" s="142"/>
      <c r="B52" s="147" t="s">
        <v>946</v>
      </c>
      <c r="C52" s="1184">
        <v>11943</v>
      </c>
      <c r="D52" s="1184">
        <v>2823</v>
      </c>
      <c r="E52" s="1184">
        <v>334</v>
      </c>
      <c r="F52" s="1184">
        <v>0</v>
      </c>
      <c r="G52" s="1184">
        <v>0</v>
      </c>
      <c r="H52" s="1184">
        <v>328</v>
      </c>
      <c r="I52" s="1184">
        <v>0</v>
      </c>
      <c r="J52" s="1184">
        <v>3157</v>
      </c>
      <c r="K52" s="1184">
        <v>724</v>
      </c>
      <c r="L52" s="1184">
        <v>328</v>
      </c>
      <c r="M52" s="1184">
        <v>3010</v>
      </c>
      <c r="N52" s="1184">
        <v>509</v>
      </c>
      <c r="O52" s="1184">
        <v>233</v>
      </c>
    </row>
    <row r="53" spans="1:15" ht="13.5" customHeight="1">
      <c r="A53" s="142"/>
      <c r="B53" s="1084" t="s">
        <v>967</v>
      </c>
      <c r="C53" s="1184"/>
      <c r="D53" s="1184"/>
      <c r="E53" s="1184"/>
      <c r="F53" s="1184"/>
      <c r="G53" s="1184"/>
      <c r="H53" s="1184"/>
      <c r="I53" s="1184"/>
      <c r="J53" s="1184"/>
      <c r="K53" s="1184"/>
      <c r="L53" s="1184"/>
      <c r="M53" s="1184"/>
      <c r="N53" s="1184"/>
      <c r="O53" s="1184"/>
    </row>
    <row r="54" spans="1:15" ht="13.5" customHeight="1">
      <c r="A54" s="142"/>
      <c r="B54" s="147" t="s">
        <v>947</v>
      </c>
      <c r="C54" s="1184">
        <v>93896</v>
      </c>
      <c r="D54" s="1184">
        <v>21829</v>
      </c>
      <c r="E54" s="1184">
        <v>6208</v>
      </c>
      <c r="F54" s="1184">
        <v>0</v>
      </c>
      <c r="G54" s="1184">
        <v>0</v>
      </c>
      <c r="H54" s="1184">
        <v>1398</v>
      </c>
      <c r="I54" s="1184">
        <v>123</v>
      </c>
      <c r="J54" s="1184">
        <v>18843</v>
      </c>
      <c r="K54" s="1184">
        <v>550</v>
      </c>
      <c r="L54" s="1184">
        <v>10715</v>
      </c>
      <c r="M54" s="1184">
        <v>23498</v>
      </c>
      <c r="N54" s="1184">
        <v>6457</v>
      </c>
      <c r="O54" s="1184">
        <v>1362</v>
      </c>
    </row>
    <row r="55" spans="1:15" ht="13.5" customHeight="1">
      <c r="A55" s="142"/>
      <c r="B55" s="147" t="s">
        <v>948</v>
      </c>
      <c r="C55" s="1184">
        <v>32965</v>
      </c>
      <c r="D55" s="1184">
        <v>4227</v>
      </c>
      <c r="E55" s="1184">
        <v>1004</v>
      </c>
      <c r="F55" s="1184">
        <v>1075</v>
      </c>
      <c r="G55" s="1184">
        <v>0</v>
      </c>
      <c r="H55" s="1184">
        <v>1355</v>
      </c>
      <c r="I55" s="1184">
        <v>233</v>
      </c>
      <c r="J55" s="1184">
        <v>5917</v>
      </c>
      <c r="K55" s="1184">
        <v>492</v>
      </c>
      <c r="L55" s="1184">
        <v>1977</v>
      </c>
      <c r="M55" s="1184">
        <v>6129</v>
      </c>
      <c r="N55" s="1184">
        <v>2418</v>
      </c>
      <c r="O55" s="1184">
        <v>1321</v>
      </c>
    </row>
    <row r="56" spans="1:15" ht="13.5" customHeight="1">
      <c r="A56" s="142"/>
      <c r="B56" s="147" t="s">
        <v>949</v>
      </c>
      <c r="C56" s="1184">
        <v>37043</v>
      </c>
      <c r="D56" s="1184">
        <v>6929</v>
      </c>
      <c r="E56" s="1184">
        <v>1995</v>
      </c>
      <c r="F56" s="1184">
        <v>145</v>
      </c>
      <c r="G56" s="1184">
        <v>0</v>
      </c>
      <c r="H56" s="1184">
        <v>849</v>
      </c>
      <c r="I56" s="1184">
        <v>0</v>
      </c>
      <c r="J56" s="1184">
        <v>8027</v>
      </c>
      <c r="K56" s="1184">
        <v>594</v>
      </c>
      <c r="L56" s="1184">
        <v>1891</v>
      </c>
      <c r="M56" s="1184">
        <v>7702</v>
      </c>
      <c r="N56" s="1184">
        <v>2370</v>
      </c>
      <c r="O56" s="1184">
        <v>614</v>
      </c>
    </row>
    <row r="57" spans="1:15" ht="13.5" customHeight="1">
      <c r="A57" s="142"/>
      <c r="B57" s="147" t="s">
        <v>950</v>
      </c>
      <c r="C57" s="1184">
        <v>27120</v>
      </c>
      <c r="D57" s="1184">
        <v>3003</v>
      </c>
      <c r="E57" s="1184">
        <v>1233</v>
      </c>
      <c r="F57" s="1184">
        <v>118</v>
      </c>
      <c r="G57" s="1184">
        <v>0</v>
      </c>
      <c r="H57" s="1184">
        <v>622</v>
      </c>
      <c r="I57" s="1184">
        <v>0</v>
      </c>
      <c r="J57" s="1184">
        <v>3719</v>
      </c>
      <c r="K57" s="1184">
        <v>376</v>
      </c>
      <c r="L57" s="1184">
        <v>1257</v>
      </c>
      <c r="M57" s="1184">
        <v>3476</v>
      </c>
      <c r="N57" s="1184">
        <v>1588</v>
      </c>
      <c r="O57" s="1184">
        <v>310</v>
      </c>
    </row>
    <row r="58" spans="1:15" ht="13.5" customHeight="1">
      <c r="A58" s="142"/>
      <c r="B58" s="147" t="s">
        <v>951</v>
      </c>
      <c r="C58" s="1184">
        <v>20741</v>
      </c>
      <c r="D58" s="1184">
        <v>1446</v>
      </c>
      <c r="E58" s="1184">
        <v>752</v>
      </c>
      <c r="F58" s="1184">
        <v>0</v>
      </c>
      <c r="G58" s="1184">
        <v>0</v>
      </c>
      <c r="H58" s="1184">
        <v>285</v>
      </c>
      <c r="I58" s="1184">
        <v>0</v>
      </c>
      <c r="J58" s="1184">
        <v>1904</v>
      </c>
      <c r="K58" s="1184">
        <v>252</v>
      </c>
      <c r="L58" s="1184">
        <v>579</v>
      </c>
      <c r="M58" s="1184">
        <v>1655</v>
      </c>
      <c r="N58" s="1184">
        <v>797</v>
      </c>
      <c r="O58" s="1184">
        <v>190</v>
      </c>
    </row>
    <row r="59" spans="1:15" ht="13.5" customHeight="1">
      <c r="A59" s="142"/>
      <c r="B59" s="147" t="s">
        <v>952</v>
      </c>
      <c r="C59" s="1184">
        <v>10851</v>
      </c>
      <c r="D59" s="1184">
        <v>648</v>
      </c>
      <c r="E59" s="1184">
        <v>166</v>
      </c>
      <c r="F59" s="1184">
        <v>192</v>
      </c>
      <c r="G59" s="1184">
        <v>0</v>
      </c>
      <c r="H59" s="1184">
        <v>613</v>
      </c>
      <c r="I59" s="1184">
        <v>0</v>
      </c>
      <c r="J59" s="1184">
        <v>993</v>
      </c>
      <c r="K59" s="1184">
        <v>251</v>
      </c>
      <c r="L59" s="1184">
        <v>626</v>
      </c>
      <c r="M59" s="1184">
        <v>1271</v>
      </c>
      <c r="N59" s="1184">
        <v>426</v>
      </c>
      <c r="O59" s="1184">
        <v>235</v>
      </c>
    </row>
    <row r="60" spans="1:15" ht="13.5" customHeight="1">
      <c r="A60" s="142"/>
      <c r="B60" s="147" t="s">
        <v>953</v>
      </c>
      <c r="C60" s="1184">
        <v>17692</v>
      </c>
      <c r="D60" s="1184">
        <v>1135</v>
      </c>
      <c r="E60" s="1184">
        <v>360</v>
      </c>
      <c r="F60" s="1184">
        <v>493</v>
      </c>
      <c r="G60" s="1184">
        <v>0</v>
      </c>
      <c r="H60" s="1184">
        <v>271</v>
      </c>
      <c r="I60" s="1184">
        <v>189</v>
      </c>
      <c r="J60" s="1184">
        <v>2209</v>
      </c>
      <c r="K60" s="1184">
        <v>342</v>
      </c>
      <c r="L60" s="1184">
        <v>239</v>
      </c>
      <c r="M60" s="1184">
        <v>1663</v>
      </c>
      <c r="N60" s="1184">
        <v>1060</v>
      </c>
      <c r="O60" s="1184">
        <v>597</v>
      </c>
    </row>
    <row r="61" spans="1:15" ht="13.5" customHeight="1" thickBot="1">
      <c r="A61" s="142"/>
      <c r="B61" s="1185" t="s">
        <v>954</v>
      </c>
      <c r="C61" s="1186">
        <v>9739</v>
      </c>
      <c r="D61" s="1186">
        <v>1011</v>
      </c>
      <c r="E61" s="1186">
        <v>189</v>
      </c>
      <c r="F61" s="1186">
        <v>271</v>
      </c>
      <c r="G61" s="1186">
        <v>0</v>
      </c>
      <c r="H61" s="1186">
        <v>41</v>
      </c>
      <c r="I61" s="1186">
        <v>45</v>
      </c>
      <c r="J61" s="1186">
        <v>1129</v>
      </c>
      <c r="K61" s="1186">
        <v>318</v>
      </c>
      <c r="L61" s="1186">
        <v>428</v>
      </c>
      <c r="M61" s="1186">
        <v>1162</v>
      </c>
      <c r="N61" s="1186">
        <v>512</v>
      </c>
      <c r="O61" s="1186">
        <v>44</v>
      </c>
    </row>
    <row r="62" ht="15" customHeight="1">
      <c r="B62" s="1173" t="s">
        <v>955</v>
      </c>
    </row>
  </sheetData>
  <mergeCells count="6">
    <mergeCell ref="O5:O7"/>
    <mergeCell ref="N5:N7"/>
    <mergeCell ref="B5:B7"/>
    <mergeCell ref="D5:I5"/>
    <mergeCell ref="J5:L5"/>
    <mergeCell ref="C5:C7"/>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37.xml><?xml version="1.0" encoding="utf-8"?>
<worksheet xmlns="http://schemas.openxmlformats.org/spreadsheetml/2006/main" xmlns:r="http://schemas.openxmlformats.org/officeDocument/2006/relationships">
  <dimension ref="A2:L51"/>
  <sheetViews>
    <sheetView workbookViewId="0" topLeftCell="A1">
      <selection activeCell="A1" sqref="A1"/>
    </sheetView>
  </sheetViews>
  <sheetFormatPr defaultColWidth="9.00390625" defaultRowHeight="13.5"/>
  <cols>
    <col min="1" max="2" width="2.625" style="686" customWidth="1"/>
    <col min="3" max="3" width="20.625" style="686" customWidth="1"/>
    <col min="4" max="12" width="8.125" style="686" customWidth="1"/>
    <col min="13" max="16384" width="9.00390625" style="686" customWidth="1"/>
  </cols>
  <sheetData>
    <row r="2" ht="14.25">
      <c r="B2" s="687" t="s">
        <v>1023</v>
      </c>
    </row>
    <row r="3" ht="14.25">
      <c r="B3" s="687"/>
    </row>
    <row r="4" spans="2:12" ht="12.75" thickBot="1">
      <c r="B4" s="863" t="s">
        <v>986</v>
      </c>
      <c r="C4" s="863"/>
      <c r="D4" s="863"/>
      <c r="E4" s="863"/>
      <c r="F4" s="863"/>
      <c r="G4" s="863"/>
      <c r="H4" s="863"/>
      <c r="I4" s="863"/>
      <c r="J4" s="863"/>
      <c r="K4" s="863"/>
      <c r="L4" s="1187" t="s">
        <v>987</v>
      </c>
    </row>
    <row r="5" spans="1:12" s="93" customFormat="1" ht="15" customHeight="1" thickTop="1">
      <c r="A5" s="97"/>
      <c r="B5" s="1156"/>
      <c r="C5" s="1188" t="s">
        <v>988</v>
      </c>
      <c r="D5" s="804" t="s">
        <v>989</v>
      </c>
      <c r="E5" s="805"/>
      <c r="F5" s="806"/>
      <c r="G5" s="805" t="s">
        <v>990</v>
      </c>
      <c r="H5" s="805"/>
      <c r="I5" s="806"/>
      <c r="J5" s="805" t="s">
        <v>991</v>
      </c>
      <c r="K5" s="805"/>
      <c r="L5" s="806"/>
    </row>
    <row r="6" spans="1:12" s="93" customFormat="1" ht="15" customHeight="1">
      <c r="A6" s="97"/>
      <c r="B6" s="129"/>
      <c r="C6" s="1189" t="s">
        <v>992</v>
      </c>
      <c r="D6" s="129" t="s">
        <v>993</v>
      </c>
      <c r="E6" s="130" t="s">
        <v>969</v>
      </c>
      <c r="F6" s="130" t="s">
        <v>970</v>
      </c>
      <c r="G6" s="130" t="s">
        <v>971</v>
      </c>
      <c r="H6" s="130" t="s">
        <v>969</v>
      </c>
      <c r="I6" s="130" t="s">
        <v>970</v>
      </c>
      <c r="J6" s="130" t="s">
        <v>971</v>
      </c>
      <c r="K6" s="130" t="s">
        <v>969</v>
      </c>
      <c r="L6" s="1162" t="s">
        <v>970</v>
      </c>
    </row>
    <row r="7" spans="1:12" s="93" customFormat="1" ht="17.25" customHeight="1">
      <c r="A7" s="97"/>
      <c r="B7" s="1562" t="s">
        <v>994</v>
      </c>
      <c r="C7" s="1580"/>
      <c r="D7" s="131"/>
      <c r="E7" s="125"/>
      <c r="F7" s="125"/>
      <c r="G7" s="125"/>
      <c r="H7" s="125"/>
      <c r="I7" s="125"/>
      <c r="J7" s="125"/>
      <c r="K7" s="125"/>
      <c r="L7" s="1190"/>
    </row>
    <row r="8" spans="1:12" s="93" customFormat="1" ht="17.25" customHeight="1">
      <c r="A8" s="97"/>
      <c r="B8" s="131"/>
      <c r="C8" s="182" t="s">
        <v>995</v>
      </c>
      <c r="D8" s="109">
        <v>289223</v>
      </c>
      <c r="E8" s="110">
        <v>354817</v>
      </c>
      <c r="F8" s="110">
        <v>208864</v>
      </c>
      <c r="G8" s="110">
        <v>227846</v>
      </c>
      <c r="H8" s="110">
        <v>278500</v>
      </c>
      <c r="I8" s="110">
        <v>165619</v>
      </c>
      <c r="J8" s="110">
        <v>61377</v>
      </c>
      <c r="K8" s="110">
        <v>76317</v>
      </c>
      <c r="L8" s="97">
        <v>43245</v>
      </c>
    </row>
    <row r="9" spans="1:12" s="93" customFormat="1" ht="17.25" customHeight="1">
      <c r="A9" s="97"/>
      <c r="B9" s="131"/>
      <c r="C9" s="182" t="s">
        <v>996</v>
      </c>
      <c r="D9" s="109">
        <v>297369</v>
      </c>
      <c r="E9" s="110">
        <v>367764</v>
      </c>
      <c r="F9" s="110">
        <v>212044</v>
      </c>
      <c r="G9" s="110">
        <v>233885</v>
      </c>
      <c r="H9" s="110">
        <v>287956</v>
      </c>
      <c r="I9" s="110">
        <v>168021</v>
      </c>
      <c r="J9" s="110">
        <v>63484</v>
      </c>
      <c r="K9" s="110">
        <v>79808</v>
      </c>
      <c r="L9" s="97">
        <v>44023</v>
      </c>
    </row>
    <row r="10" spans="1:12" s="93" customFormat="1" ht="17.25" customHeight="1">
      <c r="A10" s="97"/>
      <c r="B10" s="131"/>
      <c r="C10" s="182" t="s">
        <v>997</v>
      </c>
      <c r="D10" s="109">
        <v>313804</v>
      </c>
      <c r="E10" s="110">
        <v>385630</v>
      </c>
      <c r="F10" s="110">
        <v>221635</v>
      </c>
      <c r="G10" s="110">
        <v>248647</v>
      </c>
      <c r="H10" s="110">
        <v>304816</v>
      </c>
      <c r="I10" s="110">
        <v>176504</v>
      </c>
      <c r="J10" s="110">
        <v>65157</v>
      </c>
      <c r="K10" s="110">
        <v>80814</v>
      </c>
      <c r="L10" s="97">
        <v>45131</v>
      </c>
    </row>
    <row r="11" spans="1:12" s="105" customFormat="1" ht="17.25" customHeight="1">
      <c r="A11" s="138"/>
      <c r="B11" s="1191"/>
      <c r="C11" s="149" t="s">
        <v>998</v>
      </c>
      <c r="D11" s="200">
        <v>319348</v>
      </c>
      <c r="E11" s="106">
        <v>394280</v>
      </c>
      <c r="F11" s="106">
        <v>226181</v>
      </c>
      <c r="G11" s="106">
        <v>251688</v>
      </c>
      <c r="H11" s="106">
        <v>309772</v>
      </c>
      <c r="I11" s="106">
        <v>179583</v>
      </c>
      <c r="J11" s="106">
        <v>67660</v>
      </c>
      <c r="K11" s="106">
        <v>84508</v>
      </c>
      <c r="L11" s="138">
        <v>46598</v>
      </c>
    </row>
    <row r="12" spans="1:12" s="93" customFormat="1" ht="9.75" customHeight="1">
      <c r="A12" s="97"/>
      <c r="B12" s="119"/>
      <c r="C12" s="1192"/>
      <c r="D12" s="109"/>
      <c r="E12" s="110"/>
      <c r="F12" s="110"/>
      <c r="G12" s="110"/>
      <c r="H12" s="110"/>
      <c r="I12" s="110"/>
      <c r="J12" s="110"/>
      <c r="K12" s="110"/>
      <c r="L12" s="97"/>
    </row>
    <row r="13" spans="1:12" s="93" customFormat="1" ht="17.25" customHeight="1">
      <c r="A13" s="97"/>
      <c r="B13" s="131"/>
      <c r="C13" s="824" t="s">
        <v>999</v>
      </c>
      <c r="D13" s="109">
        <v>280314</v>
      </c>
      <c r="E13" s="110">
        <v>339214</v>
      </c>
      <c r="F13" s="110">
        <v>209606</v>
      </c>
      <c r="G13" s="110">
        <v>246138</v>
      </c>
      <c r="H13" s="110">
        <v>304091</v>
      </c>
      <c r="I13" s="110">
        <v>176566</v>
      </c>
      <c r="J13" s="110">
        <v>34176</v>
      </c>
      <c r="K13" s="110">
        <v>35123</v>
      </c>
      <c r="L13" s="97">
        <v>33040</v>
      </c>
    </row>
    <row r="14" spans="1:12" s="93" customFormat="1" ht="17.25" customHeight="1">
      <c r="A14" s="97"/>
      <c r="B14" s="131"/>
      <c r="C14" s="824" t="s">
        <v>972</v>
      </c>
      <c r="D14" s="109">
        <v>254696</v>
      </c>
      <c r="E14" s="110">
        <v>313962</v>
      </c>
      <c r="F14" s="110">
        <v>181263</v>
      </c>
      <c r="G14" s="110">
        <v>252938</v>
      </c>
      <c r="H14" s="110">
        <v>310855</v>
      </c>
      <c r="I14" s="110">
        <v>181175</v>
      </c>
      <c r="J14" s="110">
        <v>1758</v>
      </c>
      <c r="K14" s="110">
        <v>3107</v>
      </c>
      <c r="L14" s="97">
        <v>88</v>
      </c>
    </row>
    <row r="15" spans="1:12" s="93" customFormat="1" ht="17.25" customHeight="1">
      <c r="A15" s="97"/>
      <c r="B15" s="131"/>
      <c r="C15" s="824" t="s">
        <v>973</v>
      </c>
      <c r="D15" s="109">
        <v>280924</v>
      </c>
      <c r="E15" s="110">
        <v>347291</v>
      </c>
      <c r="F15" s="110">
        <v>199758</v>
      </c>
      <c r="G15" s="110">
        <v>250347</v>
      </c>
      <c r="H15" s="110">
        <v>309811</v>
      </c>
      <c r="I15" s="110">
        <v>177622</v>
      </c>
      <c r="J15" s="110">
        <v>30577</v>
      </c>
      <c r="K15" s="110">
        <v>37480</v>
      </c>
      <c r="L15" s="97">
        <v>22136</v>
      </c>
    </row>
    <row r="16" spans="1:12" s="93" customFormat="1" ht="17.25" customHeight="1">
      <c r="A16" s="97"/>
      <c r="B16" s="131"/>
      <c r="C16" s="824" t="s">
        <v>974</v>
      </c>
      <c r="D16" s="109">
        <v>259476</v>
      </c>
      <c r="E16" s="110">
        <v>321186</v>
      </c>
      <c r="F16" s="110">
        <v>183824</v>
      </c>
      <c r="G16" s="110">
        <v>253929</v>
      </c>
      <c r="H16" s="110">
        <v>313513</v>
      </c>
      <c r="I16" s="110">
        <v>180884</v>
      </c>
      <c r="J16" s="110">
        <v>5547</v>
      </c>
      <c r="K16" s="110">
        <v>7673</v>
      </c>
      <c r="L16" s="97">
        <v>2940</v>
      </c>
    </row>
    <row r="17" spans="1:12" s="93" customFormat="1" ht="17.25" customHeight="1">
      <c r="A17" s="97"/>
      <c r="B17" s="131"/>
      <c r="C17" s="824" t="s">
        <v>975</v>
      </c>
      <c r="D17" s="109">
        <v>251938</v>
      </c>
      <c r="E17" s="110">
        <v>311177</v>
      </c>
      <c r="F17" s="110">
        <v>179976</v>
      </c>
      <c r="G17" s="110">
        <v>248874</v>
      </c>
      <c r="H17" s="110">
        <v>307094</v>
      </c>
      <c r="I17" s="110">
        <v>178151</v>
      </c>
      <c r="J17" s="110">
        <v>3064</v>
      </c>
      <c r="K17" s="110">
        <v>4083</v>
      </c>
      <c r="L17" s="97">
        <v>1825</v>
      </c>
    </row>
    <row r="18" spans="1:12" s="93" customFormat="1" ht="17.25" customHeight="1">
      <c r="A18" s="97"/>
      <c r="B18" s="131"/>
      <c r="C18" s="824" t="s">
        <v>976</v>
      </c>
      <c r="D18" s="109">
        <v>416373</v>
      </c>
      <c r="E18" s="110">
        <v>516534</v>
      </c>
      <c r="F18" s="110">
        <v>295015</v>
      </c>
      <c r="G18" s="110">
        <v>254901</v>
      </c>
      <c r="H18" s="110">
        <v>314909</v>
      </c>
      <c r="I18" s="110">
        <v>182194</v>
      </c>
      <c r="J18" s="110">
        <v>161472</v>
      </c>
      <c r="K18" s="110">
        <v>201625</v>
      </c>
      <c r="L18" s="97">
        <v>112821</v>
      </c>
    </row>
    <row r="19" spans="1:12" s="93" customFormat="1" ht="17.25" customHeight="1">
      <c r="A19" s="97"/>
      <c r="B19" s="131"/>
      <c r="C19" s="824" t="s">
        <v>977</v>
      </c>
      <c r="D19" s="109">
        <v>368377</v>
      </c>
      <c r="E19" s="110">
        <v>453800</v>
      </c>
      <c r="F19" s="110">
        <v>261481</v>
      </c>
      <c r="G19" s="110">
        <v>252244</v>
      </c>
      <c r="H19" s="110">
        <v>310871</v>
      </c>
      <c r="I19" s="110">
        <v>178879</v>
      </c>
      <c r="J19" s="110">
        <v>116133</v>
      </c>
      <c r="K19" s="110">
        <v>142929</v>
      </c>
      <c r="L19" s="97">
        <v>82602</v>
      </c>
    </row>
    <row r="20" spans="1:12" s="93" customFormat="1" ht="17.25" customHeight="1">
      <c r="A20" s="97"/>
      <c r="B20" s="131"/>
      <c r="C20" s="824" t="s">
        <v>978</v>
      </c>
      <c r="D20" s="109">
        <v>327897</v>
      </c>
      <c r="E20" s="110">
        <v>412867</v>
      </c>
      <c r="F20" s="110">
        <v>221042</v>
      </c>
      <c r="G20" s="110">
        <v>248986</v>
      </c>
      <c r="H20" s="110">
        <v>304997</v>
      </c>
      <c r="I20" s="110">
        <v>178549</v>
      </c>
      <c r="J20" s="110">
        <v>78911</v>
      </c>
      <c r="K20" s="110">
        <v>107870</v>
      </c>
      <c r="L20" s="97">
        <v>42493</v>
      </c>
    </row>
    <row r="21" spans="1:12" s="93" customFormat="1" ht="17.25" customHeight="1">
      <c r="A21" s="97"/>
      <c r="B21" s="131"/>
      <c r="C21" s="824" t="s">
        <v>979</v>
      </c>
      <c r="D21" s="109">
        <v>255310</v>
      </c>
      <c r="E21" s="110">
        <v>314100</v>
      </c>
      <c r="F21" s="110">
        <v>181092</v>
      </c>
      <c r="G21" s="110">
        <v>251443</v>
      </c>
      <c r="H21" s="110">
        <v>308403</v>
      </c>
      <c r="I21" s="110">
        <v>179547</v>
      </c>
      <c r="J21" s="110">
        <v>3867</v>
      </c>
      <c r="K21" s="110">
        <v>5707</v>
      </c>
      <c r="L21" s="97">
        <v>1545</v>
      </c>
    </row>
    <row r="22" spans="1:12" s="93" customFormat="1" ht="17.25" customHeight="1">
      <c r="A22" s="97"/>
      <c r="B22" s="131"/>
      <c r="C22" s="824" t="s">
        <v>1000</v>
      </c>
      <c r="D22" s="109">
        <v>265104</v>
      </c>
      <c r="E22" s="110">
        <v>324891</v>
      </c>
      <c r="F22" s="110">
        <v>189416</v>
      </c>
      <c r="G22" s="110">
        <v>253304</v>
      </c>
      <c r="H22" s="110">
        <v>311225</v>
      </c>
      <c r="I22" s="110">
        <v>179978</v>
      </c>
      <c r="J22" s="110">
        <v>11800</v>
      </c>
      <c r="K22" s="110">
        <v>13666</v>
      </c>
      <c r="L22" s="97">
        <v>9438</v>
      </c>
    </row>
    <row r="23" spans="1:12" s="93" customFormat="1" ht="17.25" customHeight="1">
      <c r="A23" s="97"/>
      <c r="B23" s="131"/>
      <c r="C23" s="824" t="s">
        <v>1001</v>
      </c>
      <c r="D23" s="109">
        <v>256489</v>
      </c>
      <c r="E23" s="110">
        <v>313605</v>
      </c>
      <c r="F23" s="110">
        <v>183308</v>
      </c>
      <c r="G23" s="110">
        <v>253323</v>
      </c>
      <c r="H23" s="110">
        <v>309645</v>
      </c>
      <c r="I23" s="110">
        <v>181159</v>
      </c>
      <c r="J23" s="110">
        <v>3166</v>
      </c>
      <c r="K23" s="110">
        <v>3960</v>
      </c>
      <c r="L23" s="97">
        <v>2149</v>
      </c>
    </row>
    <row r="24" spans="1:12" s="93" customFormat="1" ht="17.25" customHeight="1">
      <c r="A24" s="97"/>
      <c r="B24" s="131"/>
      <c r="C24" s="824" t="s">
        <v>1002</v>
      </c>
      <c r="D24" s="109">
        <v>615277</v>
      </c>
      <c r="E24" s="110">
        <v>762726</v>
      </c>
      <c r="F24" s="110">
        <v>428387</v>
      </c>
      <c r="G24" s="110">
        <v>253830</v>
      </c>
      <c r="H24" s="110">
        <v>311851</v>
      </c>
      <c r="I24" s="110">
        <v>180289</v>
      </c>
      <c r="J24" s="110">
        <v>361447</v>
      </c>
      <c r="K24" s="110">
        <v>450875</v>
      </c>
      <c r="L24" s="97">
        <v>248098</v>
      </c>
    </row>
    <row r="25" spans="1:12" s="93" customFormat="1" ht="9.75" customHeight="1">
      <c r="A25" s="97"/>
      <c r="B25" s="109"/>
      <c r="C25" s="97"/>
      <c r="D25" s="109"/>
      <c r="E25" s="110"/>
      <c r="F25" s="110"/>
      <c r="G25" s="110"/>
      <c r="H25" s="110"/>
      <c r="I25" s="110"/>
      <c r="J25" s="110"/>
      <c r="K25" s="110"/>
      <c r="L25" s="97"/>
    </row>
    <row r="26" spans="1:12" s="93" customFormat="1" ht="17.25" customHeight="1">
      <c r="A26" s="97"/>
      <c r="B26" s="1581" t="s">
        <v>1003</v>
      </c>
      <c r="C26" s="1582"/>
      <c r="D26" s="109"/>
      <c r="E26" s="110"/>
      <c r="F26" s="110"/>
      <c r="G26" s="110"/>
      <c r="H26" s="110"/>
      <c r="I26" s="110"/>
      <c r="J26" s="110"/>
      <c r="K26" s="110"/>
      <c r="L26" s="97"/>
    </row>
    <row r="27" spans="1:12" s="93" customFormat="1" ht="17.25" customHeight="1">
      <c r="A27" s="97"/>
      <c r="B27" s="1193"/>
      <c r="C27" s="1194" t="s">
        <v>980</v>
      </c>
      <c r="D27" s="109">
        <v>317693</v>
      </c>
      <c r="E27" s="110">
        <v>334247</v>
      </c>
      <c r="F27" s="110">
        <v>228133</v>
      </c>
      <c r="G27" s="110">
        <v>263805</v>
      </c>
      <c r="H27" s="110">
        <v>278095</v>
      </c>
      <c r="I27" s="110">
        <v>186031</v>
      </c>
      <c r="J27" s="110">
        <v>53888</v>
      </c>
      <c r="K27" s="110">
        <v>56152</v>
      </c>
      <c r="L27" s="97">
        <v>42102</v>
      </c>
    </row>
    <row r="28" spans="1:12" s="93" customFormat="1" ht="17.25" customHeight="1">
      <c r="A28" s="97"/>
      <c r="B28" s="1193"/>
      <c r="C28" s="1194" t="s">
        <v>981</v>
      </c>
      <c r="D28" s="109">
        <v>272919</v>
      </c>
      <c r="E28" s="110">
        <v>349468</v>
      </c>
      <c r="F28" s="110">
        <v>189278</v>
      </c>
      <c r="G28" s="110">
        <v>223464</v>
      </c>
      <c r="H28" s="110">
        <v>283022</v>
      </c>
      <c r="I28" s="110">
        <v>158526</v>
      </c>
      <c r="J28" s="110">
        <v>49455</v>
      </c>
      <c r="K28" s="110">
        <v>66446</v>
      </c>
      <c r="L28" s="97">
        <v>30752</v>
      </c>
    </row>
    <row r="29" spans="1:12" s="93" customFormat="1" ht="17.25" customHeight="1">
      <c r="A29" s="97"/>
      <c r="B29" s="1193"/>
      <c r="C29" s="1194" t="s">
        <v>1004</v>
      </c>
      <c r="D29" s="109">
        <v>241668</v>
      </c>
      <c r="E29" s="110">
        <v>324603</v>
      </c>
      <c r="F29" s="110">
        <v>184066</v>
      </c>
      <c r="G29" s="110">
        <v>199045</v>
      </c>
      <c r="H29" s="110">
        <v>266393</v>
      </c>
      <c r="I29" s="110">
        <v>152043</v>
      </c>
      <c r="J29" s="110">
        <v>42623</v>
      </c>
      <c r="K29" s="110">
        <v>58210</v>
      </c>
      <c r="L29" s="97">
        <v>32023</v>
      </c>
    </row>
    <row r="30" spans="1:12" s="93" customFormat="1" ht="17.25" customHeight="1">
      <c r="A30" s="97"/>
      <c r="B30" s="1193"/>
      <c r="C30" s="1194" t="s">
        <v>1005</v>
      </c>
      <c r="D30" s="109">
        <v>220776</v>
      </c>
      <c r="E30" s="110">
        <v>286276</v>
      </c>
      <c r="F30" s="110">
        <v>175311</v>
      </c>
      <c r="G30" s="110">
        <v>187404</v>
      </c>
      <c r="H30" s="110">
        <v>243549</v>
      </c>
      <c r="I30" s="110">
        <v>149190</v>
      </c>
      <c r="J30" s="110">
        <v>33372</v>
      </c>
      <c r="K30" s="110">
        <v>42727</v>
      </c>
      <c r="L30" s="97">
        <v>26121</v>
      </c>
    </row>
    <row r="31" spans="1:12" s="93" customFormat="1" ht="17.25" customHeight="1">
      <c r="A31" s="97"/>
      <c r="B31" s="1193"/>
      <c r="C31" s="1195" t="s">
        <v>1006</v>
      </c>
      <c r="D31" s="109">
        <v>192771</v>
      </c>
      <c r="E31" s="110">
        <v>301343</v>
      </c>
      <c r="F31" s="110">
        <v>168732</v>
      </c>
      <c r="G31" s="110">
        <v>168750</v>
      </c>
      <c r="H31" s="110">
        <v>260447</v>
      </c>
      <c r="I31" s="110">
        <v>148541</v>
      </c>
      <c r="J31" s="110">
        <v>24021</v>
      </c>
      <c r="K31" s="110">
        <v>40896</v>
      </c>
      <c r="L31" s="97">
        <v>20191</v>
      </c>
    </row>
    <row r="32" spans="1:12" s="93" customFormat="1" ht="17.25" customHeight="1">
      <c r="A32" s="97"/>
      <c r="B32" s="1193"/>
      <c r="C32" s="1194" t="s">
        <v>1007</v>
      </c>
      <c r="D32" s="109">
        <v>262889</v>
      </c>
      <c r="E32" s="110">
        <v>288733</v>
      </c>
      <c r="F32" s="110">
        <v>176109</v>
      </c>
      <c r="G32" s="110">
        <v>221002</v>
      </c>
      <c r="H32" s="110">
        <v>242654</v>
      </c>
      <c r="I32" s="110">
        <v>152316</v>
      </c>
      <c r="J32" s="110">
        <v>41887</v>
      </c>
      <c r="K32" s="110">
        <v>46079</v>
      </c>
      <c r="L32" s="97">
        <v>23793</v>
      </c>
    </row>
    <row r="33" spans="1:12" s="93" customFormat="1" ht="17.25" customHeight="1">
      <c r="A33" s="97"/>
      <c r="B33" s="1193"/>
      <c r="C33" s="1194" t="s">
        <v>1008</v>
      </c>
      <c r="D33" s="109">
        <v>298813</v>
      </c>
      <c r="E33" s="110">
        <v>328156</v>
      </c>
      <c r="F33" s="110">
        <v>195781</v>
      </c>
      <c r="G33" s="110">
        <v>253920</v>
      </c>
      <c r="H33" s="110">
        <v>279298</v>
      </c>
      <c r="I33" s="110">
        <v>164840</v>
      </c>
      <c r="J33" s="110">
        <v>44893</v>
      </c>
      <c r="K33" s="110">
        <v>48858</v>
      </c>
      <c r="L33" s="97">
        <v>30941</v>
      </c>
    </row>
    <row r="34" spans="1:12" s="93" customFormat="1" ht="17.25" customHeight="1">
      <c r="A34" s="97"/>
      <c r="B34" s="1193"/>
      <c r="C34" s="1194" t="s">
        <v>1009</v>
      </c>
      <c r="D34" s="109">
        <v>346070</v>
      </c>
      <c r="E34" s="110">
        <v>416121</v>
      </c>
      <c r="F34" s="110">
        <v>235651</v>
      </c>
      <c r="G34" s="110">
        <v>277779</v>
      </c>
      <c r="H34" s="110">
        <v>330722</v>
      </c>
      <c r="I34" s="110">
        <v>194772</v>
      </c>
      <c r="J34" s="110">
        <v>68291</v>
      </c>
      <c r="K34" s="110">
        <v>85399</v>
      </c>
      <c r="L34" s="97">
        <v>40879</v>
      </c>
    </row>
    <row r="35" spans="1:12" s="93" customFormat="1" ht="17.25" customHeight="1">
      <c r="A35" s="97"/>
      <c r="B35" s="1193"/>
      <c r="C35" s="1194" t="s">
        <v>1010</v>
      </c>
      <c r="D35" s="109">
        <v>355490</v>
      </c>
      <c r="E35" s="110">
        <v>368829</v>
      </c>
      <c r="F35" s="110">
        <v>265601</v>
      </c>
      <c r="G35" s="110">
        <v>280101</v>
      </c>
      <c r="H35" s="110">
        <v>290341</v>
      </c>
      <c r="I35" s="110">
        <v>210911</v>
      </c>
      <c r="J35" s="110">
        <v>75389</v>
      </c>
      <c r="K35" s="110">
        <v>78488</v>
      </c>
      <c r="L35" s="97">
        <v>54690</v>
      </c>
    </row>
    <row r="36" spans="1:12" s="93" customFormat="1" ht="17.25" customHeight="1">
      <c r="A36" s="97"/>
      <c r="B36" s="1193"/>
      <c r="C36" s="1194" t="s">
        <v>1011</v>
      </c>
      <c r="D36" s="109">
        <v>295434</v>
      </c>
      <c r="E36" s="110">
        <v>317811</v>
      </c>
      <c r="F36" s="110">
        <v>205264</v>
      </c>
      <c r="G36" s="110">
        <v>252080</v>
      </c>
      <c r="H36" s="110">
        <v>271359</v>
      </c>
      <c r="I36" s="110">
        <v>174455</v>
      </c>
      <c r="J36" s="110">
        <v>43354</v>
      </c>
      <c r="K36" s="110">
        <v>46452</v>
      </c>
      <c r="L36" s="97">
        <v>30809</v>
      </c>
    </row>
    <row r="37" spans="1:12" s="93" customFormat="1" ht="17.25" customHeight="1">
      <c r="A37" s="97"/>
      <c r="B37" s="1193"/>
      <c r="C37" s="1194" t="s">
        <v>1012</v>
      </c>
      <c r="D37" s="109">
        <v>315766</v>
      </c>
      <c r="E37" s="110">
        <v>347789</v>
      </c>
      <c r="F37" s="110">
        <v>210634</v>
      </c>
      <c r="G37" s="110">
        <v>271868</v>
      </c>
      <c r="H37" s="110">
        <v>298636</v>
      </c>
      <c r="I37" s="110">
        <v>184735</v>
      </c>
      <c r="J37" s="110">
        <v>43898</v>
      </c>
      <c r="K37" s="110">
        <v>49153</v>
      </c>
      <c r="L37" s="97">
        <v>25899</v>
      </c>
    </row>
    <row r="38" spans="1:12" s="93" customFormat="1" ht="17.25" customHeight="1">
      <c r="A38" s="97"/>
      <c r="B38" s="1193"/>
      <c r="C38" s="1194" t="s">
        <v>1013</v>
      </c>
      <c r="D38" s="109">
        <v>279054</v>
      </c>
      <c r="E38" s="110">
        <v>367628</v>
      </c>
      <c r="F38" s="110">
        <v>193073</v>
      </c>
      <c r="G38" s="110">
        <v>224479</v>
      </c>
      <c r="H38" s="110">
        <v>290642</v>
      </c>
      <c r="I38" s="110">
        <v>160149</v>
      </c>
      <c r="J38" s="110">
        <v>54575</v>
      </c>
      <c r="K38" s="110">
        <v>76986</v>
      </c>
      <c r="L38" s="97">
        <v>32924</v>
      </c>
    </row>
    <row r="39" spans="1:12" s="93" customFormat="1" ht="17.25" customHeight="1">
      <c r="A39" s="97"/>
      <c r="B39" s="1193"/>
      <c r="C39" s="1194" t="s">
        <v>1014</v>
      </c>
      <c r="D39" s="109">
        <v>296729</v>
      </c>
      <c r="E39" s="110">
        <v>354366</v>
      </c>
      <c r="F39" s="110">
        <v>201283</v>
      </c>
      <c r="G39" s="110">
        <v>235742</v>
      </c>
      <c r="H39" s="110">
        <v>280300</v>
      </c>
      <c r="I39" s="110">
        <v>162224</v>
      </c>
      <c r="J39" s="110">
        <v>60987</v>
      </c>
      <c r="K39" s="110">
        <v>74066</v>
      </c>
      <c r="L39" s="97">
        <v>39059</v>
      </c>
    </row>
    <row r="40" spans="1:12" s="93" customFormat="1" ht="17.25" customHeight="1">
      <c r="A40" s="97"/>
      <c r="B40" s="1193"/>
      <c r="C40" s="1196" t="s">
        <v>1015</v>
      </c>
      <c r="D40" s="112">
        <v>534779</v>
      </c>
      <c r="E40" s="113">
        <v>561248</v>
      </c>
      <c r="F40" s="113">
        <v>271689</v>
      </c>
      <c r="G40" s="113">
        <v>386238</v>
      </c>
      <c r="H40" s="113">
        <v>403852</v>
      </c>
      <c r="I40" s="113">
        <v>207945</v>
      </c>
      <c r="J40" s="113">
        <v>148541</v>
      </c>
      <c r="K40" s="113">
        <v>157396</v>
      </c>
      <c r="L40" s="824">
        <v>63744</v>
      </c>
    </row>
    <row r="41" spans="1:12" s="93" customFormat="1" ht="17.25" customHeight="1">
      <c r="A41" s="97"/>
      <c r="B41" s="1193"/>
      <c r="C41" s="1194" t="s">
        <v>982</v>
      </c>
      <c r="D41" s="109">
        <v>414194</v>
      </c>
      <c r="E41" s="110">
        <v>433994</v>
      </c>
      <c r="F41" s="110">
        <v>263982</v>
      </c>
      <c r="G41" s="110">
        <v>344114</v>
      </c>
      <c r="H41" s="110">
        <v>362681</v>
      </c>
      <c r="I41" s="110">
        <v>203446</v>
      </c>
      <c r="J41" s="110">
        <v>70080</v>
      </c>
      <c r="K41" s="110">
        <v>71313</v>
      </c>
      <c r="L41" s="97">
        <v>60536</v>
      </c>
    </row>
    <row r="42" spans="1:12" s="93" customFormat="1" ht="17.25" customHeight="1">
      <c r="A42" s="97"/>
      <c r="B42" s="1193"/>
      <c r="C42" s="1194" t="s">
        <v>983</v>
      </c>
      <c r="D42" s="109">
        <v>251687</v>
      </c>
      <c r="E42" s="110">
        <v>357498</v>
      </c>
      <c r="F42" s="110">
        <v>164435</v>
      </c>
      <c r="G42" s="110">
        <v>201652</v>
      </c>
      <c r="H42" s="110">
        <v>279036</v>
      </c>
      <c r="I42" s="110">
        <v>138367</v>
      </c>
      <c r="J42" s="110">
        <v>50035</v>
      </c>
      <c r="K42" s="110">
        <v>78462</v>
      </c>
      <c r="L42" s="97">
        <v>26068</v>
      </c>
    </row>
    <row r="43" spans="1:12" s="93" customFormat="1" ht="17.25" customHeight="1">
      <c r="A43" s="97"/>
      <c r="B43" s="1193"/>
      <c r="C43" s="1194" t="s">
        <v>984</v>
      </c>
      <c r="D43" s="109">
        <v>458451</v>
      </c>
      <c r="E43" s="110">
        <v>661605</v>
      </c>
      <c r="F43" s="110">
        <v>261767</v>
      </c>
      <c r="G43" s="110">
        <v>322683</v>
      </c>
      <c r="H43" s="110">
        <v>449350</v>
      </c>
      <c r="I43" s="110">
        <v>197501</v>
      </c>
      <c r="J43" s="110">
        <v>135768</v>
      </c>
      <c r="K43" s="110">
        <v>212255</v>
      </c>
      <c r="L43" s="97">
        <v>64266</v>
      </c>
    </row>
    <row r="44" spans="1:12" s="93" customFormat="1" ht="17.25" customHeight="1">
      <c r="A44" s="97"/>
      <c r="B44" s="1193"/>
      <c r="C44" s="1194" t="s">
        <v>985</v>
      </c>
      <c r="D44" s="109">
        <v>377835</v>
      </c>
      <c r="E44" s="110">
        <v>462978</v>
      </c>
      <c r="F44" s="110">
        <v>302968</v>
      </c>
      <c r="G44" s="110">
        <v>280384</v>
      </c>
      <c r="H44" s="110">
        <v>341545</v>
      </c>
      <c r="I44" s="110">
        <v>226725</v>
      </c>
      <c r="J44" s="110">
        <v>97451</v>
      </c>
      <c r="K44" s="110">
        <v>121433</v>
      </c>
      <c r="L44" s="97">
        <v>76243</v>
      </c>
    </row>
    <row r="45" spans="1:12" s="93" customFormat="1" ht="17.25" customHeight="1">
      <c r="A45" s="97"/>
      <c r="B45" s="1193"/>
      <c r="C45" s="1194" t="s">
        <v>1016</v>
      </c>
      <c r="D45" s="109">
        <v>191479</v>
      </c>
      <c r="E45" s="110">
        <v>296104</v>
      </c>
      <c r="F45" s="110">
        <v>141378</v>
      </c>
      <c r="G45" s="110">
        <v>166413</v>
      </c>
      <c r="H45" s="110">
        <v>241007</v>
      </c>
      <c r="I45" s="110">
        <v>130467</v>
      </c>
      <c r="J45" s="110">
        <v>25066</v>
      </c>
      <c r="K45" s="110">
        <v>55097</v>
      </c>
      <c r="L45" s="97">
        <v>10911</v>
      </c>
    </row>
    <row r="46" spans="1:12" s="93" customFormat="1" ht="17.25" customHeight="1">
      <c r="A46" s="97"/>
      <c r="B46" s="1193"/>
      <c r="C46" s="1194" t="s">
        <v>1017</v>
      </c>
      <c r="D46" s="109">
        <v>397489</v>
      </c>
      <c r="E46" s="110">
        <v>593720</v>
      </c>
      <c r="F46" s="110">
        <v>347958</v>
      </c>
      <c r="G46" s="110">
        <v>297665</v>
      </c>
      <c r="H46" s="110">
        <v>466580</v>
      </c>
      <c r="I46" s="110">
        <v>255002</v>
      </c>
      <c r="J46" s="110">
        <v>99824</v>
      </c>
      <c r="K46" s="110">
        <v>127140</v>
      </c>
      <c r="L46" s="97">
        <v>92956</v>
      </c>
    </row>
    <row r="47" spans="1:12" s="93" customFormat="1" ht="17.25" customHeight="1">
      <c r="A47" s="97"/>
      <c r="B47" s="1193"/>
      <c r="C47" s="1194" t="s">
        <v>1018</v>
      </c>
      <c r="D47" s="109">
        <v>351746</v>
      </c>
      <c r="E47" s="110">
        <v>386546</v>
      </c>
      <c r="F47" s="110">
        <v>343571</v>
      </c>
      <c r="G47" s="110">
        <v>252772</v>
      </c>
      <c r="H47" s="110">
        <v>271437</v>
      </c>
      <c r="I47" s="110">
        <v>248398</v>
      </c>
      <c r="J47" s="110">
        <v>98974</v>
      </c>
      <c r="K47" s="110">
        <v>115109</v>
      </c>
      <c r="L47" s="97">
        <v>95173</v>
      </c>
    </row>
    <row r="48" spans="1:12" s="93" customFormat="1" ht="17.25" customHeight="1">
      <c r="A48" s="97"/>
      <c r="B48" s="1193"/>
      <c r="C48" s="1194" t="s">
        <v>1019</v>
      </c>
      <c r="D48" s="109">
        <v>507879</v>
      </c>
      <c r="E48" s="110">
        <v>584313</v>
      </c>
      <c r="F48" s="110">
        <v>423847</v>
      </c>
      <c r="G48" s="110">
        <v>351788</v>
      </c>
      <c r="H48" s="110">
        <v>401622</v>
      </c>
      <c r="I48" s="110">
        <v>296869</v>
      </c>
      <c r="J48" s="110">
        <v>156091</v>
      </c>
      <c r="K48" s="110">
        <v>182691</v>
      </c>
      <c r="L48" s="97">
        <v>126978</v>
      </c>
    </row>
    <row r="49" spans="1:12" s="93" customFormat="1" ht="17.25" customHeight="1" thickBot="1">
      <c r="A49" s="97"/>
      <c r="B49" s="1197"/>
      <c r="C49" s="1198" t="s">
        <v>1020</v>
      </c>
      <c r="D49" s="209">
        <v>346484</v>
      </c>
      <c r="E49" s="115">
        <v>415504</v>
      </c>
      <c r="F49" s="115">
        <v>231759</v>
      </c>
      <c r="G49" s="115">
        <v>265985</v>
      </c>
      <c r="H49" s="115">
        <v>314484</v>
      </c>
      <c r="I49" s="115">
        <v>185864</v>
      </c>
      <c r="J49" s="115">
        <v>80499</v>
      </c>
      <c r="K49" s="115">
        <v>101020</v>
      </c>
      <c r="L49" s="1199">
        <v>45895</v>
      </c>
    </row>
    <row r="50" ht="12">
      <c r="B50" s="686" t="s">
        <v>1021</v>
      </c>
    </row>
    <row r="51" ht="12">
      <c r="B51" s="686" t="s">
        <v>1022</v>
      </c>
    </row>
  </sheetData>
  <mergeCells count="2">
    <mergeCell ref="B7:C7"/>
    <mergeCell ref="B26:C26"/>
  </mergeCells>
  <printOptions/>
  <pageMargins left="0.75" right="0.75" top="1" bottom="1" header="0.512" footer="0.512"/>
  <pageSetup orientation="portrait" paperSize="9"/>
</worksheet>
</file>

<file path=xl/worksheets/sheet38.xml><?xml version="1.0" encoding="utf-8"?>
<worksheet xmlns="http://schemas.openxmlformats.org/spreadsheetml/2006/main" xmlns:r="http://schemas.openxmlformats.org/officeDocument/2006/relationships">
  <dimension ref="A2:T54"/>
  <sheetViews>
    <sheetView workbookViewId="0" topLeftCell="A1">
      <selection activeCell="A1" sqref="A1"/>
    </sheetView>
  </sheetViews>
  <sheetFormatPr defaultColWidth="9.00390625" defaultRowHeight="13.5"/>
  <cols>
    <col min="1" max="1" width="1.75390625" style="833" customWidth="1"/>
    <col min="2" max="2" width="25.625" style="833" customWidth="1"/>
    <col min="3" max="3" width="3.75390625" style="833" customWidth="1"/>
    <col min="4" max="4" width="4.625" style="833" customWidth="1"/>
    <col min="5" max="5" width="3.75390625" style="833" customWidth="1"/>
    <col min="6" max="7" width="3.875" style="833" customWidth="1"/>
    <col min="8" max="8" width="4.00390625" style="833" customWidth="1"/>
    <col min="9" max="9" width="5.625" style="833" customWidth="1"/>
    <col min="10" max="10" width="3.625" style="833" customWidth="1"/>
    <col min="11" max="11" width="3.375" style="833" customWidth="1"/>
    <col min="12" max="12" width="5.625" style="833" customWidth="1"/>
    <col min="13" max="13" width="8.625" style="833" customWidth="1"/>
    <col min="14" max="14" width="5.625" style="833" customWidth="1"/>
    <col min="15" max="15" width="8.625" style="833" customWidth="1"/>
    <col min="16" max="16" width="13.50390625" style="833" customWidth="1"/>
    <col min="17" max="17" width="7.25390625" style="833" bestFit="1" customWidth="1"/>
    <col min="18" max="18" width="12.75390625" style="833" customWidth="1"/>
    <col min="19" max="20" width="7.625" style="833" customWidth="1"/>
    <col min="21" max="16384" width="9.00390625" style="833" customWidth="1"/>
  </cols>
  <sheetData>
    <row r="2" spans="2:3" ht="14.25">
      <c r="B2" s="1200" t="s">
        <v>1756</v>
      </c>
      <c r="C2" s="1200"/>
    </row>
    <row r="3" spans="2:20" ht="12.75" thickBot="1">
      <c r="B3" s="1086"/>
      <c r="C3" s="1086"/>
      <c r="D3" s="1086"/>
      <c r="E3" s="1086"/>
      <c r="F3" s="1086"/>
      <c r="G3" s="1086"/>
      <c r="H3" s="1086"/>
      <c r="I3" s="1086"/>
      <c r="J3" s="1086"/>
      <c r="K3" s="1086"/>
      <c r="L3" s="1086"/>
      <c r="M3" s="1086"/>
      <c r="N3" s="1086"/>
      <c r="O3" s="1086"/>
      <c r="Q3" s="1201"/>
      <c r="R3" s="1201"/>
      <c r="T3" s="1202" t="s">
        <v>1737</v>
      </c>
    </row>
    <row r="4" spans="1:20" ht="13.5" customHeight="1" thickTop="1">
      <c r="A4" s="1203"/>
      <c r="B4" s="1530" t="s">
        <v>1024</v>
      </c>
      <c r="C4" s="1177"/>
      <c r="D4" s="1204" t="s">
        <v>1025</v>
      </c>
      <c r="E4" s="1204"/>
      <c r="F4" s="1204"/>
      <c r="G4" s="1204"/>
      <c r="H4" s="1204"/>
      <c r="I4" s="1204"/>
      <c r="J4" s="1204"/>
      <c r="K4" s="1205"/>
      <c r="L4" s="1577" t="s">
        <v>1026</v>
      </c>
      <c r="M4" s="1592"/>
      <c r="N4" s="1592"/>
      <c r="O4" s="1593"/>
      <c r="P4" s="1586" t="s">
        <v>1738</v>
      </c>
      <c r="Q4" s="1587"/>
      <c r="R4" s="1446" t="s">
        <v>1739</v>
      </c>
      <c r="S4" s="1447"/>
      <c r="T4" s="1448"/>
    </row>
    <row r="5" spans="1:20" ht="13.5" customHeight="1">
      <c r="A5" s="1203"/>
      <c r="B5" s="1449"/>
      <c r="C5" s="1589" t="s">
        <v>1075</v>
      </c>
      <c r="D5" s="1588"/>
      <c r="E5" s="1589" t="s">
        <v>1027</v>
      </c>
      <c r="F5" s="1588"/>
      <c r="G5" s="1589" t="s">
        <v>1028</v>
      </c>
      <c r="H5" s="1588"/>
      <c r="I5" s="1588" t="s">
        <v>534</v>
      </c>
      <c r="J5" s="1590" t="s">
        <v>1029</v>
      </c>
      <c r="K5" s="1450"/>
      <c r="L5" s="1589" t="s">
        <v>1030</v>
      </c>
      <c r="M5" s="1594"/>
      <c r="N5" s="1589" t="s">
        <v>1031</v>
      </c>
      <c r="O5" s="1594"/>
      <c r="P5" s="1450" t="s">
        <v>1740</v>
      </c>
      <c r="Q5" s="1584" t="s">
        <v>1741</v>
      </c>
      <c r="R5" s="1449" t="s">
        <v>1742</v>
      </c>
      <c r="S5" s="844" t="s">
        <v>1743</v>
      </c>
      <c r="T5" s="1584" t="s">
        <v>1741</v>
      </c>
    </row>
    <row r="6" spans="1:20" ht="25.5" customHeight="1">
      <c r="A6" s="1203"/>
      <c r="B6" s="1431"/>
      <c r="C6" s="1576"/>
      <c r="D6" s="1451"/>
      <c r="E6" s="1576"/>
      <c r="F6" s="1451"/>
      <c r="G6" s="1576"/>
      <c r="H6" s="1451"/>
      <c r="I6" s="1451"/>
      <c r="J6" s="1591"/>
      <c r="K6" s="1451"/>
      <c r="L6" s="1595"/>
      <c r="M6" s="1583"/>
      <c r="N6" s="1576" t="s">
        <v>1032</v>
      </c>
      <c r="O6" s="1583"/>
      <c r="P6" s="1451"/>
      <c r="Q6" s="1585"/>
      <c r="R6" s="1431"/>
      <c r="S6" s="1083" t="s">
        <v>1744</v>
      </c>
      <c r="T6" s="1585"/>
    </row>
    <row r="7" spans="1:20" ht="12">
      <c r="A7" s="1203"/>
      <c r="B7" s="1206"/>
      <c r="C7" s="1207"/>
      <c r="D7" s="142"/>
      <c r="E7" s="185"/>
      <c r="F7" s="142"/>
      <c r="G7" s="185"/>
      <c r="H7" s="142"/>
      <c r="I7" s="142"/>
      <c r="J7" s="185"/>
      <c r="K7" s="1208"/>
      <c r="L7" s="1209"/>
      <c r="M7" s="142"/>
      <c r="N7" s="1209"/>
      <c r="O7" s="1208"/>
      <c r="P7" s="185"/>
      <c r="Q7" s="1082"/>
      <c r="R7" s="1210"/>
      <c r="S7" s="1210"/>
      <c r="T7" s="1210"/>
    </row>
    <row r="8" spans="1:20" s="855" customFormat="1" ht="15" customHeight="1">
      <c r="A8" s="1211"/>
      <c r="B8" s="1212" t="s">
        <v>1033</v>
      </c>
      <c r="C8" s="1213"/>
      <c r="D8" s="1214">
        <f>SUM(F8:K8)</f>
        <v>4</v>
      </c>
      <c r="E8" s="1215"/>
      <c r="F8" s="1214">
        <f>SUM(F9:F10)</f>
        <v>2</v>
      </c>
      <c r="G8" s="1215"/>
      <c r="H8" s="1216">
        <v>0</v>
      </c>
      <c r="I8" s="1214">
        <f>SUM(I9:I10)</f>
        <v>1</v>
      </c>
      <c r="J8" s="1215"/>
      <c r="K8" s="1214">
        <f>SUM(K9:K10)</f>
        <v>1</v>
      </c>
      <c r="L8" s="1217"/>
      <c r="M8" s="1214">
        <f>SUM(M9:M10)</f>
        <v>360</v>
      </c>
      <c r="N8" s="1217"/>
      <c r="O8" s="1214">
        <f>SUM(O9:O10)</f>
        <v>124876</v>
      </c>
      <c r="P8" s="1215">
        <f>SUM(P9:P10)</f>
        <v>535479281</v>
      </c>
      <c r="Q8" s="1218" t="s">
        <v>1745</v>
      </c>
      <c r="R8" s="1219">
        <v>0</v>
      </c>
      <c r="S8" s="1219">
        <v>0</v>
      </c>
      <c r="T8" s="1219">
        <v>0</v>
      </c>
    </row>
    <row r="9" spans="1:20" ht="15" customHeight="1">
      <c r="A9" s="1203"/>
      <c r="B9" s="1206" t="s">
        <v>1034</v>
      </c>
      <c r="C9" s="1207"/>
      <c r="D9" s="1220">
        <f>SUM(F9:K9)</f>
        <v>3</v>
      </c>
      <c r="E9" s="1176"/>
      <c r="F9" s="1220">
        <v>2</v>
      </c>
      <c r="G9" s="1176"/>
      <c r="H9" s="1219">
        <v>0</v>
      </c>
      <c r="I9" s="1220">
        <v>1</v>
      </c>
      <c r="J9" s="1176"/>
      <c r="K9" s="1219">
        <v>0</v>
      </c>
      <c r="L9" s="1221"/>
      <c r="M9" s="1220">
        <v>310</v>
      </c>
      <c r="N9" s="1221"/>
      <c r="O9" s="1220">
        <v>112938</v>
      </c>
      <c r="P9" s="1176">
        <v>523133144</v>
      </c>
      <c r="Q9" s="866">
        <v>138961</v>
      </c>
      <c r="R9" s="1219">
        <v>0</v>
      </c>
      <c r="S9" s="1219">
        <v>0</v>
      </c>
      <c r="T9" s="1219">
        <v>0</v>
      </c>
    </row>
    <row r="10" spans="1:20" ht="15" customHeight="1">
      <c r="A10" s="1203"/>
      <c r="B10" s="1206" t="s">
        <v>1035</v>
      </c>
      <c r="C10" s="1207"/>
      <c r="D10" s="1220">
        <f>SUM(F10:K10)</f>
        <v>1</v>
      </c>
      <c r="E10" s="1176"/>
      <c r="F10" s="1219">
        <v>0</v>
      </c>
      <c r="G10" s="1222"/>
      <c r="H10" s="1219">
        <v>0</v>
      </c>
      <c r="I10" s="1219">
        <v>0</v>
      </c>
      <c r="J10" s="1222"/>
      <c r="K10" s="1220">
        <v>1</v>
      </c>
      <c r="L10" s="1221"/>
      <c r="M10" s="1220">
        <v>50</v>
      </c>
      <c r="N10" s="1221"/>
      <c r="O10" s="1220">
        <v>11938</v>
      </c>
      <c r="P10" s="1176">
        <v>12346137</v>
      </c>
      <c r="Q10" s="866">
        <v>31026</v>
      </c>
      <c r="R10" s="1219">
        <v>0</v>
      </c>
      <c r="S10" s="1219">
        <v>0</v>
      </c>
      <c r="T10" s="1219">
        <v>0</v>
      </c>
    </row>
    <row r="11" spans="1:20" ht="15" customHeight="1">
      <c r="A11" s="1203"/>
      <c r="B11" s="1206"/>
      <c r="C11" s="1223"/>
      <c r="D11" s="1224">
        <v>-5</v>
      </c>
      <c r="E11" s="1225"/>
      <c r="F11" s="1224">
        <v>-4</v>
      </c>
      <c r="G11" s="1225"/>
      <c r="H11" s="1224"/>
      <c r="I11" s="1224"/>
      <c r="J11" s="1225"/>
      <c r="K11" s="1224">
        <v>-1</v>
      </c>
      <c r="L11" s="1221"/>
      <c r="M11" s="1224">
        <v>-150</v>
      </c>
      <c r="N11" s="1221"/>
      <c r="O11" s="1219">
        <v>0</v>
      </c>
      <c r="P11" s="1219">
        <v>0</v>
      </c>
      <c r="Q11" s="866"/>
      <c r="R11" s="1203"/>
      <c r="S11" s="1203"/>
      <c r="T11" s="1203"/>
    </row>
    <row r="12" spans="1:20" s="855" customFormat="1" ht="15" customHeight="1">
      <c r="A12" s="1211"/>
      <c r="B12" s="1212" t="s">
        <v>1036</v>
      </c>
      <c r="C12" s="1213"/>
      <c r="D12" s="1214">
        <f>SUM(D13:D24)</f>
        <v>29</v>
      </c>
      <c r="E12" s="1215"/>
      <c r="F12" s="1214">
        <f>SUM(F13:F24)</f>
        <v>12</v>
      </c>
      <c r="G12" s="1215"/>
      <c r="H12" s="1214">
        <f>SUM(H13:H24)</f>
        <v>3</v>
      </c>
      <c r="I12" s="1214">
        <f>SUM(I13:I24)</f>
        <v>8</v>
      </c>
      <c r="J12" s="1215"/>
      <c r="K12" s="1214">
        <f>SUM(K13:K24)</f>
        <v>6</v>
      </c>
      <c r="L12" s="1217"/>
      <c r="M12" s="1214">
        <f>SUM(M13:M24)</f>
        <v>911</v>
      </c>
      <c r="N12" s="1217"/>
      <c r="O12" s="1214">
        <f>SUM(O13:O24)</f>
        <v>6326</v>
      </c>
      <c r="P12" s="1215">
        <f>SUM(P13:P24)</f>
        <v>1911382373</v>
      </c>
      <c r="Q12" s="1218" t="s">
        <v>1745</v>
      </c>
      <c r="R12" s="1220" t="s">
        <v>1745</v>
      </c>
      <c r="S12" s="1220" t="s">
        <v>1745</v>
      </c>
      <c r="T12" s="1220" t="s">
        <v>1745</v>
      </c>
    </row>
    <row r="13" spans="1:20" ht="15" customHeight="1">
      <c r="A13" s="1203"/>
      <c r="B13" s="1206" t="s">
        <v>1037</v>
      </c>
      <c r="C13" s="1207"/>
      <c r="D13" s="1220">
        <f>SUM(F13:K13)</f>
        <v>10</v>
      </c>
      <c r="E13" s="1176"/>
      <c r="F13" s="1220">
        <v>2</v>
      </c>
      <c r="G13" s="1176"/>
      <c r="H13" s="1220">
        <v>1</v>
      </c>
      <c r="I13" s="1220">
        <v>5</v>
      </c>
      <c r="J13" s="1176"/>
      <c r="K13" s="1220">
        <v>2</v>
      </c>
      <c r="L13" s="1221"/>
      <c r="M13" s="1220">
        <v>36</v>
      </c>
      <c r="N13" s="1221"/>
      <c r="O13" s="1220">
        <v>0</v>
      </c>
      <c r="P13" s="1219">
        <v>0</v>
      </c>
      <c r="Q13" s="1219">
        <v>0</v>
      </c>
      <c r="R13" s="1203"/>
      <c r="S13" s="1203"/>
      <c r="T13" s="1203"/>
    </row>
    <row r="14" spans="1:20" ht="15" customHeight="1">
      <c r="A14" s="1203"/>
      <c r="B14" s="1206" t="s">
        <v>1038</v>
      </c>
      <c r="C14" s="1207"/>
      <c r="D14" s="1220">
        <f>SUM(F14:K14)</f>
        <v>1</v>
      </c>
      <c r="E14" s="1176"/>
      <c r="F14" s="1219">
        <v>0</v>
      </c>
      <c r="G14" s="1222"/>
      <c r="H14" s="1219">
        <v>0</v>
      </c>
      <c r="I14" s="1219">
        <v>0</v>
      </c>
      <c r="J14" s="1222"/>
      <c r="K14" s="1220">
        <v>1</v>
      </c>
      <c r="L14" s="1221"/>
      <c r="M14" s="1220">
        <v>30</v>
      </c>
      <c r="N14" s="1221"/>
      <c r="O14" s="1220">
        <v>177</v>
      </c>
      <c r="P14" s="1086">
        <v>117088647</v>
      </c>
      <c r="Q14" s="866">
        <v>661518</v>
      </c>
      <c r="R14" s="1220" t="s">
        <v>1745</v>
      </c>
      <c r="S14" s="1220" t="s">
        <v>1745</v>
      </c>
      <c r="T14" s="1220" t="s">
        <v>1745</v>
      </c>
    </row>
    <row r="15" spans="1:20" ht="15" customHeight="1">
      <c r="A15" s="1203"/>
      <c r="B15" s="1206" t="s">
        <v>1746</v>
      </c>
      <c r="C15" s="1207"/>
      <c r="D15" s="1220">
        <f>SUM(F15:K15)</f>
        <v>2</v>
      </c>
      <c r="E15" s="1176"/>
      <c r="F15" s="1220">
        <v>2</v>
      </c>
      <c r="G15" s="1176"/>
      <c r="H15" s="1219">
        <v>0</v>
      </c>
      <c r="I15" s="1219">
        <v>0</v>
      </c>
      <c r="J15" s="1222"/>
      <c r="K15" s="1219">
        <v>0</v>
      </c>
      <c r="L15" s="1221"/>
      <c r="M15" s="1220">
        <v>27</v>
      </c>
      <c r="N15" s="1221"/>
      <c r="O15" s="1220">
        <v>78</v>
      </c>
      <c r="P15" s="1086">
        <v>2147994</v>
      </c>
      <c r="Q15" s="866">
        <v>27538</v>
      </c>
      <c r="R15" s="1220" t="s">
        <v>1745</v>
      </c>
      <c r="S15" s="1220" t="s">
        <v>1745</v>
      </c>
      <c r="T15" s="1220" t="s">
        <v>1745</v>
      </c>
    </row>
    <row r="16" spans="1:20" ht="15" customHeight="1">
      <c r="A16" s="1203"/>
      <c r="B16" s="1206" t="s">
        <v>1747</v>
      </c>
      <c r="C16" s="1207"/>
      <c r="D16" s="1220">
        <f>SUM(F16:K16)</f>
        <v>5</v>
      </c>
      <c r="E16" s="1176"/>
      <c r="F16" s="1220">
        <v>2</v>
      </c>
      <c r="G16" s="1176"/>
      <c r="H16" s="1220">
        <v>1</v>
      </c>
      <c r="I16" s="1220">
        <v>1</v>
      </c>
      <c r="J16" s="1176"/>
      <c r="K16" s="1220">
        <v>1</v>
      </c>
      <c r="L16" s="1221"/>
      <c r="M16" s="1220">
        <v>263</v>
      </c>
      <c r="N16" s="1221"/>
      <c r="O16" s="1220">
        <v>1679</v>
      </c>
      <c r="P16" s="1086">
        <v>463618280</v>
      </c>
      <c r="Q16" s="866">
        <v>276128</v>
      </c>
      <c r="R16" s="1220" t="s">
        <v>1745</v>
      </c>
      <c r="S16" s="1220" t="s">
        <v>1745</v>
      </c>
      <c r="T16" s="1220" t="s">
        <v>1745</v>
      </c>
    </row>
    <row r="17" spans="1:20" ht="15" customHeight="1">
      <c r="A17" s="1203"/>
      <c r="B17" s="1206" t="s">
        <v>1039</v>
      </c>
      <c r="C17" s="1207"/>
      <c r="D17" s="1220">
        <f>SUM(F17:K17)</f>
        <v>3</v>
      </c>
      <c r="E17" s="1176"/>
      <c r="F17" s="1219">
        <v>0</v>
      </c>
      <c r="G17" s="1222"/>
      <c r="H17" s="1220">
        <v>1</v>
      </c>
      <c r="I17" s="1220">
        <v>1</v>
      </c>
      <c r="J17" s="1176"/>
      <c r="K17" s="1220">
        <v>1</v>
      </c>
      <c r="L17" s="1221"/>
      <c r="M17" s="1220">
        <v>270</v>
      </c>
      <c r="N17" s="1221"/>
      <c r="O17" s="1220">
        <v>886</v>
      </c>
      <c r="P17" s="1086">
        <v>342920523</v>
      </c>
      <c r="Q17" s="866">
        <v>387043</v>
      </c>
      <c r="R17" s="1220" t="s">
        <v>1745</v>
      </c>
      <c r="S17" s="1220" t="s">
        <v>1745</v>
      </c>
      <c r="T17" s="1220" t="s">
        <v>1745</v>
      </c>
    </row>
    <row r="18" spans="1:20" ht="15" customHeight="1">
      <c r="A18" s="1203"/>
      <c r="B18" s="1206" t="s">
        <v>1040</v>
      </c>
      <c r="C18" s="1223">
        <v>-3</v>
      </c>
      <c r="D18" s="1220">
        <v>3</v>
      </c>
      <c r="E18" s="1226">
        <v>-2</v>
      </c>
      <c r="F18" s="1220">
        <v>2</v>
      </c>
      <c r="G18" s="1176"/>
      <c r="H18" s="1219">
        <v>0</v>
      </c>
      <c r="I18" s="1219">
        <v>0</v>
      </c>
      <c r="J18" s="1226">
        <v>-1</v>
      </c>
      <c r="K18" s="1220">
        <v>1</v>
      </c>
      <c r="L18" s="1221">
        <v>-90</v>
      </c>
      <c r="M18" s="1220">
        <v>90</v>
      </c>
      <c r="N18" s="1221"/>
      <c r="O18" s="1220">
        <v>740</v>
      </c>
      <c r="P18" s="1086">
        <v>153224866</v>
      </c>
      <c r="Q18" s="866">
        <v>207061</v>
      </c>
      <c r="R18" s="1220" t="s">
        <v>1745</v>
      </c>
      <c r="S18" s="1220" t="s">
        <v>1745</v>
      </c>
      <c r="T18" s="1220" t="s">
        <v>1745</v>
      </c>
    </row>
    <row r="19" spans="1:20" ht="15" customHeight="1">
      <c r="A19" s="1203"/>
      <c r="B19" s="1206" t="s">
        <v>1041</v>
      </c>
      <c r="C19" s="1223"/>
      <c r="D19" s="1219">
        <v>0</v>
      </c>
      <c r="E19" s="1176"/>
      <c r="F19" s="1219">
        <v>0</v>
      </c>
      <c r="G19" s="1222"/>
      <c r="H19" s="1219">
        <v>0</v>
      </c>
      <c r="I19" s="1219">
        <v>0</v>
      </c>
      <c r="J19" s="1222"/>
      <c r="K19" s="1219">
        <v>0</v>
      </c>
      <c r="L19" s="1221"/>
      <c r="M19" s="1219">
        <v>0</v>
      </c>
      <c r="N19" s="1221"/>
      <c r="O19" s="1219">
        <v>0</v>
      </c>
      <c r="P19" s="1219">
        <v>0</v>
      </c>
      <c r="Q19" s="1219">
        <v>0</v>
      </c>
      <c r="R19" s="1219">
        <v>0</v>
      </c>
      <c r="S19" s="1219">
        <v>0</v>
      </c>
      <c r="T19" s="1219">
        <v>0</v>
      </c>
    </row>
    <row r="20" spans="1:20" ht="15" customHeight="1">
      <c r="A20" s="1203"/>
      <c r="B20" s="1206" t="s">
        <v>1042</v>
      </c>
      <c r="C20" s="1223"/>
      <c r="D20" s="1219">
        <v>0</v>
      </c>
      <c r="E20" s="1176"/>
      <c r="F20" s="1219">
        <v>0</v>
      </c>
      <c r="G20" s="1222"/>
      <c r="H20" s="1219">
        <v>0</v>
      </c>
      <c r="I20" s="1219">
        <v>0</v>
      </c>
      <c r="J20" s="1222"/>
      <c r="K20" s="1219">
        <v>0</v>
      </c>
      <c r="L20" s="1221"/>
      <c r="M20" s="1219">
        <v>0</v>
      </c>
      <c r="N20" s="1221"/>
      <c r="O20" s="1219">
        <v>0</v>
      </c>
      <c r="P20" s="1219">
        <v>0</v>
      </c>
      <c r="Q20" s="1219">
        <v>0</v>
      </c>
      <c r="R20" s="1219">
        <v>0</v>
      </c>
      <c r="S20" s="1219">
        <v>0</v>
      </c>
      <c r="T20" s="1219">
        <v>0</v>
      </c>
    </row>
    <row r="21" spans="1:20" ht="15" customHeight="1">
      <c r="A21" s="1203"/>
      <c r="B21" s="1206" t="s">
        <v>1043</v>
      </c>
      <c r="C21" s="1223">
        <v>-1</v>
      </c>
      <c r="D21" s="1220">
        <v>1</v>
      </c>
      <c r="E21" s="1226">
        <v>-1</v>
      </c>
      <c r="F21" s="1220">
        <v>1</v>
      </c>
      <c r="G21" s="1176"/>
      <c r="H21" s="1219">
        <v>0</v>
      </c>
      <c r="I21" s="1219">
        <v>0</v>
      </c>
      <c r="J21" s="1222"/>
      <c r="K21" s="1219">
        <v>0</v>
      </c>
      <c r="L21" s="1221">
        <v>-30</v>
      </c>
      <c r="M21" s="1220">
        <v>30</v>
      </c>
      <c r="N21" s="1221"/>
      <c r="O21" s="1220">
        <v>124</v>
      </c>
      <c r="P21" s="1086">
        <v>23713520</v>
      </c>
      <c r="Q21" s="866">
        <v>191238</v>
      </c>
      <c r="R21" s="1220" t="s">
        <v>1745</v>
      </c>
      <c r="S21" s="1220" t="s">
        <v>1745</v>
      </c>
      <c r="T21" s="1220" t="s">
        <v>1745</v>
      </c>
    </row>
    <row r="22" spans="1:20" ht="15" customHeight="1">
      <c r="A22" s="1203"/>
      <c r="B22" s="1206" t="s">
        <v>1044</v>
      </c>
      <c r="C22" s="1223">
        <v>-1</v>
      </c>
      <c r="D22" s="1220">
        <v>1</v>
      </c>
      <c r="E22" s="1226">
        <v>-1</v>
      </c>
      <c r="F22" s="1220">
        <v>1</v>
      </c>
      <c r="G22" s="1176"/>
      <c r="H22" s="1219">
        <v>0</v>
      </c>
      <c r="I22" s="1219">
        <v>0</v>
      </c>
      <c r="J22" s="1222"/>
      <c r="K22" s="1219">
        <v>0</v>
      </c>
      <c r="L22" s="1221">
        <v>-30</v>
      </c>
      <c r="M22" s="1220">
        <v>130</v>
      </c>
      <c r="N22" s="1221"/>
      <c r="O22" s="1220">
        <v>627</v>
      </c>
      <c r="P22" s="1086">
        <v>103996110</v>
      </c>
      <c r="Q22" s="866">
        <v>165863</v>
      </c>
      <c r="R22" s="1220" t="s">
        <v>1745</v>
      </c>
      <c r="S22" s="1220" t="s">
        <v>1745</v>
      </c>
      <c r="T22" s="1220" t="s">
        <v>1745</v>
      </c>
    </row>
    <row r="23" spans="1:20" ht="15" customHeight="1">
      <c r="A23" s="1203"/>
      <c r="B23" s="1206" t="s">
        <v>1045</v>
      </c>
      <c r="C23" s="1207"/>
      <c r="D23" s="1220">
        <f>SUM(F23:K23)</f>
        <v>2</v>
      </c>
      <c r="E23" s="1176"/>
      <c r="F23" s="1220">
        <v>1</v>
      </c>
      <c r="G23" s="1176"/>
      <c r="H23" s="1219">
        <v>0</v>
      </c>
      <c r="I23" s="1220">
        <v>1</v>
      </c>
      <c r="J23" s="1176"/>
      <c r="K23" s="1219">
        <v>0</v>
      </c>
      <c r="L23" s="1221"/>
      <c r="M23" s="1220"/>
      <c r="N23" s="1221"/>
      <c r="O23" s="1220">
        <v>1956</v>
      </c>
      <c r="P23" s="1086">
        <v>678620456</v>
      </c>
      <c r="Q23" s="866">
        <v>346943</v>
      </c>
      <c r="R23" s="1220" t="s">
        <v>1745</v>
      </c>
      <c r="S23" s="1220" t="s">
        <v>1745</v>
      </c>
      <c r="T23" s="1220" t="s">
        <v>1745</v>
      </c>
    </row>
    <row r="24" spans="1:20" ht="15" customHeight="1">
      <c r="A24" s="1203"/>
      <c r="B24" s="1206" t="s">
        <v>1748</v>
      </c>
      <c r="C24" s="1207"/>
      <c r="D24" s="1220">
        <f>SUM(F24:K24)</f>
        <v>1</v>
      </c>
      <c r="E24" s="1176"/>
      <c r="F24" s="1220">
        <v>1</v>
      </c>
      <c r="G24" s="1176"/>
      <c r="H24" s="1219">
        <v>0</v>
      </c>
      <c r="I24" s="1219">
        <v>0</v>
      </c>
      <c r="J24" s="1222"/>
      <c r="K24" s="1219">
        <v>0</v>
      </c>
      <c r="L24" s="1221"/>
      <c r="M24" s="1220">
        <v>35</v>
      </c>
      <c r="N24" s="1221"/>
      <c r="O24" s="1220">
        <v>59</v>
      </c>
      <c r="P24" s="1086">
        <v>26051977</v>
      </c>
      <c r="Q24" s="866">
        <v>441559</v>
      </c>
      <c r="R24" s="1220" t="s">
        <v>1745</v>
      </c>
      <c r="S24" s="1220" t="s">
        <v>1745</v>
      </c>
      <c r="T24" s="1220" t="s">
        <v>1745</v>
      </c>
    </row>
    <row r="25" spans="1:20" ht="15" customHeight="1">
      <c r="A25" s="1203"/>
      <c r="B25" s="1206"/>
      <c r="C25" s="1207"/>
      <c r="D25" s="1220"/>
      <c r="E25" s="1176"/>
      <c r="F25" s="1220"/>
      <c r="G25" s="1176"/>
      <c r="H25" s="1220"/>
      <c r="I25" s="1220"/>
      <c r="J25" s="1176"/>
      <c r="K25" s="1220"/>
      <c r="L25" s="1221"/>
      <c r="M25" s="1220"/>
      <c r="N25" s="1221"/>
      <c r="O25" s="1220"/>
      <c r="P25" s="1176"/>
      <c r="Q25" s="866"/>
      <c r="R25" s="1203"/>
      <c r="S25" s="1203"/>
      <c r="T25" s="1203"/>
    </row>
    <row r="26" spans="1:20" s="855" customFormat="1" ht="15" customHeight="1">
      <c r="A26" s="1211"/>
      <c r="B26" s="1212" t="s">
        <v>1046</v>
      </c>
      <c r="C26" s="1213"/>
      <c r="D26" s="1214">
        <f>SUM(D27:D33)</f>
        <v>187</v>
      </c>
      <c r="E26" s="1215"/>
      <c r="F26" s="1214">
        <f>SUM(F27:F33)</f>
        <v>70</v>
      </c>
      <c r="G26" s="1215"/>
      <c r="H26" s="1214">
        <f>SUM(H27:H33)</f>
        <v>17</v>
      </c>
      <c r="I26" s="1214">
        <f>SUM(I27:I33)</f>
        <v>36</v>
      </c>
      <c r="J26" s="1215"/>
      <c r="K26" s="1214">
        <f>SUM(K27:K33)</f>
        <v>64</v>
      </c>
      <c r="L26" s="1217"/>
      <c r="M26" s="1214">
        <f>SUM(M27:M33)</f>
        <v>5551</v>
      </c>
      <c r="N26" s="1217"/>
      <c r="O26" s="1214">
        <f>SUM(O27:O33)</f>
        <v>63097</v>
      </c>
      <c r="P26" s="1215">
        <f>SUM(P27:P33)</f>
        <v>15661639807</v>
      </c>
      <c r="Q26" s="1227" t="s">
        <v>1745</v>
      </c>
      <c r="R26" s="1214" t="s">
        <v>1745</v>
      </c>
      <c r="S26" s="1214" t="s">
        <v>1745</v>
      </c>
      <c r="T26" s="1214" t="s">
        <v>1745</v>
      </c>
    </row>
    <row r="27" spans="1:20" ht="15" customHeight="1">
      <c r="A27" s="1203"/>
      <c r="B27" s="1206" t="s">
        <v>1047</v>
      </c>
      <c r="C27" s="1207"/>
      <c r="D27" s="1220">
        <f>SUM(F27:K27)</f>
        <v>12</v>
      </c>
      <c r="E27" s="1176"/>
      <c r="F27" s="1220">
        <v>5</v>
      </c>
      <c r="G27" s="1176"/>
      <c r="H27" s="1220">
        <v>1</v>
      </c>
      <c r="I27" s="1220">
        <v>3</v>
      </c>
      <c r="J27" s="1176"/>
      <c r="K27" s="1220">
        <v>3</v>
      </c>
      <c r="L27" s="1221"/>
      <c r="M27" s="1220">
        <v>1020</v>
      </c>
      <c r="N27" s="1221"/>
      <c r="O27" s="1220">
        <v>12300</v>
      </c>
      <c r="P27" s="1176">
        <v>2059644039</v>
      </c>
      <c r="Q27" s="866">
        <v>167450</v>
      </c>
      <c r="R27" s="1203">
        <v>374319019</v>
      </c>
      <c r="S27" s="1203">
        <v>12300</v>
      </c>
      <c r="T27" s="1203">
        <v>30432</v>
      </c>
    </row>
    <row r="28" spans="1:20" ht="15" customHeight="1">
      <c r="A28" s="1203"/>
      <c r="B28" s="1206" t="s">
        <v>1048</v>
      </c>
      <c r="C28" s="1207"/>
      <c r="D28" s="1220">
        <f>SUM(F28:K28)</f>
        <v>57</v>
      </c>
      <c r="E28" s="1176"/>
      <c r="F28" s="1220">
        <v>22</v>
      </c>
      <c r="G28" s="1176"/>
      <c r="H28" s="1220">
        <v>7</v>
      </c>
      <c r="I28" s="1220">
        <v>11</v>
      </c>
      <c r="J28" s="1176"/>
      <c r="K28" s="1220">
        <v>17</v>
      </c>
      <c r="L28" s="1221"/>
      <c r="M28" s="1220">
        <v>4216</v>
      </c>
      <c r="N28" s="1221"/>
      <c r="O28" s="1220">
        <v>47529</v>
      </c>
      <c r="P28" s="1176">
        <v>13403434991</v>
      </c>
      <c r="Q28" s="866">
        <v>282005</v>
      </c>
      <c r="R28" s="1203">
        <v>2343751347</v>
      </c>
      <c r="S28" s="1203">
        <v>47529</v>
      </c>
      <c r="T28" s="1203">
        <v>49312</v>
      </c>
    </row>
    <row r="29" spans="1:20" ht="15" customHeight="1">
      <c r="A29" s="1203"/>
      <c r="B29" s="1206" t="s">
        <v>1049</v>
      </c>
      <c r="C29" s="1207"/>
      <c r="D29" s="1220">
        <f>SUM(F29:K29)</f>
        <v>2</v>
      </c>
      <c r="E29" s="1176"/>
      <c r="F29" s="1220">
        <v>1</v>
      </c>
      <c r="G29" s="1176"/>
      <c r="H29" s="1219">
        <v>0</v>
      </c>
      <c r="I29" s="1220">
        <v>1</v>
      </c>
      <c r="J29" s="1176"/>
      <c r="K29" s="1219">
        <v>0</v>
      </c>
      <c r="L29" s="1221"/>
      <c r="M29" s="1220" t="s">
        <v>1745</v>
      </c>
      <c r="N29" s="1221"/>
      <c r="O29" s="1220" t="s">
        <v>1745</v>
      </c>
      <c r="P29" s="1222">
        <v>0</v>
      </c>
      <c r="Q29" s="1228">
        <v>0</v>
      </c>
      <c r="R29" s="1219">
        <v>0</v>
      </c>
      <c r="S29" s="1219">
        <v>0</v>
      </c>
      <c r="T29" s="1219">
        <v>0</v>
      </c>
    </row>
    <row r="30" spans="1:20" ht="15" customHeight="1">
      <c r="A30" s="1203"/>
      <c r="B30" s="1206" t="s">
        <v>1050</v>
      </c>
      <c r="C30" s="1207"/>
      <c r="D30" s="1220">
        <f>SUM(F30:K30)</f>
        <v>29</v>
      </c>
      <c r="E30" s="1176"/>
      <c r="F30" s="1220">
        <v>10</v>
      </c>
      <c r="G30" s="1176"/>
      <c r="H30" s="1220">
        <v>2</v>
      </c>
      <c r="I30" s="1220">
        <v>5</v>
      </c>
      <c r="J30" s="1176"/>
      <c r="K30" s="1220">
        <v>12</v>
      </c>
      <c r="L30" s="1221"/>
      <c r="M30" s="1220" t="s">
        <v>1745</v>
      </c>
      <c r="N30" s="1221"/>
      <c r="O30" s="1220" t="s">
        <v>1745</v>
      </c>
      <c r="P30" s="1222">
        <v>0</v>
      </c>
      <c r="Q30" s="1228">
        <v>0</v>
      </c>
      <c r="R30" s="1219">
        <v>0</v>
      </c>
      <c r="S30" s="1219">
        <v>0</v>
      </c>
      <c r="T30" s="1219">
        <v>0</v>
      </c>
    </row>
    <row r="31" spans="1:20" ht="15" customHeight="1">
      <c r="A31" s="1203"/>
      <c r="B31" s="1206" t="s">
        <v>1051</v>
      </c>
      <c r="C31" s="1207"/>
      <c r="D31" s="1220">
        <f>SUM(F31:K31)</f>
        <v>7</v>
      </c>
      <c r="E31" s="1176"/>
      <c r="F31" s="1220">
        <v>4</v>
      </c>
      <c r="G31" s="1176"/>
      <c r="H31" s="1219">
        <v>0</v>
      </c>
      <c r="I31" s="1220">
        <v>1</v>
      </c>
      <c r="J31" s="1176"/>
      <c r="K31" s="1220">
        <v>2</v>
      </c>
      <c r="L31" s="1221"/>
      <c r="M31" s="1220">
        <v>315</v>
      </c>
      <c r="N31" s="1221"/>
      <c r="O31" s="1220">
        <v>3268</v>
      </c>
      <c r="P31" s="1176">
        <v>198560777</v>
      </c>
      <c r="Q31" s="866">
        <v>60759</v>
      </c>
      <c r="R31" s="1203">
        <v>66154865</v>
      </c>
      <c r="S31" s="1203">
        <v>3268</v>
      </c>
      <c r="T31" s="1203">
        <v>20243</v>
      </c>
    </row>
    <row r="32" spans="1:20" ht="15" customHeight="1">
      <c r="A32" s="1203"/>
      <c r="B32" s="1206"/>
      <c r="C32" s="1207"/>
      <c r="D32" s="1220"/>
      <c r="E32" s="1176"/>
      <c r="F32" s="1220"/>
      <c r="G32" s="1176"/>
      <c r="H32" s="1220"/>
      <c r="I32" s="1220"/>
      <c r="J32" s="1176"/>
      <c r="K32" s="1220"/>
      <c r="L32" s="1221"/>
      <c r="M32" s="1220"/>
      <c r="N32" s="1221"/>
      <c r="O32" s="1220"/>
      <c r="P32" s="1176" t="s">
        <v>1749</v>
      </c>
      <c r="Q32" s="866"/>
      <c r="R32" s="1203"/>
      <c r="S32" s="1203"/>
      <c r="T32" s="1203"/>
    </row>
    <row r="33" spans="1:20" ht="15" customHeight="1">
      <c r="A33" s="1203"/>
      <c r="B33" s="1206" t="s">
        <v>1052</v>
      </c>
      <c r="C33" s="1207"/>
      <c r="D33" s="1220">
        <f>SUM(F33:K33)</f>
        <v>80</v>
      </c>
      <c r="E33" s="1176"/>
      <c r="F33" s="1220">
        <v>28</v>
      </c>
      <c r="G33" s="1176"/>
      <c r="H33" s="1220">
        <v>7</v>
      </c>
      <c r="I33" s="1220">
        <v>15</v>
      </c>
      <c r="J33" s="1176"/>
      <c r="K33" s="1220">
        <v>30</v>
      </c>
      <c r="L33" s="1221"/>
      <c r="M33" s="1220" t="s">
        <v>1750</v>
      </c>
      <c r="N33" s="1221"/>
      <c r="O33" s="1220" t="s">
        <v>1750</v>
      </c>
      <c r="P33" s="1222">
        <v>0</v>
      </c>
      <c r="Q33" s="1228">
        <v>0</v>
      </c>
      <c r="R33" s="1219">
        <v>0</v>
      </c>
      <c r="S33" s="1219">
        <v>0</v>
      </c>
      <c r="T33" s="1219">
        <v>0</v>
      </c>
    </row>
    <row r="34" spans="1:20" ht="15" customHeight="1">
      <c r="A34" s="1203"/>
      <c r="B34" s="1206"/>
      <c r="C34" s="1207"/>
      <c r="D34" s="1224">
        <v>-7</v>
      </c>
      <c r="E34" s="1225"/>
      <c r="F34" s="1224">
        <v>-5</v>
      </c>
      <c r="G34" s="1225"/>
      <c r="H34" s="1224">
        <v>-1</v>
      </c>
      <c r="I34" s="1224"/>
      <c r="J34" s="1225"/>
      <c r="K34" s="1224">
        <v>-1</v>
      </c>
      <c r="L34" s="1221"/>
      <c r="M34" s="1224">
        <v>-146</v>
      </c>
      <c r="N34" s="1221"/>
      <c r="O34" s="1224">
        <v>-1467</v>
      </c>
      <c r="P34" s="1176"/>
      <c r="Q34" s="866"/>
      <c r="R34" s="1203"/>
      <c r="S34" s="1203"/>
      <c r="T34" s="1203"/>
    </row>
    <row r="35" spans="1:20" ht="15" customHeight="1">
      <c r="A35" s="1203"/>
      <c r="B35" s="1206"/>
      <c r="C35" s="1207"/>
      <c r="D35" s="1224"/>
      <c r="E35" s="1225"/>
      <c r="F35" s="1224"/>
      <c r="G35" s="1225"/>
      <c r="H35" s="1224"/>
      <c r="I35" s="1224"/>
      <c r="J35" s="1225"/>
      <c r="K35" s="1224"/>
      <c r="L35" s="1221"/>
      <c r="M35" s="1224"/>
      <c r="N35" s="1221"/>
      <c r="O35" s="1224"/>
      <c r="P35" s="1176"/>
      <c r="Q35" s="866"/>
      <c r="R35" s="1203"/>
      <c r="S35" s="1203"/>
      <c r="T35" s="1203"/>
    </row>
    <row r="36" spans="1:20" s="855" customFormat="1" ht="15" customHeight="1">
      <c r="A36" s="1211"/>
      <c r="B36" s="1212" t="s">
        <v>1053</v>
      </c>
      <c r="C36" s="1213"/>
      <c r="D36" s="1214">
        <f>SUM(D37:D44)</f>
        <v>15</v>
      </c>
      <c r="E36" s="1215"/>
      <c r="F36" s="1214">
        <f>SUM(F37:F44)</f>
        <v>10</v>
      </c>
      <c r="G36" s="1215"/>
      <c r="H36" s="1214">
        <f>SUM(H37:H44)</f>
        <v>2</v>
      </c>
      <c r="I36" s="1214">
        <f>SUM(I37:I45)</f>
        <v>1</v>
      </c>
      <c r="J36" s="1215"/>
      <c r="K36" s="1214">
        <v>2</v>
      </c>
      <c r="L36" s="1217"/>
      <c r="M36" s="1214">
        <f>SUM(M37:M44)</f>
        <v>716</v>
      </c>
      <c r="N36" s="1217"/>
      <c r="O36" s="1214">
        <f>SUM(O37:O44)</f>
        <v>7908</v>
      </c>
      <c r="P36" s="1215">
        <v>1796987492</v>
      </c>
      <c r="Q36" s="1218" t="s">
        <v>1750</v>
      </c>
      <c r="R36" s="1214">
        <v>167815544</v>
      </c>
      <c r="S36" s="1220" t="s">
        <v>1750</v>
      </c>
      <c r="T36" s="1220" t="s">
        <v>1750</v>
      </c>
    </row>
    <row r="37" spans="1:20" ht="15" customHeight="1">
      <c r="A37" s="1203"/>
      <c r="B37" s="1206" t="s">
        <v>1054</v>
      </c>
      <c r="C37" s="1223">
        <v>-1</v>
      </c>
      <c r="D37" s="1220">
        <f>SUM(F37:K37)</f>
        <v>1</v>
      </c>
      <c r="E37" s="1226">
        <v>-1</v>
      </c>
      <c r="F37" s="1220">
        <v>1</v>
      </c>
      <c r="G37" s="1176"/>
      <c r="H37" s="1219">
        <v>0</v>
      </c>
      <c r="I37" s="1219">
        <v>0</v>
      </c>
      <c r="J37" s="1222"/>
      <c r="K37" s="1219">
        <v>0</v>
      </c>
      <c r="L37" s="1221">
        <v>-5</v>
      </c>
      <c r="M37" s="1220">
        <v>35</v>
      </c>
      <c r="N37" s="1221">
        <v>-20</v>
      </c>
      <c r="O37" s="1220">
        <v>155</v>
      </c>
      <c r="P37" s="1176" t="s">
        <v>1750</v>
      </c>
      <c r="Q37" s="1218" t="s">
        <v>1750</v>
      </c>
      <c r="R37" s="1220" t="s">
        <v>1750</v>
      </c>
      <c r="S37" s="1220" t="s">
        <v>1750</v>
      </c>
      <c r="T37" s="1220" t="s">
        <v>1750</v>
      </c>
    </row>
    <row r="38" spans="1:20" ht="15" customHeight="1">
      <c r="A38" s="1203"/>
      <c r="B38" s="1206" t="s">
        <v>1055</v>
      </c>
      <c r="C38" s="1223">
        <v>-4</v>
      </c>
      <c r="D38" s="1220">
        <f>SUM(F38,H38,K38)</f>
        <v>4</v>
      </c>
      <c r="E38" s="1226">
        <v>-3</v>
      </c>
      <c r="F38" s="1220">
        <v>3</v>
      </c>
      <c r="G38" s="1226">
        <v>-1</v>
      </c>
      <c r="H38" s="1220">
        <v>1</v>
      </c>
      <c r="I38" s="1219">
        <v>0</v>
      </c>
      <c r="J38" s="1222"/>
      <c r="K38" s="1219">
        <v>0</v>
      </c>
      <c r="L38" s="1221">
        <v>-84</v>
      </c>
      <c r="M38" s="1220">
        <v>114</v>
      </c>
      <c r="N38" s="1221">
        <v>-972</v>
      </c>
      <c r="O38" s="1220">
        <v>1321</v>
      </c>
      <c r="P38" s="1176" t="s">
        <v>1750</v>
      </c>
      <c r="Q38" s="1218" t="s">
        <v>1750</v>
      </c>
      <c r="R38" s="1220" t="s">
        <v>1750</v>
      </c>
      <c r="S38" s="1220" t="s">
        <v>1750</v>
      </c>
      <c r="T38" s="1220" t="s">
        <v>1750</v>
      </c>
    </row>
    <row r="39" spans="1:20" ht="15" customHeight="1">
      <c r="A39" s="1203"/>
      <c r="B39" s="1206" t="s">
        <v>1751</v>
      </c>
      <c r="C39" s="1207"/>
      <c r="D39" s="1220">
        <f>SUM(F39,H39,K39)</f>
        <v>1</v>
      </c>
      <c r="E39" s="1176"/>
      <c r="F39" s="1219">
        <v>0</v>
      </c>
      <c r="G39" s="1222"/>
      <c r="H39" s="1219">
        <v>0</v>
      </c>
      <c r="I39" s="1220">
        <v>1</v>
      </c>
      <c r="J39" s="1176"/>
      <c r="K39" s="1219">
        <v>1</v>
      </c>
      <c r="L39" s="1221"/>
      <c r="M39" s="1220">
        <v>70</v>
      </c>
      <c r="N39" s="1221"/>
      <c r="O39" s="1220">
        <v>790</v>
      </c>
      <c r="P39" s="1176" t="s">
        <v>1750</v>
      </c>
      <c r="Q39" s="1218" t="s">
        <v>1750</v>
      </c>
      <c r="R39" s="1220" t="s">
        <v>1750</v>
      </c>
      <c r="S39" s="1220" t="s">
        <v>1750</v>
      </c>
      <c r="T39" s="1220" t="s">
        <v>1750</v>
      </c>
    </row>
    <row r="40" spans="1:20" ht="15" customHeight="1">
      <c r="A40" s="1203"/>
      <c r="B40" s="1206" t="s">
        <v>1727</v>
      </c>
      <c r="C40" s="1223">
        <v>-1</v>
      </c>
      <c r="D40" s="1220">
        <f>SUM(F40,H40,K40)</f>
        <v>2</v>
      </c>
      <c r="E40" s="1176"/>
      <c r="F40" s="1220">
        <v>1</v>
      </c>
      <c r="G40" s="1176"/>
      <c r="H40" s="1219">
        <v>0</v>
      </c>
      <c r="I40" s="1219">
        <v>0</v>
      </c>
      <c r="J40" s="1226">
        <v>-1</v>
      </c>
      <c r="K40" s="1220">
        <v>1</v>
      </c>
      <c r="L40" s="1221">
        <v>-7</v>
      </c>
      <c r="M40" s="1220">
        <v>137</v>
      </c>
      <c r="N40" s="1221">
        <v>-75</v>
      </c>
      <c r="O40" s="1220">
        <v>1594</v>
      </c>
      <c r="P40" s="1176" t="s">
        <v>1750</v>
      </c>
      <c r="Q40" s="1218" t="s">
        <v>1750</v>
      </c>
      <c r="R40" s="1220" t="s">
        <v>1750</v>
      </c>
      <c r="S40" s="1220" t="s">
        <v>1750</v>
      </c>
      <c r="T40" s="1220" t="s">
        <v>1750</v>
      </c>
    </row>
    <row r="41" spans="1:20" ht="15" customHeight="1">
      <c r="A41" s="1203"/>
      <c r="B41" s="1206" t="s">
        <v>1728</v>
      </c>
      <c r="C41" s="1207"/>
      <c r="D41" s="1220">
        <f>SUM(F41:K41)</f>
        <v>4</v>
      </c>
      <c r="E41" s="1176"/>
      <c r="F41" s="1220">
        <v>2</v>
      </c>
      <c r="G41" s="1176"/>
      <c r="H41" s="1220">
        <v>1</v>
      </c>
      <c r="I41" s="1219">
        <v>0</v>
      </c>
      <c r="J41" s="1222"/>
      <c r="K41" s="1220">
        <v>1</v>
      </c>
      <c r="L41" s="1221"/>
      <c r="M41" s="1220">
        <v>290</v>
      </c>
      <c r="N41" s="1221"/>
      <c r="O41" s="1220">
        <v>3408</v>
      </c>
      <c r="P41" s="1176" t="s">
        <v>1750</v>
      </c>
      <c r="Q41" s="1218" t="s">
        <v>1750</v>
      </c>
      <c r="R41" s="1220" t="s">
        <v>1750</v>
      </c>
      <c r="S41" s="1220" t="s">
        <v>1750</v>
      </c>
      <c r="T41" s="1220" t="s">
        <v>1750</v>
      </c>
    </row>
    <row r="42" spans="1:20" ht="15" customHeight="1">
      <c r="A42" s="1203"/>
      <c r="B42" s="1206" t="s">
        <v>1729</v>
      </c>
      <c r="C42" s="1223">
        <v>-1</v>
      </c>
      <c r="D42" s="1220">
        <f>SUM(F42:K42)</f>
        <v>1</v>
      </c>
      <c r="E42" s="1226">
        <v>-1</v>
      </c>
      <c r="F42" s="1220">
        <v>1</v>
      </c>
      <c r="G42" s="1176"/>
      <c r="H42" s="1219">
        <v>0</v>
      </c>
      <c r="I42" s="1219">
        <v>0</v>
      </c>
      <c r="J42" s="1222"/>
      <c r="K42" s="1219">
        <v>0</v>
      </c>
      <c r="L42" s="1221">
        <v>-50</v>
      </c>
      <c r="M42" s="1220">
        <v>50</v>
      </c>
      <c r="N42" s="1221">
        <v>-400</v>
      </c>
      <c r="O42" s="1220">
        <v>400</v>
      </c>
      <c r="P42" s="1222">
        <v>0</v>
      </c>
      <c r="Q42" s="1228">
        <v>0</v>
      </c>
      <c r="R42" s="1220" t="s">
        <v>1750</v>
      </c>
      <c r="S42" s="1220" t="s">
        <v>1750</v>
      </c>
      <c r="T42" s="1220" t="s">
        <v>1750</v>
      </c>
    </row>
    <row r="43" spans="1:20" ht="15" customHeight="1">
      <c r="A43" s="1203"/>
      <c r="B43" s="1206" t="s">
        <v>1730</v>
      </c>
      <c r="C43" s="1207"/>
      <c r="D43" s="1220">
        <f>SUM(F43:K43)</f>
        <v>1</v>
      </c>
      <c r="E43" s="1176"/>
      <c r="F43" s="1220">
        <v>1</v>
      </c>
      <c r="G43" s="1176"/>
      <c r="H43" s="1219">
        <v>0</v>
      </c>
      <c r="I43" s="1219">
        <v>0</v>
      </c>
      <c r="J43" s="1222"/>
      <c r="K43" s="1219">
        <v>0</v>
      </c>
      <c r="L43" s="1221"/>
      <c r="M43" s="1219">
        <v>0</v>
      </c>
      <c r="N43" s="1221"/>
      <c r="O43" s="1219">
        <v>0</v>
      </c>
      <c r="P43" s="1222">
        <v>0</v>
      </c>
      <c r="Q43" s="1228">
        <v>0</v>
      </c>
      <c r="R43" s="1220" t="s">
        <v>1750</v>
      </c>
      <c r="S43" s="1220" t="s">
        <v>1750</v>
      </c>
      <c r="T43" s="1220" t="s">
        <v>1750</v>
      </c>
    </row>
    <row r="44" spans="1:20" ht="15" customHeight="1">
      <c r="A44" s="1203"/>
      <c r="B44" s="1206" t="s">
        <v>1731</v>
      </c>
      <c r="C44" s="1207"/>
      <c r="D44" s="1220">
        <f>SUM(F44:K44)</f>
        <v>1</v>
      </c>
      <c r="E44" s="1176"/>
      <c r="F44" s="1220">
        <v>1</v>
      </c>
      <c r="G44" s="1176"/>
      <c r="H44" s="1219">
        <v>0</v>
      </c>
      <c r="I44" s="1219">
        <v>0</v>
      </c>
      <c r="J44" s="1222"/>
      <c r="K44" s="1219">
        <v>0</v>
      </c>
      <c r="L44" s="1221"/>
      <c r="M44" s="1220">
        <v>20</v>
      </c>
      <c r="N44" s="1221"/>
      <c r="O44" s="1220">
        <v>240</v>
      </c>
      <c r="P44" s="1222">
        <v>0</v>
      </c>
      <c r="Q44" s="1228">
        <v>0</v>
      </c>
      <c r="R44" s="1220" t="s">
        <v>1750</v>
      </c>
      <c r="S44" s="1220" t="s">
        <v>1750</v>
      </c>
      <c r="T44" s="1220" t="s">
        <v>1750</v>
      </c>
    </row>
    <row r="45" spans="1:20" ht="15" customHeight="1">
      <c r="A45" s="1203"/>
      <c r="B45" s="1206" t="s">
        <v>1732</v>
      </c>
      <c r="C45" s="1207"/>
      <c r="D45" s="1220">
        <f>SUM(F45:K45)</f>
        <v>2</v>
      </c>
      <c r="E45" s="1176"/>
      <c r="F45" s="1220">
        <v>1</v>
      </c>
      <c r="G45" s="1176"/>
      <c r="H45" s="1219">
        <v>0</v>
      </c>
      <c r="I45" s="1219">
        <v>0</v>
      </c>
      <c r="J45" s="1222"/>
      <c r="K45" s="1220">
        <v>1</v>
      </c>
      <c r="L45" s="1221"/>
      <c r="M45" s="1219">
        <v>0</v>
      </c>
      <c r="N45" s="1221"/>
      <c r="O45" s="1219">
        <v>0</v>
      </c>
      <c r="P45" s="1176"/>
      <c r="Q45" s="866"/>
      <c r="R45" s="1203"/>
      <c r="S45" s="1203"/>
      <c r="T45" s="1203"/>
    </row>
    <row r="46" spans="1:20" ht="15" customHeight="1">
      <c r="A46" s="1203"/>
      <c r="B46" s="1206"/>
      <c r="C46" s="1207"/>
      <c r="D46" s="1224">
        <v>-13</v>
      </c>
      <c r="E46" s="1176"/>
      <c r="F46" s="1224">
        <v>-7</v>
      </c>
      <c r="G46" s="1176"/>
      <c r="H46" s="1224">
        <v>-1</v>
      </c>
      <c r="I46" s="1229">
        <v>-3</v>
      </c>
      <c r="J46" s="1176"/>
      <c r="K46" s="1224">
        <v>-2</v>
      </c>
      <c r="L46" s="1221"/>
      <c r="M46" s="1224">
        <v>-432</v>
      </c>
      <c r="N46" s="1221"/>
      <c r="O46" s="1224">
        <v>-4897</v>
      </c>
      <c r="P46" s="1176"/>
      <c r="Q46" s="866"/>
      <c r="R46" s="1203"/>
      <c r="S46" s="1203"/>
      <c r="T46" s="1203"/>
    </row>
    <row r="47" spans="1:20" s="855" customFormat="1" ht="15" customHeight="1">
      <c r="A47" s="1211"/>
      <c r="B47" s="1212" t="s">
        <v>1733</v>
      </c>
      <c r="C47" s="1213"/>
      <c r="D47" s="1214">
        <f>SUM(F47:K47)</f>
        <v>33</v>
      </c>
      <c r="E47" s="1215"/>
      <c r="F47" s="1214">
        <v>12</v>
      </c>
      <c r="G47" s="1215"/>
      <c r="H47" s="1214">
        <v>3</v>
      </c>
      <c r="I47" s="1214">
        <v>11</v>
      </c>
      <c r="J47" s="1215"/>
      <c r="K47" s="1214">
        <v>7</v>
      </c>
      <c r="L47" s="1217"/>
      <c r="M47" s="1214">
        <v>1970</v>
      </c>
      <c r="N47" s="1217"/>
      <c r="O47" s="1214">
        <v>20469</v>
      </c>
      <c r="P47" s="1215">
        <v>4632600291</v>
      </c>
      <c r="Q47" s="1085">
        <v>241093</v>
      </c>
      <c r="R47" s="1211">
        <v>420536897</v>
      </c>
      <c r="S47" s="1220" t="s">
        <v>1750</v>
      </c>
      <c r="T47" s="1220" t="s">
        <v>1750</v>
      </c>
    </row>
    <row r="48" spans="1:20" s="855" customFormat="1" ht="15" customHeight="1">
      <c r="A48" s="1211"/>
      <c r="B48" s="1212" t="s">
        <v>1734</v>
      </c>
      <c r="C48" s="1213"/>
      <c r="D48" s="1214">
        <f>SUM(F48:K48)</f>
        <v>3</v>
      </c>
      <c r="E48" s="1215"/>
      <c r="F48" s="1214">
        <v>2</v>
      </c>
      <c r="G48" s="1215"/>
      <c r="H48" s="1219">
        <v>0</v>
      </c>
      <c r="I48" s="1219">
        <v>0</v>
      </c>
      <c r="J48" s="1215"/>
      <c r="K48" s="1214">
        <v>1</v>
      </c>
      <c r="L48" s="1217"/>
      <c r="M48" s="1219">
        <v>0</v>
      </c>
      <c r="N48" s="1221"/>
      <c r="O48" s="1219">
        <v>0</v>
      </c>
      <c r="P48" s="1215"/>
      <c r="Q48" s="1085"/>
      <c r="R48" s="1211"/>
      <c r="S48" s="1211"/>
      <c r="T48" s="1211"/>
    </row>
    <row r="49" spans="1:20" ht="15" customHeight="1">
      <c r="A49" s="1203"/>
      <c r="B49" s="1206" t="s">
        <v>1735</v>
      </c>
      <c r="C49" s="1207"/>
      <c r="D49" s="1220">
        <f>SUM(F49:K49)</f>
        <v>2</v>
      </c>
      <c r="E49" s="1215"/>
      <c r="F49" s="1220">
        <v>1</v>
      </c>
      <c r="G49" s="1176"/>
      <c r="H49" s="1219">
        <v>0</v>
      </c>
      <c r="I49" s="1219">
        <v>0</v>
      </c>
      <c r="J49" s="1176"/>
      <c r="K49" s="1220">
        <v>1</v>
      </c>
      <c r="L49" s="1221"/>
      <c r="M49" s="1219">
        <v>0</v>
      </c>
      <c r="N49" s="1221"/>
      <c r="O49" s="1219">
        <v>0</v>
      </c>
      <c r="P49" s="1222">
        <v>0</v>
      </c>
      <c r="Q49" s="1228">
        <v>0</v>
      </c>
      <c r="R49" s="1219">
        <v>0</v>
      </c>
      <c r="S49" s="1219">
        <v>0</v>
      </c>
      <c r="T49" s="1219">
        <v>0</v>
      </c>
    </row>
    <row r="50" spans="1:20" ht="15" customHeight="1" thickBot="1">
      <c r="A50" s="1203"/>
      <c r="B50" s="725" t="s">
        <v>1736</v>
      </c>
      <c r="C50" s="1230"/>
      <c r="D50" s="1231">
        <f>SUM(F50:K50)</f>
        <v>1</v>
      </c>
      <c r="E50" s="1232"/>
      <c r="F50" s="1231">
        <v>1</v>
      </c>
      <c r="G50" s="1233"/>
      <c r="H50" s="1234">
        <v>0</v>
      </c>
      <c r="I50" s="1234">
        <v>0</v>
      </c>
      <c r="J50" s="1233"/>
      <c r="K50" s="1234">
        <v>0</v>
      </c>
      <c r="L50" s="1235"/>
      <c r="M50" s="1234">
        <v>0</v>
      </c>
      <c r="N50" s="1235"/>
      <c r="O50" s="1234">
        <v>0</v>
      </c>
      <c r="P50" s="1236">
        <v>0</v>
      </c>
      <c r="Q50" s="1237">
        <v>0</v>
      </c>
      <c r="R50" s="1234">
        <v>0</v>
      </c>
      <c r="S50" s="1234">
        <v>0</v>
      </c>
      <c r="T50" s="1234">
        <v>0</v>
      </c>
    </row>
    <row r="51" ht="15" customHeight="1">
      <c r="B51" s="833" t="s">
        <v>1752</v>
      </c>
    </row>
    <row r="52" ht="15" customHeight="1">
      <c r="B52" s="833" t="s">
        <v>1753</v>
      </c>
    </row>
    <row r="53" ht="15" customHeight="1">
      <c r="B53" s="833" t="s">
        <v>1754</v>
      </c>
    </row>
    <row r="54" ht="15" customHeight="1">
      <c r="B54" s="833" t="s">
        <v>1755</v>
      </c>
    </row>
  </sheetData>
  <mergeCells count="16">
    <mergeCell ref="B4:B6"/>
    <mergeCell ref="I5:I6"/>
    <mergeCell ref="P5:P6"/>
    <mergeCell ref="C5:D6"/>
    <mergeCell ref="J5:K6"/>
    <mergeCell ref="E5:F6"/>
    <mergeCell ref="G5:H6"/>
    <mergeCell ref="L4:O4"/>
    <mergeCell ref="L5:M6"/>
    <mergeCell ref="N5:O5"/>
    <mergeCell ref="N6:O6"/>
    <mergeCell ref="Q5:Q6"/>
    <mergeCell ref="P4:Q4"/>
    <mergeCell ref="R4:T4"/>
    <mergeCell ref="R5:R6"/>
    <mergeCell ref="T5:T6"/>
  </mergeCells>
  <printOptions/>
  <pageMargins left="0.75" right="0.75" top="1" bottom="1" header="0.512" footer="0.512"/>
  <pageSetup orientation="portrait" paperSize="9"/>
</worksheet>
</file>

<file path=xl/worksheets/sheet39.xml><?xml version="1.0" encoding="utf-8"?>
<worksheet xmlns="http://schemas.openxmlformats.org/spreadsheetml/2006/main" xmlns:r="http://schemas.openxmlformats.org/officeDocument/2006/relationships">
  <dimension ref="B2:AH151"/>
  <sheetViews>
    <sheetView workbookViewId="0" topLeftCell="A1">
      <selection activeCell="A1" sqref="A1"/>
    </sheetView>
  </sheetViews>
  <sheetFormatPr defaultColWidth="9.00390625" defaultRowHeight="13.5"/>
  <cols>
    <col min="1" max="2" width="2.625" style="93" customWidth="1"/>
    <col min="3" max="3" width="7.625" style="93" customWidth="1"/>
    <col min="4" max="6" width="6.75390625" style="93" customWidth="1"/>
    <col min="7" max="7" width="7.50390625" style="93" customWidth="1"/>
    <col min="8" max="8" width="9.625" style="93" customWidth="1"/>
    <col min="9" max="34" width="8.625" style="93" customWidth="1"/>
    <col min="35" max="16384" width="9.00390625" style="93" customWidth="1"/>
  </cols>
  <sheetData>
    <row r="2" spans="2:13" ht="14.25">
      <c r="B2" s="94" t="s">
        <v>2516</v>
      </c>
      <c r="C2" s="1238"/>
      <c r="D2" s="1238"/>
      <c r="M2" s="109"/>
    </row>
    <row r="3" spans="2:34" ht="13.5" customHeight="1" thickBot="1">
      <c r="B3" s="109"/>
      <c r="C3" s="109"/>
      <c r="D3" s="109"/>
      <c r="E3" s="109"/>
      <c r="F3" s="109"/>
      <c r="G3" s="109"/>
      <c r="H3" s="109"/>
      <c r="I3" s="109"/>
      <c r="J3" s="109"/>
      <c r="K3" s="109"/>
      <c r="L3" s="109"/>
      <c r="M3" s="109"/>
      <c r="N3" s="109"/>
      <c r="O3" s="109"/>
      <c r="P3" s="109"/>
      <c r="Q3" s="109"/>
      <c r="R3" s="109"/>
      <c r="S3" s="96"/>
      <c r="AH3" s="96" t="s">
        <v>2497</v>
      </c>
    </row>
    <row r="4" spans="2:34" ht="13.5" customHeight="1" thickTop="1">
      <c r="B4" s="1554"/>
      <c r="C4" s="1603"/>
      <c r="D4" s="1610" t="s">
        <v>2498</v>
      </c>
      <c r="E4" s="1611"/>
      <c r="F4" s="1611"/>
      <c r="G4" s="1611"/>
      <c r="H4" s="1611"/>
      <c r="I4" s="1611"/>
      <c r="J4" s="1611"/>
      <c r="K4" s="1611"/>
      <c r="L4" s="1611"/>
      <c r="M4" s="1611"/>
      <c r="N4" s="1611"/>
      <c r="O4" s="1611"/>
      <c r="P4" s="1611"/>
      <c r="Q4" s="1611"/>
      <c r="R4" s="1611"/>
      <c r="S4" s="1611"/>
      <c r="T4" s="1612"/>
      <c r="U4" s="1612"/>
      <c r="V4" s="1612"/>
      <c r="W4" s="1612"/>
      <c r="X4" s="1612"/>
      <c r="Y4" s="1612"/>
      <c r="Z4" s="1612"/>
      <c r="AA4" s="1612"/>
      <c r="AB4" s="1613"/>
      <c r="AC4" s="1510" t="s">
        <v>2499</v>
      </c>
      <c r="AD4" s="1605"/>
      <c r="AE4" s="1606"/>
      <c r="AF4" s="1511" t="s">
        <v>2500</v>
      </c>
      <c r="AG4" s="1605"/>
      <c r="AH4" s="1606"/>
    </row>
    <row r="5" spans="2:34" ht="13.5" customHeight="1">
      <c r="B5" s="1555"/>
      <c r="C5" s="1604"/>
      <c r="D5" s="1600" t="s">
        <v>2501</v>
      </c>
      <c r="E5" s="1601"/>
      <c r="F5" s="1602"/>
      <c r="G5" s="1598" t="s">
        <v>2502</v>
      </c>
      <c r="H5" s="1596" t="s">
        <v>2503</v>
      </c>
      <c r="I5" s="1596"/>
      <c r="J5" s="1596"/>
      <c r="K5" s="1596" t="s">
        <v>2504</v>
      </c>
      <c r="L5" s="1597"/>
      <c r="M5" s="1597"/>
      <c r="N5" s="1596">
        <v>2</v>
      </c>
      <c r="O5" s="1597"/>
      <c r="P5" s="1597"/>
      <c r="Q5" s="1596">
        <v>3</v>
      </c>
      <c r="R5" s="1597"/>
      <c r="S5" s="1597"/>
      <c r="T5" s="1596">
        <v>4</v>
      </c>
      <c r="U5" s="1609"/>
      <c r="V5" s="1609"/>
      <c r="W5" s="1596">
        <v>5</v>
      </c>
      <c r="X5" s="1609"/>
      <c r="Y5" s="1609"/>
      <c r="Z5" s="1596">
        <v>6</v>
      </c>
      <c r="AA5" s="1609"/>
      <c r="AB5" s="1609"/>
      <c r="AC5" s="1600" t="s">
        <v>2505</v>
      </c>
      <c r="AD5" s="1607"/>
      <c r="AE5" s="1608"/>
      <c r="AF5" s="1601" t="s">
        <v>2506</v>
      </c>
      <c r="AG5" s="1607"/>
      <c r="AH5" s="1608"/>
    </row>
    <row r="6" spans="2:34" ht="12">
      <c r="B6" s="1556"/>
      <c r="C6" s="1566"/>
      <c r="D6" s="130" t="s">
        <v>1531</v>
      </c>
      <c r="E6" s="130" t="s">
        <v>2507</v>
      </c>
      <c r="F6" s="130" t="s">
        <v>2508</v>
      </c>
      <c r="G6" s="1599"/>
      <c r="H6" s="130" t="s">
        <v>1531</v>
      </c>
      <c r="I6" s="130" t="s">
        <v>969</v>
      </c>
      <c r="J6" s="130" t="s">
        <v>970</v>
      </c>
      <c r="K6" s="130" t="s">
        <v>1531</v>
      </c>
      <c r="L6" s="130" t="s">
        <v>969</v>
      </c>
      <c r="M6" s="130" t="s">
        <v>970</v>
      </c>
      <c r="N6" s="130" t="s">
        <v>1531</v>
      </c>
      <c r="O6" s="130" t="s">
        <v>969</v>
      </c>
      <c r="P6" s="130" t="s">
        <v>970</v>
      </c>
      <c r="Q6" s="130" t="s">
        <v>1531</v>
      </c>
      <c r="R6" s="130" t="s">
        <v>969</v>
      </c>
      <c r="S6" s="130" t="s">
        <v>970</v>
      </c>
      <c r="T6" s="130" t="s">
        <v>1531</v>
      </c>
      <c r="U6" s="130" t="s">
        <v>969</v>
      </c>
      <c r="V6" s="130" t="s">
        <v>970</v>
      </c>
      <c r="W6" s="130" t="s">
        <v>1531</v>
      </c>
      <c r="X6" s="130" t="s">
        <v>969</v>
      </c>
      <c r="Y6" s="130" t="s">
        <v>970</v>
      </c>
      <c r="Z6" s="130" t="s">
        <v>1531</v>
      </c>
      <c r="AA6" s="130" t="s">
        <v>969</v>
      </c>
      <c r="AB6" s="130" t="s">
        <v>970</v>
      </c>
      <c r="AC6" s="130" t="s">
        <v>1531</v>
      </c>
      <c r="AD6" s="130" t="s">
        <v>969</v>
      </c>
      <c r="AE6" s="130" t="s">
        <v>970</v>
      </c>
      <c r="AF6" s="1239" t="s">
        <v>1531</v>
      </c>
      <c r="AG6" s="130" t="s">
        <v>969</v>
      </c>
      <c r="AH6" s="130" t="s">
        <v>970</v>
      </c>
    </row>
    <row r="7" spans="2:34" ht="13.5" customHeight="1">
      <c r="B7" s="1581" t="s">
        <v>2509</v>
      </c>
      <c r="C7" s="1517"/>
      <c r="D7" s="1168">
        <f>SUM(E7:F7)</f>
        <v>389</v>
      </c>
      <c r="E7" s="1168">
        <v>348</v>
      </c>
      <c r="F7" s="1168">
        <v>41</v>
      </c>
      <c r="G7" s="1168">
        <v>3415</v>
      </c>
      <c r="H7" s="1168">
        <f>SUM(I7:J7)</f>
        <v>86134</v>
      </c>
      <c r="I7" s="1168">
        <v>44065</v>
      </c>
      <c r="J7" s="1168">
        <v>42069</v>
      </c>
      <c r="K7" s="1168">
        <f>SUM(L7:M7)</f>
        <v>13131</v>
      </c>
      <c r="L7" s="1168">
        <v>6646</v>
      </c>
      <c r="M7" s="1168">
        <v>6485</v>
      </c>
      <c r="N7" s="1168">
        <f>SUM(O7:P7)</f>
        <v>14026</v>
      </c>
      <c r="O7" s="1168">
        <v>7172</v>
      </c>
      <c r="P7" s="1168">
        <v>6854</v>
      </c>
      <c r="Q7" s="1168">
        <f>SUM(R7:S7)</f>
        <v>13933</v>
      </c>
      <c r="R7" s="1168">
        <v>7122</v>
      </c>
      <c r="S7" s="1168">
        <v>6811</v>
      </c>
      <c r="T7" s="1168">
        <f>SUM(U7:V7)</f>
        <v>14705</v>
      </c>
      <c r="U7" s="1168">
        <v>7580</v>
      </c>
      <c r="V7" s="1168">
        <v>7125</v>
      </c>
      <c r="W7" s="1168">
        <f>SUM(X7:Y7)</f>
        <v>14777</v>
      </c>
      <c r="X7" s="1168">
        <v>7551</v>
      </c>
      <c r="Y7" s="1168">
        <v>7226</v>
      </c>
      <c r="Z7" s="1168">
        <f>SUM(AA7:AB7)</f>
        <v>15562</v>
      </c>
      <c r="AA7" s="1168">
        <v>7994</v>
      </c>
      <c r="AB7" s="1168">
        <v>7568</v>
      </c>
      <c r="AC7" s="1168">
        <f>SUM(AD7:AE7)</f>
        <v>5249</v>
      </c>
      <c r="AD7" s="1168">
        <v>2091</v>
      </c>
      <c r="AE7" s="1168">
        <v>3158</v>
      </c>
      <c r="AF7" s="1168">
        <f>SUM(AG7:AH7)</f>
        <v>1265</v>
      </c>
      <c r="AG7" s="1168">
        <v>402</v>
      </c>
      <c r="AH7" s="1168">
        <v>863</v>
      </c>
    </row>
    <row r="8" spans="2:34" ht="13.5" customHeight="1">
      <c r="B8" s="1581" t="s">
        <v>2510</v>
      </c>
      <c r="C8" s="1517"/>
      <c r="D8" s="304">
        <f>SUM(E8:F8)</f>
        <v>384</v>
      </c>
      <c r="E8" s="304">
        <v>347</v>
      </c>
      <c r="F8" s="304">
        <v>37</v>
      </c>
      <c r="G8" s="304">
        <v>3355</v>
      </c>
      <c r="H8" s="304">
        <f>SUM(I8:J8)</f>
        <v>83283</v>
      </c>
      <c r="I8" s="304">
        <v>42451</v>
      </c>
      <c r="J8" s="304">
        <v>40832</v>
      </c>
      <c r="K8" s="304">
        <f>SUM(L8:M8)</f>
        <v>12656</v>
      </c>
      <c r="L8" s="304">
        <v>6346</v>
      </c>
      <c r="M8" s="304">
        <v>6310</v>
      </c>
      <c r="N8" s="304">
        <f>SUM(O8:P8)</f>
        <v>13144</v>
      </c>
      <c r="O8" s="304">
        <v>6657</v>
      </c>
      <c r="P8" s="304">
        <v>6487</v>
      </c>
      <c r="Q8" s="304">
        <f>SUM(R8:S8)</f>
        <v>14022</v>
      </c>
      <c r="R8" s="304">
        <v>7174</v>
      </c>
      <c r="S8" s="304">
        <v>6848</v>
      </c>
      <c r="T8" s="304">
        <f>SUM(U8:V8)</f>
        <v>13946</v>
      </c>
      <c r="U8" s="304">
        <v>7124</v>
      </c>
      <c r="V8" s="304">
        <v>6822</v>
      </c>
      <c r="W8" s="304">
        <f>SUM(X8:Y8)</f>
        <v>14736</v>
      </c>
      <c r="X8" s="304">
        <v>7581</v>
      </c>
      <c r="Y8" s="304">
        <v>7155</v>
      </c>
      <c r="Z8" s="304">
        <f>SUM(AA8:AB8)</f>
        <v>14779</v>
      </c>
      <c r="AA8" s="304">
        <v>7569</v>
      </c>
      <c r="AB8" s="304">
        <v>7210</v>
      </c>
      <c r="AC8" s="304">
        <f>SUM(AD8:AE8)</f>
        <v>5174</v>
      </c>
      <c r="AD8" s="304">
        <v>2047</v>
      </c>
      <c r="AE8" s="304">
        <v>3127</v>
      </c>
      <c r="AF8" s="304">
        <f>SUM(AG8:AH8)</f>
        <v>1246</v>
      </c>
      <c r="AG8" s="304">
        <v>400</v>
      </c>
      <c r="AH8" s="304">
        <v>846</v>
      </c>
    </row>
    <row r="9" spans="2:34" s="105" customFormat="1" ht="13.5" customHeight="1">
      <c r="B9" s="1375" t="s">
        <v>2511</v>
      </c>
      <c r="C9" s="1376"/>
      <c r="D9" s="183">
        <f aca="true" t="shared" si="0" ref="D9:AH9">SUM(D12:D15)</f>
        <v>380</v>
      </c>
      <c r="E9" s="183">
        <f t="shared" si="0"/>
        <v>346</v>
      </c>
      <c r="F9" s="183">
        <f t="shared" si="0"/>
        <v>34</v>
      </c>
      <c r="G9" s="183">
        <f t="shared" si="0"/>
        <v>3308</v>
      </c>
      <c r="H9" s="183">
        <f t="shared" si="0"/>
        <v>81228</v>
      </c>
      <c r="I9" s="183">
        <f t="shared" si="0"/>
        <v>41316</v>
      </c>
      <c r="J9" s="183">
        <f t="shared" si="0"/>
        <v>39912</v>
      </c>
      <c r="K9" s="183">
        <f t="shared" si="0"/>
        <v>12721</v>
      </c>
      <c r="L9" s="183">
        <f t="shared" si="0"/>
        <v>6436</v>
      </c>
      <c r="M9" s="183">
        <f t="shared" si="0"/>
        <v>6285</v>
      </c>
      <c r="N9" s="183">
        <f t="shared" si="0"/>
        <v>12635</v>
      </c>
      <c r="O9" s="183">
        <f t="shared" si="0"/>
        <v>6331</v>
      </c>
      <c r="P9" s="183">
        <f t="shared" si="0"/>
        <v>6304</v>
      </c>
      <c r="Q9" s="183">
        <f t="shared" si="0"/>
        <v>13157</v>
      </c>
      <c r="R9" s="183">
        <f t="shared" si="0"/>
        <v>6657</v>
      </c>
      <c r="S9" s="183">
        <f t="shared" si="0"/>
        <v>6500</v>
      </c>
      <c r="T9" s="183">
        <f t="shared" si="0"/>
        <v>14019</v>
      </c>
      <c r="U9" s="183">
        <f t="shared" si="0"/>
        <v>7185</v>
      </c>
      <c r="V9" s="183">
        <f t="shared" si="0"/>
        <v>6834</v>
      </c>
      <c r="W9" s="183">
        <f t="shared" si="0"/>
        <v>13951</v>
      </c>
      <c r="X9" s="183">
        <f t="shared" si="0"/>
        <v>7127</v>
      </c>
      <c r="Y9" s="183">
        <f t="shared" si="0"/>
        <v>6824</v>
      </c>
      <c r="Z9" s="183">
        <f t="shared" si="0"/>
        <v>14745</v>
      </c>
      <c r="AA9" s="183">
        <f t="shared" si="0"/>
        <v>7580</v>
      </c>
      <c r="AB9" s="183">
        <f t="shared" si="0"/>
        <v>7165</v>
      </c>
      <c r="AC9" s="183">
        <f t="shared" si="0"/>
        <v>5107</v>
      </c>
      <c r="AD9" s="183">
        <f t="shared" si="0"/>
        <v>2002</v>
      </c>
      <c r="AE9" s="183">
        <f t="shared" si="0"/>
        <v>3105</v>
      </c>
      <c r="AF9" s="183">
        <f t="shared" si="0"/>
        <v>1250</v>
      </c>
      <c r="AG9" s="183">
        <f t="shared" si="0"/>
        <v>408</v>
      </c>
      <c r="AH9" s="183">
        <f t="shared" si="0"/>
        <v>842</v>
      </c>
    </row>
    <row r="10" spans="2:34" ht="9.75" customHeight="1">
      <c r="B10" s="1169"/>
      <c r="C10" s="1194"/>
      <c r="D10" s="304"/>
      <c r="E10" s="304"/>
      <c r="F10" s="304"/>
      <c r="G10" s="304"/>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row>
    <row r="11" spans="2:34" ht="13.5" customHeight="1">
      <c r="B11" s="1171" t="s">
        <v>2512</v>
      </c>
      <c r="C11" s="182"/>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row>
    <row r="12" spans="2:34" s="105" customFormat="1" ht="11.25">
      <c r="B12" s="1240"/>
      <c r="C12" s="149" t="s">
        <v>1095</v>
      </c>
      <c r="D12" s="183">
        <f aca="true" t="shared" si="1" ref="D12:S12">SUM(D21,D26:D28,D30,D31,D32,D34:D40)</f>
        <v>153</v>
      </c>
      <c r="E12" s="183">
        <f t="shared" si="1"/>
        <v>143</v>
      </c>
      <c r="F12" s="183">
        <f t="shared" si="1"/>
        <v>10</v>
      </c>
      <c r="G12" s="183">
        <f t="shared" si="1"/>
        <v>1452</v>
      </c>
      <c r="H12" s="183">
        <f t="shared" si="1"/>
        <v>37375</v>
      </c>
      <c r="I12" s="183">
        <f t="shared" si="1"/>
        <v>18996</v>
      </c>
      <c r="J12" s="183">
        <f t="shared" si="1"/>
        <v>18379</v>
      </c>
      <c r="K12" s="183">
        <f t="shared" si="1"/>
        <v>5808</v>
      </c>
      <c r="L12" s="183">
        <f t="shared" si="1"/>
        <v>2981</v>
      </c>
      <c r="M12" s="183">
        <f t="shared" si="1"/>
        <v>2827</v>
      </c>
      <c r="N12" s="183">
        <f t="shared" si="1"/>
        <v>5803</v>
      </c>
      <c r="O12" s="183">
        <f t="shared" si="1"/>
        <v>2866</v>
      </c>
      <c r="P12" s="183">
        <f t="shared" si="1"/>
        <v>2937</v>
      </c>
      <c r="Q12" s="183">
        <f t="shared" si="1"/>
        <v>6108</v>
      </c>
      <c r="R12" s="183">
        <f t="shared" si="1"/>
        <v>3085</v>
      </c>
      <c r="S12" s="183">
        <f t="shared" si="1"/>
        <v>3023</v>
      </c>
      <c r="T12" s="183">
        <f aca="true" t="shared" si="2" ref="T12:AH12">SUM(T21,T26:T28,T30:T32,T34:T40)</f>
        <v>6372</v>
      </c>
      <c r="U12" s="183">
        <f t="shared" si="2"/>
        <v>3245</v>
      </c>
      <c r="V12" s="183">
        <f t="shared" si="2"/>
        <v>3127</v>
      </c>
      <c r="W12" s="183">
        <f t="shared" si="2"/>
        <v>6517</v>
      </c>
      <c r="X12" s="183">
        <f t="shared" si="2"/>
        <v>3310</v>
      </c>
      <c r="Y12" s="183">
        <f t="shared" si="2"/>
        <v>3207</v>
      </c>
      <c r="Z12" s="183">
        <f t="shared" si="2"/>
        <v>6767</v>
      </c>
      <c r="AA12" s="183">
        <f t="shared" si="2"/>
        <v>3509</v>
      </c>
      <c r="AB12" s="183">
        <f t="shared" si="2"/>
        <v>3258</v>
      </c>
      <c r="AC12" s="183">
        <f t="shared" si="2"/>
        <v>2222</v>
      </c>
      <c r="AD12" s="183">
        <f t="shared" si="2"/>
        <v>829</v>
      </c>
      <c r="AE12" s="183">
        <f t="shared" si="2"/>
        <v>1393</v>
      </c>
      <c r="AF12" s="183">
        <f t="shared" si="2"/>
        <v>470</v>
      </c>
      <c r="AG12" s="183">
        <f t="shared" si="2"/>
        <v>181</v>
      </c>
      <c r="AH12" s="183">
        <f t="shared" si="2"/>
        <v>289</v>
      </c>
    </row>
    <row r="13" spans="2:34" s="105" customFormat="1" ht="11.25">
      <c r="B13" s="1240"/>
      <c r="C13" s="149" t="s">
        <v>1096</v>
      </c>
      <c r="D13" s="183">
        <f aca="true" t="shared" si="3" ref="D13:AH13">SUM(D25,D41:D47)</f>
        <v>56</v>
      </c>
      <c r="E13" s="183">
        <f t="shared" si="3"/>
        <v>48</v>
      </c>
      <c r="F13" s="183">
        <f t="shared" si="3"/>
        <v>8</v>
      </c>
      <c r="G13" s="183">
        <f t="shared" si="3"/>
        <v>353</v>
      </c>
      <c r="H13" s="183">
        <f t="shared" si="3"/>
        <v>6827</v>
      </c>
      <c r="I13" s="183">
        <f t="shared" si="3"/>
        <v>3399</v>
      </c>
      <c r="J13" s="183">
        <f t="shared" si="3"/>
        <v>3428</v>
      </c>
      <c r="K13" s="183">
        <f t="shared" si="3"/>
        <v>1093</v>
      </c>
      <c r="L13" s="183">
        <f t="shared" si="3"/>
        <v>563</v>
      </c>
      <c r="M13" s="183">
        <f t="shared" si="3"/>
        <v>530</v>
      </c>
      <c r="N13" s="183">
        <f t="shared" si="3"/>
        <v>1014</v>
      </c>
      <c r="O13" s="183">
        <f t="shared" si="3"/>
        <v>489</v>
      </c>
      <c r="P13" s="183">
        <f t="shared" si="3"/>
        <v>525</v>
      </c>
      <c r="Q13" s="183">
        <f t="shared" si="3"/>
        <v>1105</v>
      </c>
      <c r="R13" s="183">
        <f t="shared" si="3"/>
        <v>549</v>
      </c>
      <c r="S13" s="183">
        <f t="shared" si="3"/>
        <v>556</v>
      </c>
      <c r="T13" s="183">
        <f t="shared" si="3"/>
        <v>1198</v>
      </c>
      <c r="U13" s="183">
        <f t="shared" si="3"/>
        <v>596</v>
      </c>
      <c r="V13" s="183">
        <f t="shared" si="3"/>
        <v>602</v>
      </c>
      <c r="W13" s="183">
        <f t="shared" si="3"/>
        <v>1140</v>
      </c>
      <c r="X13" s="183">
        <f t="shared" si="3"/>
        <v>577</v>
      </c>
      <c r="Y13" s="183">
        <f t="shared" si="3"/>
        <v>563</v>
      </c>
      <c r="Z13" s="183">
        <f t="shared" si="3"/>
        <v>1277</v>
      </c>
      <c r="AA13" s="183">
        <f t="shared" si="3"/>
        <v>625</v>
      </c>
      <c r="AB13" s="183">
        <f t="shared" si="3"/>
        <v>652</v>
      </c>
      <c r="AC13" s="183">
        <f t="shared" si="3"/>
        <v>568</v>
      </c>
      <c r="AD13" s="183">
        <f t="shared" si="3"/>
        <v>245</v>
      </c>
      <c r="AE13" s="183">
        <f t="shared" si="3"/>
        <v>323</v>
      </c>
      <c r="AF13" s="183">
        <f t="shared" si="3"/>
        <v>181</v>
      </c>
      <c r="AG13" s="183">
        <f t="shared" si="3"/>
        <v>54</v>
      </c>
      <c r="AH13" s="183">
        <f t="shared" si="3"/>
        <v>127</v>
      </c>
    </row>
    <row r="14" spans="2:34" s="105" customFormat="1" ht="11.25">
      <c r="B14" s="1240"/>
      <c r="C14" s="149" t="s">
        <v>1097</v>
      </c>
      <c r="D14" s="183">
        <f aca="true" t="shared" si="4" ref="D14:AH14">SUM(D22,D29,D33,D48:D52)</f>
        <v>79</v>
      </c>
      <c r="E14" s="183">
        <f t="shared" si="4"/>
        <v>66</v>
      </c>
      <c r="F14" s="183">
        <f t="shared" si="4"/>
        <v>13</v>
      </c>
      <c r="G14" s="183">
        <f t="shared" si="4"/>
        <v>671</v>
      </c>
      <c r="H14" s="183">
        <f t="shared" si="4"/>
        <v>16128</v>
      </c>
      <c r="I14" s="183">
        <f t="shared" si="4"/>
        <v>8159</v>
      </c>
      <c r="J14" s="183">
        <f t="shared" si="4"/>
        <v>7969</v>
      </c>
      <c r="K14" s="183">
        <f t="shared" si="4"/>
        <v>2548</v>
      </c>
      <c r="L14" s="183">
        <f t="shared" si="4"/>
        <v>1276</v>
      </c>
      <c r="M14" s="183">
        <f t="shared" si="4"/>
        <v>1272</v>
      </c>
      <c r="N14" s="183">
        <f t="shared" si="4"/>
        <v>2522</v>
      </c>
      <c r="O14" s="183">
        <f t="shared" si="4"/>
        <v>1257</v>
      </c>
      <c r="P14" s="183">
        <f t="shared" si="4"/>
        <v>1265</v>
      </c>
      <c r="Q14" s="183">
        <f t="shared" si="4"/>
        <v>2557</v>
      </c>
      <c r="R14" s="183">
        <f t="shared" si="4"/>
        <v>1289</v>
      </c>
      <c r="S14" s="183">
        <f t="shared" si="4"/>
        <v>1268</v>
      </c>
      <c r="T14" s="183">
        <f t="shared" si="4"/>
        <v>2854</v>
      </c>
      <c r="U14" s="183">
        <f t="shared" si="4"/>
        <v>1467</v>
      </c>
      <c r="V14" s="183">
        <f t="shared" si="4"/>
        <v>1387</v>
      </c>
      <c r="W14" s="183">
        <f t="shared" si="4"/>
        <v>2705</v>
      </c>
      <c r="X14" s="183">
        <f t="shared" si="4"/>
        <v>1378</v>
      </c>
      <c r="Y14" s="183">
        <f t="shared" si="4"/>
        <v>1327</v>
      </c>
      <c r="Z14" s="183">
        <f t="shared" si="4"/>
        <v>2942</v>
      </c>
      <c r="AA14" s="183">
        <f t="shared" si="4"/>
        <v>1492</v>
      </c>
      <c r="AB14" s="183">
        <f t="shared" si="4"/>
        <v>1450</v>
      </c>
      <c r="AC14" s="183">
        <f t="shared" si="4"/>
        <v>1032</v>
      </c>
      <c r="AD14" s="183">
        <f t="shared" si="4"/>
        <v>401</v>
      </c>
      <c r="AE14" s="183">
        <f t="shared" si="4"/>
        <v>631</v>
      </c>
      <c r="AF14" s="183">
        <f t="shared" si="4"/>
        <v>258</v>
      </c>
      <c r="AG14" s="183">
        <f t="shared" si="4"/>
        <v>58</v>
      </c>
      <c r="AH14" s="183">
        <f t="shared" si="4"/>
        <v>200</v>
      </c>
    </row>
    <row r="15" spans="2:34" s="105" customFormat="1" ht="11.25">
      <c r="B15" s="1019"/>
      <c r="C15" s="149" t="s">
        <v>1098</v>
      </c>
      <c r="D15" s="183">
        <f aca="true" t="shared" si="5" ref="D15:AH15">SUM(D23:D24,D53:D64)</f>
        <v>92</v>
      </c>
      <c r="E15" s="183">
        <f t="shared" si="5"/>
        <v>89</v>
      </c>
      <c r="F15" s="183">
        <f t="shared" si="5"/>
        <v>3</v>
      </c>
      <c r="G15" s="183">
        <f t="shared" si="5"/>
        <v>832</v>
      </c>
      <c r="H15" s="183">
        <f t="shared" si="5"/>
        <v>20898</v>
      </c>
      <c r="I15" s="183">
        <f t="shared" si="5"/>
        <v>10762</v>
      </c>
      <c r="J15" s="183">
        <f t="shared" si="5"/>
        <v>10136</v>
      </c>
      <c r="K15" s="183">
        <f t="shared" si="5"/>
        <v>3272</v>
      </c>
      <c r="L15" s="183">
        <f t="shared" si="5"/>
        <v>1616</v>
      </c>
      <c r="M15" s="183">
        <f t="shared" si="5"/>
        <v>1656</v>
      </c>
      <c r="N15" s="183">
        <f t="shared" si="5"/>
        <v>3296</v>
      </c>
      <c r="O15" s="183">
        <f t="shared" si="5"/>
        <v>1719</v>
      </c>
      <c r="P15" s="183">
        <f t="shared" si="5"/>
        <v>1577</v>
      </c>
      <c r="Q15" s="183">
        <f t="shared" si="5"/>
        <v>3387</v>
      </c>
      <c r="R15" s="183">
        <f t="shared" si="5"/>
        <v>1734</v>
      </c>
      <c r="S15" s="183">
        <f t="shared" si="5"/>
        <v>1653</v>
      </c>
      <c r="T15" s="183">
        <f t="shared" si="5"/>
        <v>3595</v>
      </c>
      <c r="U15" s="183">
        <f t="shared" si="5"/>
        <v>1877</v>
      </c>
      <c r="V15" s="183">
        <f t="shared" si="5"/>
        <v>1718</v>
      </c>
      <c r="W15" s="183">
        <f t="shared" si="5"/>
        <v>3589</v>
      </c>
      <c r="X15" s="183">
        <f t="shared" si="5"/>
        <v>1862</v>
      </c>
      <c r="Y15" s="183">
        <f t="shared" si="5"/>
        <v>1727</v>
      </c>
      <c r="Z15" s="183">
        <f t="shared" si="5"/>
        <v>3759</v>
      </c>
      <c r="AA15" s="183">
        <f t="shared" si="5"/>
        <v>1954</v>
      </c>
      <c r="AB15" s="183">
        <f t="shared" si="5"/>
        <v>1805</v>
      </c>
      <c r="AC15" s="183">
        <f t="shared" si="5"/>
        <v>1285</v>
      </c>
      <c r="AD15" s="183">
        <f t="shared" si="5"/>
        <v>527</v>
      </c>
      <c r="AE15" s="183">
        <f t="shared" si="5"/>
        <v>758</v>
      </c>
      <c r="AF15" s="183">
        <f t="shared" si="5"/>
        <v>341</v>
      </c>
      <c r="AG15" s="183">
        <f t="shared" si="5"/>
        <v>115</v>
      </c>
      <c r="AH15" s="183">
        <f t="shared" si="5"/>
        <v>226</v>
      </c>
    </row>
    <row r="16" spans="2:34" ht="9.75" customHeight="1">
      <c r="B16" s="1169"/>
      <c r="C16" s="149"/>
      <c r="D16" s="304"/>
      <c r="E16" s="304"/>
      <c r="F16" s="304"/>
      <c r="G16" s="304"/>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row>
    <row r="17" spans="2:34" ht="13.5" customHeight="1">
      <c r="B17" s="1171" t="s">
        <v>2513</v>
      </c>
      <c r="C17" s="1241"/>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row>
    <row r="18" spans="2:34" s="105" customFormat="1" ht="11.25">
      <c r="B18" s="1240"/>
      <c r="C18" s="149" t="s">
        <v>2495</v>
      </c>
      <c r="D18" s="183">
        <f>SUM(E18:F18)</f>
        <v>1</v>
      </c>
      <c r="E18" s="183">
        <v>1</v>
      </c>
      <c r="F18" s="183">
        <v>0</v>
      </c>
      <c r="G18" s="183">
        <v>21</v>
      </c>
      <c r="H18" s="309">
        <v>744</v>
      </c>
      <c r="I18" s="309">
        <v>369</v>
      </c>
      <c r="J18" s="309">
        <v>375</v>
      </c>
      <c r="K18" s="183">
        <f>SUM(L18:M18)</f>
        <v>128</v>
      </c>
      <c r="L18" s="183">
        <v>62</v>
      </c>
      <c r="M18" s="183">
        <v>66</v>
      </c>
      <c r="N18" s="183">
        <f>SUM(O18:P18)</f>
        <v>123</v>
      </c>
      <c r="O18" s="183">
        <v>59</v>
      </c>
      <c r="P18" s="183">
        <v>64</v>
      </c>
      <c r="Q18" s="183">
        <f>SUM(R18:S18)</f>
        <v>119</v>
      </c>
      <c r="R18" s="183">
        <v>54</v>
      </c>
      <c r="S18" s="183">
        <v>65</v>
      </c>
      <c r="T18" s="183">
        <f>SUM(U18:V18)</f>
        <v>127</v>
      </c>
      <c r="U18" s="183">
        <v>64</v>
      </c>
      <c r="V18" s="183">
        <v>63</v>
      </c>
      <c r="W18" s="309">
        <f>SUM(X18:Y18)</f>
        <v>122</v>
      </c>
      <c r="X18" s="183">
        <v>66</v>
      </c>
      <c r="Y18" s="183">
        <v>56</v>
      </c>
      <c r="Z18" s="309">
        <f>SUM(AA18:AB18)</f>
        <v>125</v>
      </c>
      <c r="AA18" s="183">
        <v>64</v>
      </c>
      <c r="AB18" s="183">
        <v>61</v>
      </c>
      <c r="AC18" s="309">
        <f>SUM(AD18:AE18)</f>
        <v>28</v>
      </c>
      <c r="AD18" s="183">
        <v>23</v>
      </c>
      <c r="AE18" s="183">
        <v>5</v>
      </c>
      <c r="AF18" s="309">
        <f>SUM(AG18:AH18)</f>
        <v>5</v>
      </c>
      <c r="AG18" s="183">
        <v>2</v>
      </c>
      <c r="AH18" s="183">
        <v>3</v>
      </c>
    </row>
    <row r="19" spans="2:34" s="105" customFormat="1" ht="11.25">
      <c r="B19" s="1240"/>
      <c r="C19" s="149" t="s">
        <v>2496</v>
      </c>
      <c r="D19" s="183">
        <f>SUM(E19:F19)</f>
        <v>379</v>
      </c>
      <c r="E19" s="183">
        <v>345</v>
      </c>
      <c r="F19" s="183">
        <v>34</v>
      </c>
      <c r="G19" s="183">
        <v>3287</v>
      </c>
      <c r="H19" s="309">
        <v>80484</v>
      </c>
      <c r="I19" s="309">
        <v>40947</v>
      </c>
      <c r="J19" s="309">
        <v>39537</v>
      </c>
      <c r="K19" s="183">
        <f>SUM(L19:M19)</f>
        <v>12593</v>
      </c>
      <c r="L19" s="183">
        <v>6374</v>
      </c>
      <c r="M19" s="183">
        <v>6219</v>
      </c>
      <c r="N19" s="183">
        <f>SUM(O19:P19)</f>
        <v>12512</v>
      </c>
      <c r="O19" s="183">
        <v>6272</v>
      </c>
      <c r="P19" s="183">
        <v>6240</v>
      </c>
      <c r="Q19" s="183">
        <f>SUM(R19:S19)</f>
        <v>13038</v>
      </c>
      <c r="R19" s="183">
        <v>6603</v>
      </c>
      <c r="S19" s="183">
        <v>6435</v>
      </c>
      <c r="T19" s="183">
        <f>SUM(U19:V19)</f>
        <v>13892</v>
      </c>
      <c r="U19" s="183">
        <v>7121</v>
      </c>
      <c r="V19" s="183">
        <v>6771</v>
      </c>
      <c r="W19" s="309">
        <f>SUM(X19:Y19)</f>
        <v>13829</v>
      </c>
      <c r="X19" s="183">
        <v>7061</v>
      </c>
      <c r="Y19" s="183">
        <v>6768</v>
      </c>
      <c r="Z19" s="309">
        <f>SUM(AA19:AB19)</f>
        <v>14620</v>
      </c>
      <c r="AA19" s="183">
        <v>7516</v>
      </c>
      <c r="AB19" s="183">
        <v>7104</v>
      </c>
      <c r="AC19" s="309">
        <f>SUM(AD19:AE19)</f>
        <v>5079</v>
      </c>
      <c r="AD19" s="183">
        <v>1979</v>
      </c>
      <c r="AE19" s="183">
        <v>3100</v>
      </c>
      <c r="AF19" s="309">
        <f>SUM(AG19:AH19)</f>
        <v>1245</v>
      </c>
      <c r="AG19" s="183">
        <v>406</v>
      </c>
      <c r="AH19" s="183">
        <v>839</v>
      </c>
    </row>
    <row r="20" spans="2:34" ht="10.5" customHeight="1">
      <c r="B20" s="1242"/>
      <c r="C20" s="1194"/>
      <c r="D20" s="304"/>
      <c r="E20" s="304"/>
      <c r="F20" s="304"/>
      <c r="G20" s="304"/>
      <c r="H20" s="313"/>
      <c r="I20" s="313"/>
      <c r="J20" s="313"/>
      <c r="K20" s="313"/>
      <c r="L20" s="313"/>
      <c r="M20" s="313"/>
      <c r="N20" s="313"/>
      <c r="O20" s="313"/>
      <c r="P20" s="313"/>
      <c r="Q20" s="313"/>
      <c r="R20" s="313"/>
      <c r="S20" s="313"/>
      <c r="T20" s="313"/>
      <c r="U20" s="314"/>
      <c r="V20" s="314"/>
      <c r="W20" s="314"/>
      <c r="X20" s="314"/>
      <c r="Y20" s="314"/>
      <c r="Z20" s="314"/>
      <c r="AA20" s="314"/>
      <c r="AB20" s="314"/>
      <c r="AC20" s="314"/>
      <c r="AD20" s="314"/>
      <c r="AE20" s="314"/>
      <c r="AF20" s="314"/>
      <c r="AG20" s="314"/>
      <c r="AH20" s="314"/>
    </row>
    <row r="21" spans="2:34" ht="13.5" customHeight="1">
      <c r="B21" s="1171"/>
      <c r="C21" s="182" t="s">
        <v>1099</v>
      </c>
      <c r="D21" s="304">
        <f aca="true" t="shared" si="6" ref="D21:D64">SUM(E21:F21)</f>
        <v>38</v>
      </c>
      <c r="E21" s="184">
        <v>37</v>
      </c>
      <c r="F21" s="184">
        <v>1</v>
      </c>
      <c r="G21" s="184">
        <v>523</v>
      </c>
      <c r="H21" s="304">
        <f aca="true" t="shared" si="7" ref="H21:H64">SUM(I21:J21)</f>
        <v>15840</v>
      </c>
      <c r="I21" s="304">
        <f aca="true" t="shared" si="8" ref="I21:I64">SUM(L21,O21,R21,U21,X21,AA21)</f>
        <v>8006</v>
      </c>
      <c r="J21" s="304">
        <f aca="true" t="shared" si="9" ref="J21:J64">SUM(M21,P21,S21,V21,Y21,AB21)</f>
        <v>7834</v>
      </c>
      <c r="K21" s="304">
        <f aca="true" t="shared" si="10" ref="K21:K64">SUM(L21:M21)</f>
        <v>2508</v>
      </c>
      <c r="L21" s="184">
        <v>1259</v>
      </c>
      <c r="M21" s="184">
        <v>1249</v>
      </c>
      <c r="N21" s="184">
        <f aca="true" t="shared" si="11" ref="N21:N64">SUM(O21:P21)</f>
        <v>2517</v>
      </c>
      <c r="O21" s="304">
        <v>1224</v>
      </c>
      <c r="P21" s="184">
        <v>1293</v>
      </c>
      <c r="Q21" s="184">
        <f aca="true" t="shared" si="12" ref="Q21:Q64">SUM(R21:S21)</f>
        <v>2607</v>
      </c>
      <c r="R21" s="184">
        <v>1299</v>
      </c>
      <c r="S21" s="184">
        <v>1308</v>
      </c>
      <c r="T21" s="304">
        <f aca="true" t="shared" si="13" ref="T21:T64">SUM(U21:V21)</f>
        <v>2667</v>
      </c>
      <c r="U21" s="184">
        <v>1346</v>
      </c>
      <c r="V21" s="184">
        <v>1321</v>
      </c>
      <c r="W21" s="184">
        <f aca="true" t="shared" si="14" ref="W21:W64">SUM(X21:Y21)</f>
        <v>2757</v>
      </c>
      <c r="X21" s="184">
        <v>1415</v>
      </c>
      <c r="Y21" s="184">
        <v>1342</v>
      </c>
      <c r="Z21" s="184">
        <f aca="true" t="shared" si="15" ref="Z21:Z64">SUM(AA21:AB21)</f>
        <v>2784</v>
      </c>
      <c r="AA21" s="184">
        <v>1463</v>
      </c>
      <c r="AB21" s="184">
        <v>1321</v>
      </c>
      <c r="AC21" s="184">
        <f aca="true" t="shared" si="16" ref="AC21:AC64">SUM(AD21:AE21)</f>
        <v>772</v>
      </c>
      <c r="AD21" s="184">
        <v>277</v>
      </c>
      <c r="AE21" s="184">
        <v>495</v>
      </c>
      <c r="AF21" s="184">
        <f aca="true" t="shared" si="17" ref="AF21:AF64">SUM(AG21:AH21)</f>
        <v>114</v>
      </c>
      <c r="AG21" s="184">
        <v>76</v>
      </c>
      <c r="AH21" s="184">
        <v>38</v>
      </c>
    </row>
    <row r="22" spans="2:34" ht="13.5" customHeight="1">
      <c r="B22" s="1171"/>
      <c r="C22" s="182" t="s">
        <v>1100</v>
      </c>
      <c r="D22" s="304">
        <f t="shared" si="6"/>
        <v>27</v>
      </c>
      <c r="E22" s="184">
        <v>18</v>
      </c>
      <c r="F22" s="184">
        <v>9</v>
      </c>
      <c r="G22" s="184">
        <v>234</v>
      </c>
      <c r="H22" s="304">
        <f t="shared" si="7"/>
        <v>6017</v>
      </c>
      <c r="I22" s="304">
        <f t="shared" si="8"/>
        <v>3014</v>
      </c>
      <c r="J22" s="304">
        <f t="shared" si="9"/>
        <v>3003</v>
      </c>
      <c r="K22" s="304">
        <f t="shared" si="10"/>
        <v>978</v>
      </c>
      <c r="L22" s="184">
        <v>475</v>
      </c>
      <c r="M22" s="184">
        <v>503</v>
      </c>
      <c r="N22" s="184">
        <f t="shared" si="11"/>
        <v>970</v>
      </c>
      <c r="O22" s="184">
        <v>483</v>
      </c>
      <c r="P22" s="184">
        <v>487</v>
      </c>
      <c r="Q22" s="184">
        <f t="shared" si="12"/>
        <v>985</v>
      </c>
      <c r="R22" s="184">
        <v>487</v>
      </c>
      <c r="S22" s="184">
        <v>498</v>
      </c>
      <c r="T22" s="304">
        <f t="shared" si="13"/>
        <v>1057</v>
      </c>
      <c r="U22" s="184">
        <v>544</v>
      </c>
      <c r="V22" s="184">
        <v>513</v>
      </c>
      <c r="W22" s="184">
        <f t="shared" si="14"/>
        <v>978</v>
      </c>
      <c r="X22" s="184">
        <v>490</v>
      </c>
      <c r="Y22" s="184">
        <v>488</v>
      </c>
      <c r="Z22" s="184">
        <f t="shared" si="15"/>
        <v>1049</v>
      </c>
      <c r="AA22" s="184">
        <v>535</v>
      </c>
      <c r="AB22" s="184">
        <v>514</v>
      </c>
      <c r="AC22" s="184">
        <f t="shared" si="16"/>
        <v>351</v>
      </c>
      <c r="AD22" s="184">
        <v>125</v>
      </c>
      <c r="AE22" s="184">
        <v>226</v>
      </c>
      <c r="AF22" s="184">
        <f t="shared" si="17"/>
        <v>77</v>
      </c>
      <c r="AG22" s="184">
        <v>15</v>
      </c>
      <c r="AH22" s="184">
        <v>62</v>
      </c>
    </row>
    <row r="23" spans="2:34" ht="13.5" customHeight="1">
      <c r="B23" s="1171"/>
      <c r="C23" s="182" t="s">
        <v>1101</v>
      </c>
      <c r="D23" s="304">
        <f t="shared" si="6"/>
        <v>22</v>
      </c>
      <c r="E23" s="184">
        <v>21</v>
      </c>
      <c r="F23" s="184">
        <v>1</v>
      </c>
      <c r="G23" s="184">
        <v>236</v>
      </c>
      <c r="H23" s="304">
        <f t="shared" si="7"/>
        <v>6590</v>
      </c>
      <c r="I23" s="304">
        <f t="shared" si="8"/>
        <v>3399</v>
      </c>
      <c r="J23" s="304">
        <f t="shared" si="9"/>
        <v>3191</v>
      </c>
      <c r="K23" s="304">
        <f t="shared" si="10"/>
        <v>1045</v>
      </c>
      <c r="L23" s="184">
        <v>520</v>
      </c>
      <c r="M23" s="184">
        <v>525</v>
      </c>
      <c r="N23" s="184">
        <f t="shared" si="11"/>
        <v>1095</v>
      </c>
      <c r="O23" s="184">
        <v>569</v>
      </c>
      <c r="P23" s="184">
        <v>526</v>
      </c>
      <c r="Q23" s="184">
        <f t="shared" si="12"/>
        <v>1061</v>
      </c>
      <c r="R23" s="184">
        <v>544</v>
      </c>
      <c r="S23" s="184">
        <v>517</v>
      </c>
      <c r="T23" s="304">
        <f t="shared" si="13"/>
        <v>1146</v>
      </c>
      <c r="U23" s="184">
        <v>599</v>
      </c>
      <c r="V23" s="184">
        <v>547</v>
      </c>
      <c r="W23" s="184">
        <f t="shared" si="14"/>
        <v>1087</v>
      </c>
      <c r="X23" s="184">
        <v>568</v>
      </c>
      <c r="Y23" s="184">
        <v>519</v>
      </c>
      <c r="Z23" s="184">
        <f t="shared" si="15"/>
        <v>1156</v>
      </c>
      <c r="AA23" s="184">
        <v>599</v>
      </c>
      <c r="AB23" s="184">
        <v>557</v>
      </c>
      <c r="AC23" s="184">
        <f t="shared" si="16"/>
        <v>364</v>
      </c>
      <c r="AD23" s="184">
        <v>142</v>
      </c>
      <c r="AE23" s="184">
        <v>222</v>
      </c>
      <c r="AF23" s="184">
        <f t="shared" si="17"/>
        <v>65</v>
      </c>
      <c r="AG23" s="184">
        <v>32</v>
      </c>
      <c r="AH23" s="184">
        <v>33</v>
      </c>
    </row>
    <row r="24" spans="2:34" ht="13.5" customHeight="1">
      <c r="B24" s="1171"/>
      <c r="C24" s="182" t="s">
        <v>1102</v>
      </c>
      <c r="D24" s="304">
        <f t="shared" si="6"/>
        <v>22</v>
      </c>
      <c r="E24" s="184">
        <v>22</v>
      </c>
      <c r="F24" s="318">
        <v>0</v>
      </c>
      <c r="G24" s="184">
        <v>226</v>
      </c>
      <c r="H24" s="304">
        <f t="shared" si="7"/>
        <v>6420</v>
      </c>
      <c r="I24" s="304">
        <f t="shared" si="8"/>
        <v>3296</v>
      </c>
      <c r="J24" s="304">
        <f t="shared" si="9"/>
        <v>3124</v>
      </c>
      <c r="K24" s="304">
        <f t="shared" si="10"/>
        <v>1035</v>
      </c>
      <c r="L24" s="184">
        <v>537</v>
      </c>
      <c r="M24" s="184">
        <v>498</v>
      </c>
      <c r="N24" s="184">
        <f t="shared" si="11"/>
        <v>968</v>
      </c>
      <c r="O24" s="184">
        <v>488</v>
      </c>
      <c r="P24" s="184">
        <v>480</v>
      </c>
      <c r="Q24" s="184">
        <f t="shared" si="12"/>
        <v>1057</v>
      </c>
      <c r="R24" s="184">
        <v>544</v>
      </c>
      <c r="S24" s="184">
        <v>513</v>
      </c>
      <c r="T24" s="304">
        <f t="shared" si="13"/>
        <v>1122</v>
      </c>
      <c r="U24" s="184">
        <v>595</v>
      </c>
      <c r="V24" s="184">
        <v>527</v>
      </c>
      <c r="W24" s="184">
        <f t="shared" si="14"/>
        <v>1101</v>
      </c>
      <c r="X24" s="184">
        <v>563</v>
      </c>
      <c r="Y24" s="184">
        <v>538</v>
      </c>
      <c r="Z24" s="184">
        <f t="shared" si="15"/>
        <v>1137</v>
      </c>
      <c r="AA24" s="184">
        <v>569</v>
      </c>
      <c r="AB24" s="184">
        <v>568</v>
      </c>
      <c r="AC24" s="184">
        <f t="shared" si="16"/>
        <v>345</v>
      </c>
      <c r="AD24" s="184">
        <v>139</v>
      </c>
      <c r="AE24" s="184">
        <v>206</v>
      </c>
      <c r="AF24" s="184">
        <f t="shared" si="17"/>
        <v>89</v>
      </c>
      <c r="AG24" s="184">
        <v>36</v>
      </c>
      <c r="AH24" s="184">
        <v>53</v>
      </c>
    </row>
    <row r="25" spans="2:34" ht="13.5" customHeight="1">
      <c r="B25" s="1171"/>
      <c r="C25" s="182" t="s">
        <v>1103</v>
      </c>
      <c r="D25" s="304">
        <f t="shared" si="6"/>
        <v>13</v>
      </c>
      <c r="E25" s="184">
        <v>11</v>
      </c>
      <c r="F25" s="184">
        <v>2</v>
      </c>
      <c r="G25" s="184">
        <v>118</v>
      </c>
      <c r="H25" s="304">
        <f t="shared" si="7"/>
        <v>2886</v>
      </c>
      <c r="I25" s="304">
        <f t="shared" si="8"/>
        <v>1431</v>
      </c>
      <c r="J25" s="304">
        <f t="shared" si="9"/>
        <v>1455</v>
      </c>
      <c r="K25" s="304">
        <f t="shared" si="10"/>
        <v>477</v>
      </c>
      <c r="L25" s="184">
        <v>246</v>
      </c>
      <c r="M25" s="184">
        <v>231</v>
      </c>
      <c r="N25" s="184">
        <f t="shared" si="11"/>
        <v>415</v>
      </c>
      <c r="O25" s="184">
        <v>180</v>
      </c>
      <c r="P25" s="184">
        <v>235</v>
      </c>
      <c r="Q25" s="184">
        <f t="shared" si="12"/>
        <v>486</v>
      </c>
      <c r="R25" s="184">
        <v>244</v>
      </c>
      <c r="S25" s="184">
        <v>242</v>
      </c>
      <c r="T25" s="304">
        <f t="shared" si="13"/>
        <v>491</v>
      </c>
      <c r="U25" s="184">
        <v>238</v>
      </c>
      <c r="V25" s="184">
        <v>253</v>
      </c>
      <c r="W25" s="184">
        <f t="shared" si="14"/>
        <v>487</v>
      </c>
      <c r="X25" s="184">
        <v>260</v>
      </c>
      <c r="Y25" s="184">
        <v>227</v>
      </c>
      <c r="Z25" s="184">
        <f t="shared" si="15"/>
        <v>530</v>
      </c>
      <c r="AA25" s="184">
        <v>263</v>
      </c>
      <c r="AB25" s="184">
        <v>267</v>
      </c>
      <c r="AC25" s="184">
        <f t="shared" si="16"/>
        <v>175</v>
      </c>
      <c r="AD25" s="184">
        <v>82</v>
      </c>
      <c r="AE25" s="184">
        <v>93</v>
      </c>
      <c r="AF25" s="184">
        <f t="shared" si="17"/>
        <v>50</v>
      </c>
      <c r="AG25" s="184">
        <v>14</v>
      </c>
      <c r="AH25" s="184">
        <v>36</v>
      </c>
    </row>
    <row r="26" spans="2:34" ht="13.5" customHeight="1">
      <c r="B26" s="1171"/>
      <c r="C26" s="182" t="s">
        <v>1104</v>
      </c>
      <c r="D26" s="304">
        <f t="shared" si="6"/>
        <v>11</v>
      </c>
      <c r="E26" s="184">
        <v>11</v>
      </c>
      <c r="F26" s="318">
        <v>0</v>
      </c>
      <c r="G26" s="184">
        <v>122</v>
      </c>
      <c r="H26" s="304">
        <f t="shared" si="7"/>
        <v>3016</v>
      </c>
      <c r="I26" s="304">
        <f t="shared" si="8"/>
        <v>1567</v>
      </c>
      <c r="J26" s="304">
        <f t="shared" si="9"/>
        <v>1449</v>
      </c>
      <c r="K26" s="304">
        <f t="shared" si="10"/>
        <v>471</v>
      </c>
      <c r="L26" s="184">
        <v>246</v>
      </c>
      <c r="M26" s="184">
        <v>225</v>
      </c>
      <c r="N26" s="184">
        <f t="shared" si="11"/>
        <v>450</v>
      </c>
      <c r="O26" s="184">
        <v>228</v>
      </c>
      <c r="P26" s="184">
        <v>222</v>
      </c>
      <c r="Q26" s="184">
        <f t="shared" si="12"/>
        <v>483</v>
      </c>
      <c r="R26" s="184">
        <v>260</v>
      </c>
      <c r="S26" s="184">
        <v>223</v>
      </c>
      <c r="T26" s="304">
        <f t="shared" si="13"/>
        <v>560</v>
      </c>
      <c r="U26" s="184">
        <v>297</v>
      </c>
      <c r="V26" s="184">
        <v>263</v>
      </c>
      <c r="W26" s="184">
        <f t="shared" si="14"/>
        <v>506</v>
      </c>
      <c r="X26" s="184">
        <v>259</v>
      </c>
      <c r="Y26" s="184">
        <v>247</v>
      </c>
      <c r="Z26" s="184">
        <f t="shared" si="15"/>
        <v>546</v>
      </c>
      <c r="AA26" s="184">
        <v>277</v>
      </c>
      <c r="AB26" s="184">
        <v>269</v>
      </c>
      <c r="AC26" s="184">
        <f t="shared" si="16"/>
        <v>181</v>
      </c>
      <c r="AD26" s="184">
        <v>60</v>
      </c>
      <c r="AE26" s="184">
        <v>121</v>
      </c>
      <c r="AF26" s="184">
        <f t="shared" si="17"/>
        <v>56</v>
      </c>
      <c r="AG26" s="184">
        <v>13</v>
      </c>
      <c r="AH26" s="184">
        <v>43</v>
      </c>
    </row>
    <row r="27" spans="2:34" ht="13.5" customHeight="1">
      <c r="B27" s="1171"/>
      <c r="C27" s="182" t="s">
        <v>1105</v>
      </c>
      <c r="D27" s="304">
        <f t="shared" si="6"/>
        <v>14</v>
      </c>
      <c r="E27" s="184">
        <v>10</v>
      </c>
      <c r="F27" s="184">
        <v>4</v>
      </c>
      <c r="G27" s="184">
        <v>99</v>
      </c>
      <c r="H27" s="304">
        <f t="shared" si="7"/>
        <v>2276</v>
      </c>
      <c r="I27" s="304">
        <f t="shared" si="8"/>
        <v>1127</v>
      </c>
      <c r="J27" s="304">
        <f t="shared" si="9"/>
        <v>1149</v>
      </c>
      <c r="K27" s="304">
        <f t="shared" si="10"/>
        <v>348</v>
      </c>
      <c r="L27" s="184">
        <v>183</v>
      </c>
      <c r="M27" s="184">
        <v>165</v>
      </c>
      <c r="N27" s="184">
        <f t="shared" si="11"/>
        <v>359</v>
      </c>
      <c r="O27" s="184">
        <v>180</v>
      </c>
      <c r="P27" s="184">
        <v>179</v>
      </c>
      <c r="Q27" s="184">
        <f t="shared" si="12"/>
        <v>358</v>
      </c>
      <c r="R27" s="184">
        <v>184</v>
      </c>
      <c r="S27" s="184">
        <v>174</v>
      </c>
      <c r="T27" s="304">
        <f t="shared" si="13"/>
        <v>396</v>
      </c>
      <c r="U27" s="184">
        <v>198</v>
      </c>
      <c r="V27" s="184">
        <v>198</v>
      </c>
      <c r="W27" s="184">
        <f t="shared" si="14"/>
        <v>361</v>
      </c>
      <c r="X27" s="184">
        <v>169</v>
      </c>
      <c r="Y27" s="184">
        <v>192</v>
      </c>
      <c r="Z27" s="184">
        <f t="shared" si="15"/>
        <v>454</v>
      </c>
      <c r="AA27" s="184">
        <v>213</v>
      </c>
      <c r="AB27" s="184">
        <v>241</v>
      </c>
      <c r="AC27" s="184">
        <f t="shared" si="16"/>
        <v>148</v>
      </c>
      <c r="AD27" s="184">
        <v>57</v>
      </c>
      <c r="AE27" s="184">
        <v>91</v>
      </c>
      <c r="AF27" s="184">
        <f t="shared" si="17"/>
        <v>39</v>
      </c>
      <c r="AG27" s="184">
        <v>15</v>
      </c>
      <c r="AH27" s="184">
        <v>24</v>
      </c>
    </row>
    <row r="28" spans="2:34" ht="13.5" customHeight="1">
      <c r="B28" s="1171"/>
      <c r="C28" s="182" t="s">
        <v>1106</v>
      </c>
      <c r="D28" s="304">
        <f t="shared" si="6"/>
        <v>9</v>
      </c>
      <c r="E28" s="184">
        <v>9</v>
      </c>
      <c r="F28" s="318">
        <v>0</v>
      </c>
      <c r="G28" s="184">
        <v>79</v>
      </c>
      <c r="H28" s="304">
        <f t="shared" si="7"/>
        <v>1980</v>
      </c>
      <c r="I28" s="304">
        <f t="shared" si="8"/>
        <v>1015</v>
      </c>
      <c r="J28" s="304">
        <f t="shared" si="9"/>
        <v>965</v>
      </c>
      <c r="K28" s="304">
        <f t="shared" si="10"/>
        <v>289</v>
      </c>
      <c r="L28" s="184">
        <v>148</v>
      </c>
      <c r="M28" s="184">
        <v>141</v>
      </c>
      <c r="N28" s="184">
        <f t="shared" si="11"/>
        <v>315</v>
      </c>
      <c r="O28" s="184">
        <v>156</v>
      </c>
      <c r="P28" s="184">
        <v>159</v>
      </c>
      <c r="Q28" s="184">
        <f t="shared" si="12"/>
        <v>302</v>
      </c>
      <c r="R28" s="184">
        <v>161</v>
      </c>
      <c r="S28" s="184">
        <v>141</v>
      </c>
      <c r="T28" s="304">
        <f t="shared" si="13"/>
        <v>365</v>
      </c>
      <c r="U28" s="184">
        <v>184</v>
      </c>
      <c r="V28" s="184">
        <v>181</v>
      </c>
      <c r="W28" s="184">
        <f t="shared" si="14"/>
        <v>344</v>
      </c>
      <c r="X28" s="184">
        <v>180</v>
      </c>
      <c r="Y28" s="184">
        <v>164</v>
      </c>
      <c r="Z28" s="184">
        <f t="shared" si="15"/>
        <v>365</v>
      </c>
      <c r="AA28" s="184">
        <v>186</v>
      </c>
      <c r="AB28" s="184">
        <v>179</v>
      </c>
      <c r="AC28" s="184">
        <f t="shared" si="16"/>
        <v>121</v>
      </c>
      <c r="AD28" s="184">
        <v>47</v>
      </c>
      <c r="AE28" s="184">
        <v>74</v>
      </c>
      <c r="AF28" s="184">
        <f t="shared" si="17"/>
        <v>29</v>
      </c>
      <c r="AG28" s="184">
        <v>3</v>
      </c>
      <c r="AH28" s="184">
        <v>26</v>
      </c>
    </row>
    <row r="29" spans="2:34" ht="13.5" customHeight="1">
      <c r="B29" s="1171"/>
      <c r="C29" s="182" t="s">
        <v>1107</v>
      </c>
      <c r="D29" s="304">
        <f t="shared" si="6"/>
        <v>6</v>
      </c>
      <c r="E29" s="184">
        <v>6</v>
      </c>
      <c r="F29" s="318">
        <v>0</v>
      </c>
      <c r="G29" s="184">
        <v>78</v>
      </c>
      <c r="H29" s="304">
        <f t="shared" si="7"/>
        <v>2080</v>
      </c>
      <c r="I29" s="304">
        <f t="shared" si="8"/>
        <v>1036</v>
      </c>
      <c r="J29" s="304">
        <f t="shared" si="9"/>
        <v>1044</v>
      </c>
      <c r="K29" s="304">
        <f t="shared" si="10"/>
        <v>340</v>
      </c>
      <c r="L29" s="184">
        <v>161</v>
      </c>
      <c r="M29" s="184">
        <v>179</v>
      </c>
      <c r="N29" s="184">
        <f t="shared" si="11"/>
        <v>300</v>
      </c>
      <c r="O29" s="184">
        <v>156</v>
      </c>
      <c r="P29" s="184">
        <v>144</v>
      </c>
      <c r="Q29" s="184">
        <f t="shared" si="12"/>
        <v>319</v>
      </c>
      <c r="R29" s="184">
        <v>163</v>
      </c>
      <c r="S29" s="184">
        <v>156</v>
      </c>
      <c r="T29" s="304">
        <f t="shared" si="13"/>
        <v>351</v>
      </c>
      <c r="U29" s="184">
        <v>177</v>
      </c>
      <c r="V29" s="184">
        <v>174</v>
      </c>
      <c r="W29" s="184">
        <f t="shared" si="14"/>
        <v>370</v>
      </c>
      <c r="X29" s="184">
        <v>178</v>
      </c>
      <c r="Y29" s="184">
        <v>192</v>
      </c>
      <c r="Z29" s="184">
        <f t="shared" si="15"/>
        <v>400</v>
      </c>
      <c r="AA29" s="184">
        <v>201</v>
      </c>
      <c r="AB29" s="184">
        <v>199</v>
      </c>
      <c r="AC29" s="184">
        <f t="shared" si="16"/>
        <v>120</v>
      </c>
      <c r="AD29" s="184">
        <v>48</v>
      </c>
      <c r="AE29" s="184">
        <v>72</v>
      </c>
      <c r="AF29" s="184">
        <f t="shared" si="17"/>
        <v>22</v>
      </c>
      <c r="AG29" s="184">
        <v>7</v>
      </c>
      <c r="AH29" s="184">
        <v>15</v>
      </c>
    </row>
    <row r="30" spans="2:34" ht="13.5" customHeight="1">
      <c r="B30" s="1171"/>
      <c r="C30" s="182" t="s">
        <v>1108</v>
      </c>
      <c r="D30" s="304">
        <f t="shared" si="6"/>
        <v>13</v>
      </c>
      <c r="E30" s="184">
        <v>13</v>
      </c>
      <c r="F30" s="318">
        <v>0</v>
      </c>
      <c r="G30" s="184">
        <v>144</v>
      </c>
      <c r="H30" s="304">
        <f t="shared" si="7"/>
        <v>4056</v>
      </c>
      <c r="I30" s="304">
        <f t="shared" si="8"/>
        <v>2076</v>
      </c>
      <c r="J30" s="304">
        <f t="shared" si="9"/>
        <v>1980</v>
      </c>
      <c r="K30" s="304">
        <f t="shared" si="10"/>
        <v>638</v>
      </c>
      <c r="L30" s="184">
        <v>336</v>
      </c>
      <c r="M30" s="184">
        <v>302</v>
      </c>
      <c r="N30" s="184">
        <f t="shared" si="11"/>
        <v>621</v>
      </c>
      <c r="O30" s="184">
        <v>301</v>
      </c>
      <c r="P30" s="184">
        <v>320</v>
      </c>
      <c r="Q30" s="184">
        <f t="shared" si="12"/>
        <v>692</v>
      </c>
      <c r="R30" s="184">
        <v>352</v>
      </c>
      <c r="S30" s="184">
        <v>340</v>
      </c>
      <c r="T30" s="304">
        <f t="shared" si="13"/>
        <v>639</v>
      </c>
      <c r="U30" s="184">
        <v>330</v>
      </c>
      <c r="V30" s="184">
        <v>309</v>
      </c>
      <c r="W30" s="184">
        <f t="shared" si="14"/>
        <v>712</v>
      </c>
      <c r="X30" s="184">
        <v>363</v>
      </c>
      <c r="Y30" s="184">
        <v>349</v>
      </c>
      <c r="Z30" s="184">
        <f t="shared" si="15"/>
        <v>754</v>
      </c>
      <c r="AA30" s="184">
        <v>394</v>
      </c>
      <c r="AB30" s="184">
        <v>360</v>
      </c>
      <c r="AC30" s="184">
        <f t="shared" si="16"/>
        <v>220</v>
      </c>
      <c r="AD30" s="184">
        <v>82</v>
      </c>
      <c r="AE30" s="184">
        <v>138</v>
      </c>
      <c r="AF30" s="184">
        <f t="shared" si="17"/>
        <v>39</v>
      </c>
      <c r="AG30" s="184">
        <v>23</v>
      </c>
      <c r="AH30" s="184">
        <v>16</v>
      </c>
    </row>
    <row r="31" spans="2:34" ht="13.5" customHeight="1">
      <c r="B31" s="1171"/>
      <c r="C31" s="182" t="s">
        <v>1109</v>
      </c>
      <c r="D31" s="304">
        <f t="shared" si="6"/>
        <v>8</v>
      </c>
      <c r="E31" s="184">
        <v>8</v>
      </c>
      <c r="F31" s="318">
        <v>0</v>
      </c>
      <c r="G31" s="184">
        <v>109</v>
      </c>
      <c r="H31" s="304">
        <f t="shared" si="7"/>
        <v>2920</v>
      </c>
      <c r="I31" s="304">
        <f t="shared" si="8"/>
        <v>1454</v>
      </c>
      <c r="J31" s="304">
        <f t="shared" si="9"/>
        <v>1466</v>
      </c>
      <c r="K31" s="304">
        <f t="shared" si="10"/>
        <v>473</v>
      </c>
      <c r="L31" s="184">
        <v>245</v>
      </c>
      <c r="M31" s="184">
        <v>228</v>
      </c>
      <c r="N31" s="184">
        <f t="shared" si="11"/>
        <v>438</v>
      </c>
      <c r="O31" s="184">
        <v>219</v>
      </c>
      <c r="P31" s="184">
        <v>219</v>
      </c>
      <c r="Q31" s="184">
        <f t="shared" si="12"/>
        <v>505</v>
      </c>
      <c r="R31" s="184">
        <v>241</v>
      </c>
      <c r="S31" s="184">
        <v>264</v>
      </c>
      <c r="T31" s="304">
        <f t="shared" si="13"/>
        <v>490</v>
      </c>
      <c r="U31" s="184">
        <v>245</v>
      </c>
      <c r="V31" s="184">
        <v>245</v>
      </c>
      <c r="W31" s="184">
        <f t="shared" si="14"/>
        <v>504</v>
      </c>
      <c r="X31" s="184">
        <v>246</v>
      </c>
      <c r="Y31" s="184">
        <v>258</v>
      </c>
      <c r="Z31" s="184">
        <f t="shared" si="15"/>
        <v>510</v>
      </c>
      <c r="AA31" s="184">
        <v>258</v>
      </c>
      <c r="AB31" s="184">
        <v>252</v>
      </c>
      <c r="AC31" s="184">
        <f t="shared" si="16"/>
        <v>153</v>
      </c>
      <c r="AD31" s="184">
        <v>56</v>
      </c>
      <c r="AE31" s="184">
        <v>97</v>
      </c>
      <c r="AF31" s="184">
        <f t="shared" si="17"/>
        <v>29</v>
      </c>
      <c r="AG31" s="184">
        <v>10</v>
      </c>
      <c r="AH31" s="184">
        <v>19</v>
      </c>
    </row>
    <row r="32" spans="2:34" ht="13.5" customHeight="1">
      <c r="B32" s="1171"/>
      <c r="C32" s="182" t="s">
        <v>1110</v>
      </c>
      <c r="D32" s="304">
        <f t="shared" si="6"/>
        <v>12</v>
      </c>
      <c r="E32" s="184">
        <v>12</v>
      </c>
      <c r="F32" s="318">
        <v>0</v>
      </c>
      <c r="G32" s="184">
        <v>79</v>
      </c>
      <c r="H32" s="304">
        <f t="shared" si="7"/>
        <v>1461</v>
      </c>
      <c r="I32" s="304">
        <f t="shared" si="8"/>
        <v>721</v>
      </c>
      <c r="J32" s="304">
        <f t="shared" si="9"/>
        <v>740</v>
      </c>
      <c r="K32" s="304">
        <f t="shared" si="10"/>
        <v>215</v>
      </c>
      <c r="L32" s="184">
        <v>106</v>
      </c>
      <c r="M32" s="184">
        <v>109</v>
      </c>
      <c r="N32" s="184">
        <f t="shared" si="11"/>
        <v>231</v>
      </c>
      <c r="O32" s="184">
        <v>112</v>
      </c>
      <c r="P32" s="184">
        <v>119</v>
      </c>
      <c r="Q32" s="184">
        <f t="shared" si="12"/>
        <v>241</v>
      </c>
      <c r="R32" s="184">
        <v>100</v>
      </c>
      <c r="S32" s="184">
        <v>141</v>
      </c>
      <c r="T32" s="304">
        <f t="shared" si="13"/>
        <v>254</v>
      </c>
      <c r="U32" s="184">
        <v>134</v>
      </c>
      <c r="V32" s="184">
        <v>120</v>
      </c>
      <c r="W32" s="184">
        <f t="shared" si="14"/>
        <v>246</v>
      </c>
      <c r="X32" s="184">
        <v>131</v>
      </c>
      <c r="Y32" s="184">
        <v>115</v>
      </c>
      <c r="Z32" s="184">
        <f t="shared" si="15"/>
        <v>274</v>
      </c>
      <c r="AA32" s="184">
        <v>138</v>
      </c>
      <c r="AB32" s="184">
        <v>136</v>
      </c>
      <c r="AC32" s="184">
        <f t="shared" si="16"/>
        <v>129</v>
      </c>
      <c r="AD32" s="184">
        <v>57</v>
      </c>
      <c r="AE32" s="184">
        <v>72</v>
      </c>
      <c r="AF32" s="184">
        <f t="shared" si="17"/>
        <v>32</v>
      </c>
      <c r="AG32" s="184">
        <v>5</v>
      </c>
      <c r="AH32" s="184">
        <v>27</v>
      </c>
    </row>
    <row r="33" spans="2:34" ht="13.5" customHeight="1">
      <c r="B33" s="1171"/>
      <c r="C33" s="182" t="s">
        <v>1111</v>
      </c>
      <c r="D33" s="304">
        <f t="shared" si="6"/>
        <v>9</v>
      </c>
      <c r="E33" s="184">
        <v>8</v>
      </c>
      <c r="F33" s="184">
        <v>1</v>
      </c>
      <c r="G33" s="184">
        <v>90</v>
      </c>
      <c r="H33" s="304">
        <f t="shared" si="7"/>
        <v>2466</v>
      </c>
      <c r="I33" s="304">
        <f t="shared" si="8"/>
        <v>1304</v>
      </c>
      <c r="J33" s="304">
        <f t="shared" si="9"/>
        <v>1162</v>
      </c>
      <c r="K33" s="304">
        <f t="shared" si="10"/>
        <v>387</v>
      </c>
      <c r="L33" s="184">
        <v>208</v>
      </c>
      <c r="M33" s="184">
        <v>179</v>
      </c>
      <c r="N33" s="184">
        <f t="shared" si="11"/>
        <v>365</v>
      </c>
      <c r="O33" s="184">
        <v>180</v>
      </c>
      <c r="P33" s="184">
        <v>185</v>
      </c>
      <c r="Q33" s="184">
        <f t="shared" si="12"/>
        <v>404</v>
      </c>
      <c r="R33" s="184">
        <v>214</v>
      </c>
      <c r="S33" s="184">
        <v>190</v>
      </c>
      <c r="T33" s="304">
        <f t="shared" si="13"/>
        <v>443</v>
      </c>
      <c r="U33" s="184">
        <v>246</v>
      </c>
      <c r="V33" s="184">
        <v>197</v>
      </c>
      <c r="W33" s="184">
        <f t="shared" si="14"/>
        <v>405</v>
      </c>
      <c r="X33" s="184">
        <v>211</v>
      </c>
      <c r="Y33" s="184">
        <v>194</v>
      </c>
      <c r="Z33" s="184">
        <f t="shared" si="15"/>
        <v>462</v>
      </c>
      <c r="AA33" s="184">
        <v>245</v>
      </c>
      <c r="AB33" s="184">
        <v>217</v>
      </c>
      <c r="AC33" s="184">
        <f t="shared" si="16"/>
        <v>138</v>
      </c>
      <c r="AD33" s="184">
        <v>51</v>
      </c>
      <c r="AE33" s="184">
        <v>87</v>
      </c>
      <c r="AF33" s="184">
        <f t="shared" si="17"/>
        <v>43</v>
      </c>
      <c r="AG33" s="184">
        <v>9</v>
      </c>
      <c r="AH33" s="184">
        <v>34</v>
      </c>
    </row>
    <row r="34" spans="2:34" ht="13.5" customHeight="1">
      <c r="B34" s="1171"/>
      <c r="C34" s="182" t="s">
        <v>1112</v>
      </c>
      <c r="D34" s="304">
        <f t="shared" si="6"/>
        <v>5</v>
      </c>
      <c r="E34" s="184">
        <v>5</v>
      </c>
      <c r="F34" s="318">
        <v>0</v>
      </c>
      <c r="G34" s="184">
        <v>44</v>
      </c>
      <c r="H34" s="304">
        <f t="shared" si="7"/>
        <v>1116</v>
      </c>
      <c r="I34" s="304">
        <f t="shared" si="8"/>
        <v>562</v>
      </c>
      <c r="J34" s="304">
        <f t="shared" si="9"/>
        <v>554</v>
      </c>
      <c r="K34" s="304">
        <f t="shared" si="10"/>
        <v>130</v>
      </c>
      <c r="L34" s="184">
        <v>73</v>
      </c>
      <c r="M34" s="184">
        <v>57</v>
      </c>
      <c r="N34" s="184">
        <f t="shared" si="11"/>
        <v>179</v>
      </c>
      <c r="O34" s="184">
        <v>93</v>
      </c>
      <c r="P34" s="184">
        <v>86</v>
      </c>
      <c r="Q34" s="184">
        <f t="shared" si="12"/>
        <v>175</v>
      </c>
      <c r="R34" s="184">
        <v>83</v>
      </c>
      <c r="S34" s="184">
        <v>92</v>
      </c>
      <c r="T34" s="304">
        <f t="shared" si="13"/>
        <v>205</v>
      </c>
      <c r="U34" s="184">
        <v>104</v>
      </c>
      <c r="V34" s="184">
        <v>101</v>
      </c>
      <c r="W34" s="184">
        <f t="shared" si="14"/>
        <v>218</v>
      </c>
      <c r="X34" s="184">
        <v>110</v>
      </c>
      <c r="Y34" s="184">
        <v>108</v>
      </c>
      <c r="Z34" s="184">
        <f t="shared" si="15"/>
        <v>209</v>
      </c>
      <c r="AA34" s="184">
        <v>99</v>
      </c>
      <c r="AB34" s="184">
        <v>110</v>
      </c>
      <c r="AC34" s="184">
        <f t="shared" si="16"/>
        <v>70</v>
      </c>
      <c r="AD34" s="184">
        <v>23</v>
      </c>
      <c r="AE34" s="184">
        <v>47</v>
      </c>
      <c r="AF34" s="184">
        <f t="shared" si="17"/>
        <v>11</v>
      </c>
      <c r="AG34" s="184">
        <v>5</v>
      </c>
      <c r="AH34" s="184">
        <v>6</v>
      </c>
    </row>
    <row r="35" spans="2:34" ht="13.5" customHeight="1">
      <c r="B35" s="1171"/>
      <c r="C35" s="182" t="s">
        <v>1113</v>
      </c>
      <c r="D35" s="304">
        <f t="shared" si="6"/>
        <v>2</v>
      </c>
      <c r="E35" s="184">
        <v>2</v>
      </c>
      <c r="F35" s="318">
        <v>0</v>
      </c>
      <c r="G35" s="184">
        <v>31</v>
      </c>
      <c r="H35" s="304">
        <f t="shared" si="7"/>
        <v>871</v>
      </c>
      <c r="I35" s="304">
        <f t="shared" si="8"/>
        <v>449</v>
      </c>
      <c r="J35" s="304">
        <f t="shared" si="9"/>
        <v>422</v>
      </c>
      <c r="K35" s="304">
        <f t="shared" si="10"/>
        <v>131</v>
      </c>
      <c r="L35" s="184">
        <v>78</v>
      </c>
      <c r="M35" s="184">
        <v>53</v>
      </c>
      <c r="N35" s="184">
        <f t="shared" si="11"/>
        <v>129</v>
      </c>
      <c r="O35" s="184">
        <v>69</v>
      </c>
      <c r="P35" s="184">
        <v>60</v>
      </c>
      <c r="Q35" s="184">
        <f t="shared" si="12"/>
        <v>155</v>
      </c>
      <c r="R35" s="184">
        <v>87</v>
      </c>
      <c r="S35" s="184">
        <v>68</v>
      </c>
      <c r="T35" s="304">
        <f t="shared" si="13"/>
        <v>137</v>
      </c>
      <c r="U35" s="184">
        <v>70</v>
      </c>
      <c r="V35" s="184">
        <v>67</v>
      </c>
      <c r="W35" s="184">
        <f t="shared" si="14"/>
        <v>170</v>
      </c>
      <c r="X35" s="184">
        <v>77</v>
      </c>
      <c r="Y35" s="184">
        <v>93</v>
      </c>
      <c r="Z35" s="184">
        <f t="shared" si="15"/>
        <v>149</v>
      </c>
      <c r="AA35" s="184">
        <v>68</v>
      </c>
      <c r="AB35" s="184">
        <v>81</v>
      </c>
      <c r="AC35" s="184">
        <f t="shared" si="16"/>
        <v>46</v>
      </c>
      <c r="AD35" s="184">
        <v>16</v>
      </c>
      <c r="AE35" s="184">
        <v>30</v>
      </c>
      <c r="AF35" s="184">
        <f t="shared" si="17"/>
        <v>8</v>
      </c>
      <c r="AG35" s="184">
        <v>4</v>
      </c>
      <c r="AH35" s="184">
        <v>4</v>
      </c>
    </row>
    <row r="36" spans="2:34" ht="13.5" customHeight="1">
      <c r="B36" s="1171"/>
      <c r="C36" s="182" t="s">
        <v>1114</v>
      </c>
      <c r="D36" s="304">
        <f t="shared" si="6"/>
        <v>6</v>
      </c>
      <c r="E36" s="184">
        <v>6</v>
      </c>
      <c r="F36" s="318">
        <v>0</v>
      </c>
      <c r="G36" s="184">
        <v>59</v>
      </c>
      <c r="H36" s="304">
        <f t="shared" si="7"/>
        <v>1469</v>
      </c>
      <c r="I36" s="304">
        <f t="shared" si="8"/>
        <v>776</v>
      </c>
      <c r="J36" s="304">
        <f t="shared" si="9"/>
        <v>693</v>
      </c>
      <c r="K36" s="304">
        <f t="shared" si="10"/>
        <v>238</v>
      </c>
      <c r="L36" s="184">
        <v>123</v>
      </c>
      <c r="M36" s="184">
        <v>115</v>
      </c>
      <c r="N36" s="184">
        <f t="shared" si="11"/>
        <v>220</v>
      </c>
      <c r="O36" s="184">
        <v>114</v>
      </c>
      <c r="P36" s="184">
        <v>106</v>
      </c>
      <c r="Q36" s="184">
        <f t="shared" si="12"/>
        <v>225</v>
      </c>
      <c r="R36" s="184">
        <v>120</v>
      </c>
      <c r="S36" s="184">
        <v>105</v>
      </c>
      <c r="T36" s="304">
        <f t="shared" si="13"/>
        <v>258</v>
      </c>
      <c r="U36" s="184">
        <v>127</v>
      </c>
      <c r="V36" s="184">
        <v>131</v>
      </c>
      <c r="W36" s="184">
        <f t="shared" si="14"/>
        <v>269</v>
      </c>
      <c r="X36" s="184">
        <v>149</v>
      </c>
      <c r="Y36" s="184">
        <v>120</v>
      </c>
      <c r="Z36" s="184">
        <f t="shared" si="15"/>
        <v>259</v>
      </c>
      <c r="AA36" s="184">
        <v>143</v>
      </c>
      <c r="AB36" s="184">
        <v>116</v>
      </c>
      <c r="AC36" s="184">
        <f t="shared" si="16"/>
        <v>96</v>
      </c>
      <c r="AD36" s="184">
        <v>34</v>
      </c>
      <c r="AE36" s="184">
        <v>62</v>
      </c>
      <c r="AF36" s="184">
        <f t="shared" si="17"/>
        <v>15</v>
      </c>
      <c r="AG36" s="184">
        <v>7</v>
      </c>
      <c r="AH36" s="184">
        <v>8</v>
      </c>
    </row>
    <row r="37" spans="2:34" ht="13.5" customHeight="1">
      <c r="B37" s="1171"/>
      <c r="C37" s="182" t="s">
        <v>1115</v>
      </c>
      <c r="D37" s="304">
        <f t="shared" si="6"/>
        <v>10</v>
      </c>
      <c r="E37" s="184">
        <v>8</v>
      </c>
      <c r="F37" s="184">
        <v>2</v>
      </c>
      <c r="G37" s="184">
        <v>36</v>
      </c>
      <c r="H37" s="304">
        <f t="shared" si="7"/>
        <v>457</v>
      </c>
      <c r="I37" s="304">
        <f t="shared" si="8"/>
        <v>235</v>
      </c>
      <c r="J37" s="304">
        <f t="shared" si="9"/>
        <v>222</v>
      </c>
      <c r="K37" s="304">
        <f t="shared" si="10"/>
        <v>78</v>
      </c>
      <c r="L37" s="184">
        <v>32</v>
      </c>
      <c r="M37" s="184">
        <v>46</v>
      </c>
      <c r="N37" s="184">
        <f t="shared" si="11"/>
        <v>68</v>
      </c>
      <c r="O37" s="184">
        <v>34</v>
      </c>
      <c r="P37" s="184">
        <v>34</v>
      </c>
      <c r="Q37" s="184">
        <f t="shared" si="12"/>
        <v>61</v>
      </c>
      <c r="R37" s="184">
        <v>38</v>
      </c>
      <c r="S37" s="184">
        <v>23</v>
      </c>
      <c r="T37" s="304">
        <f t="shared" si="13"/>
        <v>85</v>
      </c>
      <c r="U37" s="184">
        <v>49</v>
      </c>
      <c r="V37" s="184">
        <v>36</v>
      </c>
      <c r="W37" s="184">
        <f t="shared" si="14"/>
        <v>80</v>
      </c>
      <c r="X37" s="184">
        <v>36</v>
      </c>
      <c r="Y37" s="184">
        <v>44</v>
      </c>
      <c r="Z37" s="184">
        <f t="shared" si="15"/>
        <v>85</v>
      </c>
      <c r="AA37" s="184">
        <v>46</v>
      </c>
      <c r="AB37" s="184">
        <v>39</v>
      </c>
      <c r="AC37" s="184">
        <f t="shared" si="16"/>
        <v>67</v>
      </c>
      <c r="AD37" s="184">
        <v>27</v>
      </c>
      <c r="AE37" s="184">
        <v>40</v>
      </c>
      <c r="AF37" s="184">
        <f t="shared" si="17"/>
        <v>21</v>
      </c>
      <c r="AG37" s="184">
        <v>4</v>
      </c>
      <c r="AH37" s="184">
        <v>17</v>
      </c>
    </row>
    <row r="38" spans="2:34" ht="13.5" customHeight="1">
      <c r="B38" s="1171"/>
      <c r="C38" s="182" t="s">
        <v>1116</v>
      </c>
      <c r="D38" s="304">
        <f t="shared" si="6"/>
        <v>11</v>
      </c>
      <c r="E38" s="184">
        <v>8</v>
      </c>
      <c r="F38" s="184">
        <v>3</v>
      </c>
      <c r="G38" s="184">
        <v>47</v>
      </c>
      <c r="H38" s="304">
        <f t="shared" si="7"/>
        <v>631</v>
      </c>
      <c r="I38" s="304">
        <f t="shared" si="8"/>
        <v>354</v>
      </c>
      <c r="J38" s="304">
        <f t="shared" si="9"/>
        <v>277</v>
      </c>
      <c r="K38" s="304">
        <f t="shared" si="10"/>
        <v>96</v>
      </c>
      <c r="L38" s="184">
        <v>54</v>
      </c>
      <c r="M38" s="184">
        <v>42</v>
      </c>
      <c r="N38" s="184">
        <f t="shared" si="11"/>
        <v>84</v>
      </c>
      <c r="O38" s="184">
        <v>43</v>
      </c>
      <c r="P38" s="184">
        <v>41</v>
      </c>
      <c r="Q38" s="184">
        <f t="shared" si="12"/>
        <v>105</v>
      </c>
      <c r="R38" s="184">
        <v>61</v>
      </c>
      <c r="S38" s="184">
        <v>44</v>
      </c>
      <c r="T38" s="304">
        <f t="shared" si="13"/>
        <v>108</v>
      </c>
      <c r="U38" s="184">
        <v>58</v>
      </c>
      <c r="V38" s="184">
        <v>50</v>
      </c>
      <c r="W38" s="184">
        <f t="shared" si="14"/>
        <v>120</v>
      </c>
      <c r="X38" s="184">
        <v>63</v>
      </c>
      <c r="Y38" s="184">
        <v>57</v>
      </c>
      <c r="Z38" s="184">
        <f t="shared" si="15"/>
        <v>118</v>
      </c>
      <c r="AA38" s="184">
        <v>75</v>
      </c>
      <c r="AB38" s="184">
        <v>43</v>
      </c>
      <c r="AC38" s="184">
        <f t="shared" si="16"/>
        <v>79</v>
      </c>
      <c r="AD38" s="184">
        <v>31</v>
      </c>
      <c r="AE38" s="184">
        <v>48</v>
      </c>
      <c r="AF38" s="184">
        <f t="shared" si="17"/>
        <v>29</v>
      </c>
      <c r="AG38" s="184">
        <v>7</v>
      </c>
      <c r="AH38" s="184">
        <v>22</v>
      </c>
    </row>
    <row r="39" spans="2:34" ht="13.5" customHeight="1">
      <c r="B39" s="1171"/>
      <c r="C39" s="182" t="s">
        <v>1117</v>
      </c>
      <c r="D39" s="304">
        <f t="shared" si="6"/>
        <v>6</v>
      </c>
      <c r="E39" s="184">
        <v>6</v>
      </c>
      <c r="F39" s="318">
        <v>0</v>
      </c>
      <c r="G39" s="184">
        <v>36</v>
      </c>
      <c r="H39" s="304">
        <f t="shared" si="7"/>
        <v>663</v>
      </c>
      <c r="I39" s="304">
        <f t="shared" si="8"/>
        <v>362</v>
      </c>
      <c r="J39" s="304">
        <f t="shared" si="9"/>
        <v>301</v>
      </c>
      <c r="K39" s="304">
        <f t="shared" si="10"/>
        <v>102</v>
      </c>
      <c r="L39" s="184">
        <v>53</v>
      </c>
      <c r="M39" s="184">
        <v>49</v>
      </c>
      <c r="N39" s="184">
        <f t="shared" si="11"/>
        <v>103</v>
      </c>
      <c r="O39" s="184">
        <v>47</v>
      </c>
      <c r="P39" s="184">
        <v>56</v>
      </c>
      <c r="Q39" s="184">
        <f t="shared" si="12"/>
        <v>109</v>
      </c>
      <c r="R39" s="184">
        <v>55</v>
      </c>
      <c r="S39" s="184">
        <v>54</v>
      </c>
      <c r="T39" s="304">
        <f t="shared" si="13"/>
        <v>95</v>
      </c>
      <c r="U39" s="184">
        <v>56</v>
      </c>
      <c r="V39" s="184">
        <v>39</v>
      </c>
      <c r="W39" s="184">
        <f t="shared" si="14"/>
        <v>113</v>
      </c>
      <c r="X39" s="184">
        <v>60</v>
      </c>
      <c r="Y39" s="184">
        <v>53</v>
      </c>
      <c r="Z39" s="184">
        <f t="shared" si="15"/>
        <v>141</v>
      </c>
      <c r="AA39" s="184">
        <v>91</v>
      </c>
      <c r="AB39" s="184">
        <v>50</v>
      </c>
      <c r="AC39" s="184">
        <f t="shared" si="16"/>
        <v>63</v>
      </c>
      <c r="AD39" s="184">
        <v>26</v>
      </c>
      <c r="AE39" s="184">
        <v>37</v>
      </c>
      <c r="AF39" s="184">
        <f t="shared" si="17"/>
        <v>26</v>
      </c>
      <c r="AG39" s="184">
        <v>6</v>
      </c>
      <c r="AH39" s="184">
        <v>20</v>
      </c>
    </row>
    <row r="40" spans="2:34" ht="13.5" customHeight="1">
      <c r="B40" s="1171"/>
      <c r="C40" s="182" t="s">
        <v>1118</v>
      </c>
      <c r="D40" s="304">
        <f t="shared" si="6"/>
        <v>8</v>
      </c>
      <c r="E40" s="184">
        <v>8</v>
      </c>
      <c r="F40" s="318">
        <v>0</v>
      </c>
      <c r="G40" s="184">
        <v>44</v>
      </c>
      <c r="H40" s="304">
        <f t="shared" si="7"/>
        <v>619</v>
      </c>
      <c r="I40" s="304">
        <f t="shared" si="8"/>
        <v>292</v>
      </c>
      <c r="J40" s="304">
        <f t="shared" si="9"/>
        <v>327</v>
      </c>
      <c r="K40" s="304">
        <f t="shared" si="10"/>
        <v>91</v>
      </c>
      <c r="L40" s="184">
        <v>45</v>
      </c>
      <c r="M40" s="184">
        <v>46</v>
      </c>
      <c r="N40" s="184">
        <f t="shared" si="11"/>
        <v>89</v>
      </c>
      <c r="O40" s="184">
        <v>46</v>
      </c>
      <c r="P40" s="184">
        <v>43</v>
      </c>
      <c r="Q40" s="184">
        <f t="shared" si="12"/>
        <v>90</v>
      </c>
      <c r="R40" s="184">
        <v>44</v>
      </c>
      <c r="S40" s="184">
        <v>46</v>
      </c>
      <c r="T40" s="304">
        <f t="shared" si="13"/>
        <v>113</v>
      </c>
      <c r="U40" s="184">
        <v>47</v>
      </c>
      <c r="V40" s="184">
        <v>66</v>
      </c>
      <c r="W40" s="184">
        <f t="shared" si="14"/>
        <v>117</v>
      </c>
      <c r="X40" s="184">
        <v>52</v>
      </c>
      <c r="Y40" s="184">
        <v>65</v>
      </c>
      <c r="Z40" s="184">
        <f t="shared" si="15"/>
        <v>119</v>
      </c>
      <c r="AA40" s="184">
        <v>58</v>
      </c>
      <c r="AB40" s="184">
        <v>61</v>
      </c>
      <c r="AC40" s="184">
        <f t="shared" si="16"/>
        <v>77</v>
      </c>
      <c r="AD40" s="184">
        <v>36</v>
      </c>
      <c r="AE40" s="184">
        <v>41</v>
      </c>
      <c r="AF40" s="184">
        <f t="shared" si="17"/>
        <v>22</v>
      </c>
      <c r="AG40" s="184">
        <v>3</v>
      </c>
      <c r="AH40" s="184">
        <v>19</v>
      </c>
    </row>
    <row r="41" spans="2:34" ht="13.5" customHeight="1">
      <c r="B41" s="1171"/>
      <c r="C41" s="182" t="s">
        <v>1119</v>
      </c>
      <c r="D41" s="304">
        <f t="shared" si="6"/>
        <v>6</v>
      </c>
      <c r="E41" s="184">
        <v>4</v>
      </c>
      <c r="F41" s="184">
        <v>2</v>
      </c>
      <c r="G41" s="184">
        <v>35</v>
      </c>
      <c r="H41" s="304">
        <f t="shared" si="7"/>
        <v>577</v>
      </c>
      <c r="I41" s="304">
        <f t="shared" si="8"/>
        <v>300</v>
      </c>
      <c r="J41" s="304">
        <f t="shared" si="9"/>
        <v>277</v>
      </c>
      <c r="K41" s="304">
        <f t="shared" si="10"/>
        <v>77</v>
      </c>
      <c r="L41" s="184">
        <v>40</v>
      </c>
      <c r="M41" s="184">
        <v>37</v>
      </c>
      <c r="N41" s="184">
        <f t="shared" si="11"/>
        <v>91</v>
      </c>
      <c r="O41" s="184">
        <v>48</v>
      </c>
      <c r="P41" s="184">
        <v>43</v>
      </c>
      <c r="Q41" s="184">
        <f t="shared" si="12"/>
        <v>101</v>
      </c>
      <c r="R41" s="184">
        <v>48</v>
      </c>
      <c r="S41" s="184">
        <v>53</v>
      </c>
      <c r="T41" s="304">
        <f t="shared" si="13"/>
        <v>104</v>
      </c>
      <c r="U41" s="184">
        <v>53</v>
      </c>
      <c r="V41" s="184">
        <v>51</v>
      </c>
      <c r="W41" s="184">
        <f t="shared" si="14"/>
        <v>92</v>
      </c>
      <c r="X41" s="184">
        <v>49</v>
      </c>
      <c r="Y41" s="184">
        <v>43</v>
      </c>
      <c r="Z41" s="184">
        <f t="shared" si="15"/>
        <v>112</v>
      </c>
      <c r="AA41" s="184">
        <v>62</v>
      </c>
      <c r="AB41" s="184">
        <v>50</v>
      </c>
      <c r="AC41" s="184">
        <f t="shared" si="16"/>
        <v>59</v>
      </c>
      <c r="AD41" s="184">
        <v>24</v>
      </c>
      <c r="AE41" s="184">
        <v>35</v>
      </c>
      <c r="AF41" s="184">
        <f t="shared" si="17"/>
        <v>10</v>
      </c>
      <c r="AG41" s="184">
        <v>4</v>
      </c>
      <c r="AH41" s="184">
        <v>6</v>
      </c>
    </row>
    <row r="42" spans="2:34" ht="13.5" customHeight="1">
      <c r="B42" s="1171"/>
      <c r="C42" s="182" t="s">
        <v>1120</v>
      </c>
      <c r="D42" s="304">
        <f t="shared" si="6"/>
        <v>8</v>
      </c>
      <c r="E42" s="184">
        <v>8</v>
      </c>
      <c r="F42" s="318">
        <v>0</v>
      </c>
      <c r="G42" s="184">
        <v>50</v>
      </c>
      <c r="H42" s="304">
        <f t="shared" si="7"/>
        <v>810</v>
      </c>
      <c r="I42" s="304">
        <f t="shared" si="8"/>
        <v>403</v>
      </c>
      <c r="J42" s="304">
        <f t="shared" si="9"/>
        <v>407</v>
      </c>
      <c r="K42" s="304">
        <f t="shared" si="10"/>
        <v>127</v>
      </c>
      <c r="L42" s="184">
        <v>66</v>
      </c>
      <c r="M42" s="184">
        <v>61</v>
      </c>
      <c r="N42" s="184">
        <f t="shared" si="11"/>
        <v>123</v>
      </c>
      <c r="O42" s="184">
        <v>58</v>
      </c>
      <c r="P42" s="184">
        <v>65</v>
      </c>
      <c r="Q42" s="184">
        <f t="shared" si="12"/>
        <v>132</v>
      </c>
      <c r="R42" s="184">
        <v>62</v>
      </c>
      <c r="S42" s="184">
        <v>70</v>
      </c>
      <c r="T42" s="304">
        <f t="shared" si="13"/>
        <v>134</v>
      </c>
      <c r="U42" s="184">
        <v>64</v>
      </c>
      <c r="V42" s="184">
        <v>70</v>
      </c>
      <c r="W42" s="184">
        <f t="shared" si="14"/>
        <v>136</v>
      </c>
      <c r="X42" s="184">
        <v>74</v>
      </c>
      <c r="Y42" s="184">
        <v>62</v>
      </c>
      <c r="Z42" s="184">
        <f t="shared" si="15"/>
        <v>158</v>
      </c>
      <c r="AA42" s="184">
        <v>79</v>
      </c>
      <c r="AB42" s="184">
        <v>79</v>
      </c>
      <c r="AC42" s="184">
        <f t="shared" si="16"/>
        <v>81</v>
      </c>
      <c r="AD42" s="184">
        <v>34</v>
      </c>
      <c r="AE42" s="184">
        <v>47</v>
      </c>
      <c r="AF42" s="184">
        <f t="shared" si="17"/>
        <v>17</v>
      </c>
      <c r="AG42" s="184">
        <v>10</v>
      </c>
      <c r="AH42" s="184">
        <v>7</v>
      </c>
    </row>
    <row r="43" spans="2:34" ht="13.5" customHeight="1">
      <c r="B43" s="1171"/>
      <c r="C43" s="182" t="s">
        <v>1121</v>
      </c>
      <c r="D43" s="304">
        <f t="shared" si="6"/>
        <v>4</v>
      </c>
      <c r="E43" s="184">
        <v>4</v>
      </c>
      <c r="F43" s="318">
        <v>0</v>
      </c>
      <c r="G43" s="184">
        <v>30</v>
      </c>
      <c r="H43" s="304">
        <f t="shared" si="7"/>
        <v>544</v>
      </c>
      <c r="I43" s="304">
        <f t="shared" si="8"/>
        <v>277</v>
      </c>
      <c r="J43" s="304">
        <f t="shared" si="9"/>
        <v>267</v>
      </c>
      <c r="K43" s="304">
        <f t="shared" si="10"/>
        <v>86</v>
      </c>
      <c r="L43" s="184">
        <v>41</v>
      </c>
      <c r="M43" s="184">
        <v>45</v>
      </c>
      <c r="N43" s="184">
        <f t="shared" si="11"/>
        <v>82</v>
      </c>
      <c r="O43" s="184">
        <v>51</v>
      </c>
      <c r="P43" s="184">
        <v>31</v>
      </c>
      <c r="Q43" s="184">
        <f t="shared" si="12"/>
        <v>73</v>
      </c>
      <c r="R43" s="184">
        <v>38</v>
      </c>
      <c r="S43" s="184">
        <v>35</v>
      </c>
      <c r="T43" s="304">
        <f t="shared" si="13"/>
        <v>107</v>
      </c>
      <c r="U43" s="184">
        <v>56</v>
      </c>
      <c r="V43" s="184">
        <v>51</v>
      </c>
      <c r="W43" s="184">
        <f t="shared" si="14"/>
        <v>90</v>
      </c>
      <c r="X43" s="184">
        <v>44</v>
      </c>
      <c r="Y43" s="184">
        <v>46</v>
      </c>
      <c r="Z43" s="184">
        <f t="shared" si="15"/>
        <v>106</v>
      </c>
      <c r="AA43" s="184">
        <v>47</v>
      </c>
      <c r="AB43" s="184">
        <v>59</v>
      </c>
      <c r="AC43" s="184">
        <f t="shared" si="16"/>
        <v>50</v>
      </c>
      <c r="AD43" s="184">
        <v>21</v>
      </c>
      <c r="AE43" s="184">
        <v>29</v>
      </c>
      <c r="AF43" s="184">
        <f t="shared" si="17"/>
        <v>20</v>
      </c>
      <c r="AG43" s="184">
        <v>5</v>
      </c>
      <c r="AH43" s="184">
        <v>15</v>
      </c>
    </row>
    <row r="44" spans="2:34" ht="13.5" customHeight="1">
      <c r="B44" s="1171"/>
      <c r="C44" s="182" t="s">
        <v>1122</v>
      </c>
      <c r="D44" s="304">
        <f t="shared" si="6"/>
        <v>9</v>
      </c>
      <c r="E44" s="184">
        <v>8</v>
      </c>
      <c r="F44" s="184">
        <v>1</v>
      </c>
      <c r="G44" s="184">
        <v>43</v>
      </c>
      <c r="H44" s="304">
        <f t="shared" si="7"/>
        <v>750</v>
      </c>
      <c r="I44" s="304">
        <f t="shared" si="8"/>
        <v>379</v>
      </c>
      <c r="J44" s="304">
        <f t="shared" si="9"/>
        <v>371</v>
      </c>
      <c r="K44" s="304">
        <f t="shared" si="10"/>
        <v>114</v>
      </c>
      <c r="L44" s="184">
        <v>57</v>
      </c>
      <c r="M44" s="184">
        <v>57</v>
      </c>
      <c r="N44" s="184">
        <f t="shared" si="11"/>
        <v>125</v>
      </c>
      <c r="O44" s="184">
        <v>72</v>
      </c>
      <c r="P44" s="184">
        <v>53</v>
      </c>
      <c r="Q44" s="184">
        <f t="shared" si="12"/>
        <v>128</v>
      </c>
      <c r="R44" s="184">
        <v>65</v>
      </c>
      <c r="S44" s="184">
        <v>63</v>
      </c>
      <c r="T44" s="304">
        <f t="shared" si="13"/>
        <v>127</v>
      </c>
      <c r="U44" s="184">
        <v>68</v>
      </c>
      <c r="V44" s="184">
        <v>59</v>
      </c>
      <c r="W44" s="184">
        <f t="shared" si="14"/>
        <v>127</v>
      </c>
      <c r="X44" s="184">
        <v>58</v>
      </c>
      <c r="Y44" s="184">
        <v>69</v>
      </c>
      <c r="Z44" s="184">
        <f t="shared" si="15"/>
        <v>129</v>
      </c>
      <c r="AA44" s="184">
        <v>59</v>
      </c>
      <c r="AB44" s="184">
        <v>70</v>
      </c>
      <c r="AC44" s="184">
        <f t="shared" si="16"/>
        <v>72</v>
      </c>
      <c r="AD44" s="184">
        <v>29</v>
      </c>
      <c r="AE44" s="184">
        <v>43</v>
      </c>
      <c r="AF44" s="184">
        <f t="shared" si="17"/>
        <v>32</v>
      </c>
      <c r="AG44" s="184">
        <v>9</v>
      </c>
      <c r="AH44" s="184">
        <v>23</v>
      </c>
    </row>
    <row r="45" spans="2:34" ht="13.5" customHeight="1">
      <c r="B45" s="1171"/>
      <c r="C45" s="182" t="s">
        <v>1123</v>
      </c>
      <c r="D45" s="304">
        <f t="shared" si="6"/>
        <v>6</v>
      </c>
      <c r="E45" s="184">
        <v>5</v>
      </c>
      <c r="F45" s="318">
        <v>1</v>
      </c>
      <c r="G45" s="184">
        <v>26</v>
      </c>
      <c r="H45" s="304">
        <f t="shared" si="7"/>
        <v>370</v>
      </c>
      <c r="I45" s="304">
        <f t="shared" si="8"/>
        <v>185</v>
      </c>
      <c r="J45" s="304">
        <f t="shared" si="9"/>
        <v>185</v>
      </c>
      <c r="K45" s="304">
        <f t="shared" si="10"/>
        <v>58</v>
      </c>
      <c r="L45" s="184">
        <v>31</v>
      </c>
      <c r="M45" s="184">
        <v>27</v>
      </c>
      <c r="N45" s="184">
        <f t="shared" si="11"/>
        <v>54</v>
      </c>
      <c r="O45" s="184">
        <v>24</v>
      </c>
      <c r="P45" s="184">
        <v>30</v>
      </c>
      <c r="Q45" s="184">
        <f t="shared" si="12"/>
        <v>57</v>
      </c>
      <c r="R45" s="184">
        <v>26</v>
      </c>
      <c r="S45" s="184">
        <v>31</v>
      </c>
      <c r="T45" s="304">
        <f t="shared" si="13"/>
        <v>65</v>
      </c>
      <c r="U45" s="184">
        <v>31</v>
      </c>
      <c r="V45" s="184">
        <v>34</v>
      </c>
      <c r="W45" s="184">
        <f t="shared" si="14"/>
        <v>65</v>
      </c>
      <c r="X45" s="184">
        <v>32</v>
      </c>
      <c r="Y45" s="184">
        <v>33</v>
      </c>
      <c r="Z45" s="184">
        <f t="shared" si="15"/>
        <v>71</v>
      </c>
      <c r="AA45" s="184">
        <v>41</v>
      </c>
      <c r="AB45" s="184">
        <v>30</v>
      </c>
      <c r="AC45" s="184">
        <f t="shared" si="16"/>
        <v>48</v>
      </c>
      <c r="AD45" s="184">
        <v>19</v>
      </c>
      <c r="AE45" s="184">
        <v>29</v>
      </c>
      <c r="AF45" s="184">
        <f t="shared" si="17"/>
        <v>16</v>
      </c>
      <c r="AG45" s="184">
        <v>4</v>
      </c>
      <c r="AH45" s="184">
        <v>12</v>
      </c>
    </row>
    <row r="46" spans="2:34" ht="13.5" customHeight="1">
      <c r="B46" s="1171"/>
      <c r="C46" s="182" t="s">
        <v>1124</v>
      </c>
      <c r="D46" s="304">
        <f t="shared" si="6"/>
        <v>6</v>
      </c>
      <c r="E46" s="184">
        <v>4</v>
      </c>
      <c r="F46" s="184">
        <v>2</v>
      </c>
      <c r="G46" s="184">
        <v>27</v>
      </c>
      <c r="H46" s="304">
        <f t="shared" si="7"/>
        <v>423</v>
      </c>
      <c r="I46" s="304">
        <f t="shared" si="8"/>
        <v>208</v>
      </c>
      <c r="J46" s="304">
        <f t="shared" si="9"/>
        <v>215</v>
      </c>
      <c r="K46" s="304">
        <f t="shared" si="10"/>
        <v>72</v>
      </c>
      <c r="L46" s="184">
        <v>43</v>
      </c>
      <c r="M46" s="184">
        <v>29</v>
      </c>
      <c r="N46" s="184">
        <f t="shared" si="11"/>
        <v>59</v>
      </c>
      <c r="O46" s="184">
        <v>30</v>
      </c>
      <c r="P46" s="184">
        <v>29</v>
      </c>
      <c r="Q46" s="184">
        <f t="shared" si="12"/>
        <v>51</v>
      </c>
      <c r="R46" s="184">
        <v>28</v>
      </c>
      <c r="S46" s="184">
        <v>23</v>
      </c>
      <c r="T46" s="304">
        <f t="shared" si="13"/>
        <v>86</v>
      </c>
      <c r="U46" s="184">
        <v>43</v>
      </c>
      <c r="V46" s="184">
        <v>43</v>
      </c>
      <c r="W46" s="184">
        <f t="shared" si="14"/>
        <v>72</v>
      </c>
      <c r="X46" s="184">
        <v>28</v>
      </c>
      <c r="Y46" s="184">
        <v>44</v>
      </c>
      <c r="Z46" s="184">
        <f t="shared" si="15"/>
        <v>83</v>
      </c>
      <c r="AA46" s="184">
        <v>36</v>
      </c>
      <c r="AB46" s="184">
        <v>47</v>
      </c>
      <c r="AC46" s="184">
        <f t="shared" si="16"/>
        <v>44</v>
      </c>
      <c r="AD46" s="184">
        <v>19</v>
      </c>
      <c r="AE46" s="184">
        <v>25</v>
      </c>
      <c r="AF46" s="184">
        <f t="shared" si="17"/>
        <v>17</v>
      </c>
      <c r="AG46" s="184">
        <v>3</v>
      </c>
      <c r="AH46" s="184">
        <v>14</v>
      </c>
    </row>
    <row r="47" spans="2:34" ht="13.5" customHeight="1">
      <c r="B47" s="1171"/>
      <c r="C47" s="182" t="s">
        <v>1125</v>
      </c>
      <c r="D47" s="304">
        <f t="shared" si="6"/>
        <v>4</v>
      </c>
      <c r="E47" s="184">
        <v>4</v>
      </c>
      <c r="F47" s="318">
        <v>0</v>
      </c>
      <c r="G47" s="184">
        <v>24</v>
      </c>
      <c r="H47" s="304">
        <f t="shared" si="7"/>
        <v>467</v>
      </c>
      <c r="I47" s="304">
        <f t="shared" si="8"/>
        <v>216</v>
      </c>
      <c r="J47" s="304">
        <f t="shared" si="9"/>
        <v>251</v>
      </c>
      <c r="K47" s="304">
        <f t="shared" si="10"/>
        <v>82</v>
      </c>
      <c r="L47" s="184">
        <v>39</v>
      </c>
      <c r="M47" s="184">
        <v>43</v>
      </c>
      <c r="N47" s="184">
        <f t="shared" si="11"/>
        <v>65</v>
      </c>
      <c r="O47" s="184">
        <v>26</v>
      </c>
      <c r="P47" s="184">
        <v>39</v>
      </c>
      <c r="Q47" s="184">
        <f t="shared" si="12"/>
        <v>77</v>
      </c>
      <c r="R47" s="184">
        <v>38</v>
      </c>
      <c r="S47" s="184">
        <v>39</v>
      </c>
      <c r="T47" s="304">
        <f t="shared" si="13"/>
        <v>84</v>
      </c>
      <c r="U47" s="184">
        <v>43</v>
      </c>
      <c r="V47" s="184">
        <v>41</v>
      </c>
      <c r="W47" s="184">
        <f t="shared" si="14"/>
        <v>71</v>
      </c>
      <c r="X47" s="184">
        <v>32</v>
      </c>
      <c r="Y47" s="184">
        <v>39</v>
      </c>
      <c r="Z47" s="184">
        <f t="shared" si="15"/>
        <v>88</v>
      </c>
      <c r="AA47" s="184">
        <v>38</v>
      </c>
      <c r="AB47" s="184">
        <v>50</v>
      </c>
      <c r="AC47" s="184">
        <f t="shared" si="16"/>
        <v>39</v>
      </c>
      <c r="AD47" s="184">
        <v>17</v>
      </c>
      <c r="AE47" s="184">
        <v>22</v>
      </c>
      <c r="AF47" s="184">
        <f t="shared" si="17"/>
        <v>19</v>
      </c>
      <c r="AG47" s="184">
        <v>5</v>
      </c>
      <c r="AH47" s="184">
        <v>14</v>
      </c>
    </row>
    <row r="48" spans="2:34" ht="13.5" customHeight="1">
      <c r="B48" s="1171"/>
      <c r="C48" s="182" t="s">
        <v>1126</v>
      </c>
      <c r="D48" s="304">
        <f t="shared" si="6"/>
        <v>8</v>
      </c>
      <c r="E48" s="184">
        <v>7</v>
      </c>
      <c r="F48" s="184">
        <v>1</v>
      </c>
      <c r="G48" s="184">
        <v>76</v>
      </c>
      <c r="H48" s="304">
        <f t="shared" si="7"/>
        <v>1827</v>
      </c>
      <c r="I48" s="304">
        <f t="shared" si="8"/>
        <v>963</v>
      </c>
      <c r="J48" s="304">
        <f t="shared" si="9"/>
        <v>864</v>
      </c>
      <c r="K48" s="304">
        <f t="shared" si="10"/>
        <v>259</v>
      </c>
      <c r="L48" s="184">
        <v>144</v>
      </c>
      <c r="M48" s="184">
        <v>115</v>
      </c>
      <c r="N48" s="184">
        <f t="shared" si="11"/>
        <v>317</v>
      </c>
      <c r="O48" s="184">
        <v>166</v>
      </c>
      <c r="P48" s="184">
        <v>151</v>
      </c>
      <c r="Q48" s="184">
        <f t="shared" si="12"/>
        <v>286</v>
      </c>
      <c r="R48" s="184">
        <v>141</v>
      </c>
      <c r="S48" s="184">
        <v>145</v>
      </c>
      <c r="T48" s="304">
        <f t="shared" si="13"/>
        <v>323</v>
      </c>
      <c r="U48" s="184">
        <v>162</v>
      </c>
      <c r="V48" s="184">
        <v>161</v>
      </c>
      <c r="W48" s="184">
        <f t="shared" si="14"/>
        <v>323</v>
      </c>
      <c r="X48" s="184">
        <v>178</v>
      </c>
      <c r="Y48" s="184">
        <v>145</v>
      </c>
      <c r="Z48" s="184">
        <f t="shared" si="15"/>
        <v>319</v>
      </c>
      <c r="AA48" s="184">
        <v>172</v>
      </c>
      <c r="AB48" s="184">
        <v>147</v>
      </c>
      <c r="AC48" s="184">
        <f t="shared" si="16"/>
        <v>113</v>
      </c>
      <c r="AD48" s="184">
        <v>46</v>
      </c>
      <c r="AE48" s="184">
        <v>67</v>
      </c>
      <c r="AF48" s="184">
        <f t="shared" si="17"/>
        <v>36</v>
      </c>
      <c r="AG48" s="184">
        <v>8</v>
      </c>
      <c r="AH48" s="184">
        <v>28</v>
      </c>
    </row>
    <row r="49" spans="2:34" ht="13.5" customHeight="1">
      <c r="B49" s="1171"/>
      <c r="C49" s="182" t="s">
        <v>1127</v>
      </c>
      <c r="D49" s="304">
        <f t="shared" si="6"/>
        <v>8</v>
      </c>
      <c r="E49" s="184">
        <v>8</v>
      </c>
      <c r="F49" s="318">
        <v>0</v>
      </c>
      <c r="G49" s="184">
        <v>62</v>
      </c>
      <c r="H49" s="304">
        <f t="shared" si="7"/>
        <v>1284</v>
      </c>
      <c r="I49" s="304">
        <f t="shared" si="8"/>
        <v>630</v>
      </c>
      <c r="J49" s="304">
        <f t="shared" si="9"/>
        <v>654</v>
      </c>
      <c r="K49" s="304">
        <f t="shared" si="10"/>
        <v>186</v>
      </c>
      <c r="L49" s="184">
        <v>98</v>
      </c>
      <c r="M49" s="184">
        <v>88</v>
      </c>
      <c r="N49" s="184">
        <f t="shared" si="11"/>
        <v>183</v>
      </c>
      <c r="O49" s="184">
        <v>93</v>
      </c>
      <c r="P49" s="184">
        <v>90</v>
      </c>
      <c r="Q49" s="184">
        <f t="shared" si="12"/>
        <v>191</v>
      </c>
      <c r="R49" s="184">
        <v>84</v>
      </c>
      <c r="S49" s="184">
        <v>107</v>
      </c>
      <c r="T49" s="304">
        <f t="shared" si="13"/>
        <v>264</v>
      </c>
      <c r="U49" s="184">
        <v>136</v>
      </c>
      <c r="V49" s="184">
        <v>128</v>
      </c>
      <c r="W49" s="184">
        <f t="shared" si="14"/>
        <v>220</v>
      </c>
      <c r="X49" s="184">
        <v>105</v>
      </c>
      <c r="Y49" s="184">
        <v>115</v>
      </c>
      <c r="Z49" s="184">
        <f t="shared" si="15"/>
        <v>240</v>
      </c>
      <c r="AA49" s="184">
        <v>114</v>
      </c>
      <c r="AB49" s="184">
        <v>126</v>
      </c>
      <c r="AC49" s="184">
        <f t="shared" si="16"/>
        <v>99</v>
      </c>
      <c r="AD49" s="184">
        <v>40</v>
      </c>
      <c r="AE49" s="184">
        <v>59</v>
      </c>
      <c r="AF49" s="184">
        <f t="shared" si="17"/>
        <v>41</v>
      </c>
      <c r="AG49" s="184">
        <v>8</v>
      </c>
      <c r="AH49" s="184">
        <v>33</v>
      </c>
    </row>
    <row r="50" spans="2:34" ht="13.5" customHeight="1">
      <c r="B50" s="1171"/>
      <c r="C50" s="182" t="s">
        <v>1128</v>
      </c>
      <c r="D50" s="304">
        <f t="shared" si="6"/>
        <v>9</v>
      </c>
      <c r="E50" s="184">
        <v>8</v>
      </c>
      <c r="F50" s="184">
        <v>1</v>
      </c>
      <c r="G50" s="184">
        <v>43</v>
      </c>
      <c r="H50" s="304">
        <f t="shared" si="7"/>
        <v>644</v>
      </c>
      <c r="I50" s="304">
        <f t="shared" si="8"/>
        <v>312</v>
      </c>
      <c r="J50" s="304">
        <f t="shared" si="9"/>
        <v>332</v>
      </c>
      <c r="K50" s="304">
        <f t="shared" si="10"/>
        <v>108</v>
      </c>
      <c r="L50" s="184">
        <v>55</v>
      </c>
      <c r="M50" s="184">
        <v>53</v>
      </c>
      <c r="N50" s="184">
        <f t="shared" si="11"/>
        <v>113</v>
      </c>
      <c r="O50" s="184">
        <v>44</v>
      </c>
      <c r="P50" s="184">
        <v>69</v>
      </c>
      <c r="Q50" s="184">
        <f t="shared" si="12"/>
        <v>109</v>
      </c>
      <c r="R50" s="184">
        <v>56</v>
      </c>
      <c r="S50" s="184">
        <v>53</v>
      </c>
      <c r="T50" s="304">
        <f t="shared" si="13"/>
        <v>103</v>
      </c>
      <c r="U50" s="184">
        <v>49</v>
      </c>
      <c r="V50" s="184">
        <v>54</v>
      </c>
      <c r="W50" s="184">
        <f t="shared" si="14"/>
        <v>96</v>
      </c>
      <c r="X50" s="184">
        <v>46</v>
      </c>
      <c r="Y50" s="184">
        <v>50</v>
      </c>
      <c r="Z50" s="184">
        <f t="shared" si="15"/>
        <v>115</v>
      </c>
      <c r="AA50" s="184">
        <v>62</v>
      </c>
      <c r="AB50" s="184">
        <v>53</v>
      </c>
      <c r="AC50" s="184">
        <f t="shared" si="16"/>
        <v>73</v>
      </c>
      <c r="AD50" s="184">
        <v>30</v>
      </c>
      <c r="AE50" s="184">
        <v>43</v>
      </c>
      <c r="AF50" s="184">
        <f t="shared" si="17"/>
        <v>17</v>
      </c>
      <c r="AG50" s="318">
        <v>1</v>
      </c>
      <c r="AH50" s="184">
        <v>16</v>
      </c>
    </row>
    <row r="51" spans="2:34" ht="13.5" customHeight="1">
      <c r="B51" s="1171"/>
      <c r="C51" s="182" t="s">
        <v>1129</v>
      </c>
      <c r="D51" s="304">
        <f t="shared" si="6"/>
        <v>6</v>
      </c>
      <c r="E51" s="184">
        <v>6</v>
      </c>
      <c r="F51" s="318">
        <v>0</v>
      </c>
      <c r="G51" s="184">
        <v>54</v>
      </c>
      <c r="H51" s="304">
        <f t="shared" si="7"/>
        <v>1199</v>
      </c>
      <c r="I51" s="304">
        <f t="shared" si="8"/>
        <v>612</v>
      </c>
      <c r="J51" s="304">
        <f t="shared" si="9"/>
        <v>587</v>
      </c>
      <c r="K51" s="304">
        <f t="shared" si="10"/>
        <v>193</v>
      </c>
      <c r="L51" s="184">
        <v>89</v>
      </c>
      <c r="M51" s="184">
        <v>104</v>
      </c>
      <c r="N51" s="184">
        <f t="shared" si="11"/>
        <v>200</v>
      </c>
      <c r="O51" s="184">
        <v>101</v>
      </c>
      <c r="P51" s="184">
        <v>99</v>
      </c>
      <c r="Q51" s="184">
        <f t="shared" si="12"/>
        <v>165</v>
      </c>
      <c r="R51" s="184">
        <v>92</v>
      </c>
      <c r="S51" s="184">
        <v>73</v>
      </c>
      <c r="T51" s="304">
        <f t="shared" si="13"/>
        <v>210</v>
      </c>
      <c r="U51" s="184">
        <v>104</v>
      </c>
      <c r="V51" s="184">
        <v>106</v>
      </c>
      <c r="W51" s="184">
        <f t="shared" si="14"/>
        <v>204</v>
      </c>
      <c r="X51" s="184">
        <v>122</v>
      </c>
      <c r="Y51" s="184">
        <v>82</v>
      </c>
      <c r="Z51" s="184">
        <f t="shared" si="15"/>
        <v>227</v>
      </c>
      <c r="AA51" s="184">
        <v>104</v>
      </c>
      <c r="AB51" s="184">
        <v>123</v>
      </c>
      <c r="AC51" s="184">
        <f t="shared" si="16"/>
        <v>84</v>
      </c>
      <c r="AD51" s="184">
        <v>36</v>
      </c>
      <c r="AE51" s="184">
        <v>48</v>
      </c>
      <c r="AF51" s="184">
        <f t="shared" si="17"/>
        <v>10</v>
      </c>
      <c r="AG51" s="184">
        <v>3</v>
      </c>
      <c r="AH51" s="184">
        <v>7</v>
      </c>
    </row>
    <row r="52" spans="2:34" ht="13.5" customHeight="1">
      <c r="B52" s="1171"/>
      <c r="C52" s="182" t="s">
        <v>1130</v>
      </c>
      <c r="D52" s="304">
        <f t="shared" si="6"/>
        <v>6</v>
      </c>
      <c r="E52" s="184">
        <v>5</v>
      </c>
      <c r="F52" s="184">
        <v>1</v>
      </c>
      <c r="G52" s="184">
        <v>34</v>
      </c>
      <c r="H52" s="304">
        <f t="shared" si="7"/>
        <v>611</v>
      </c>
      <c r="I52" s="304">
        <f t="shared" si="8"/>
        <v>288</v>
      </c>
      <c r="J52" s="304">
        <f t="shared" si="9"/>
        <v>323</v>
      </c>
      <c r="K52" s="304">
        <f t="shared" si="10"/>
        <v>97</v>
      </c>
      <c r="L52" s="184">
        <v>46</v>
      </c>
      <c r="M52" s="184">
        <v>51</v>
      </c>
      <c r="N52" s="184">
        <f t="shared" si="11"/>
        <v>74</v>
      </c>
      <c r="O52" s="184">
        <v>34</v>
      </c>
      <c r="P52" s="184">
        <v>40</v>
      </c>
      <c r="Q52" s="184">
        <f t="shared" si="12"/>
        <v>98</v>
      </c>
      <c r="R52" s="184">
        <v>52</v>
      </c>
      <c r="S52" s="184">
        <v>46</v>
      </c>
      <c r="T52" s="304">
        <f t="shared" si="13"/>
        <v>103</v>
      </c>
      <c r="U52" s="184">
        <v>49</v>
      </c>
      <c r="V52" s="184">
        <v>54</v>
      </c>
      <c r="W52" s="184">
        <f t="shared" si="14"/>
        <v>109</v>
      </c>
      <c r="X52" s="184">
        <v>48</v>
      </c>
      <c r="Y52" s="184">
        <v>61</v>
      </c>
      <c r="Z52" s="184">
        <f t="shared" si="15"/>
        <v>130</v>
      </c>
      <c r="AA52" s="184">
        <v>59</v>
      </c>
      <c r="AB52" s="184">
        <v>71</v>
      </c>
      <c r="AC52" s="184">
        <f t="shared" si="16"/>
        <v>54</v>
      </c>
      <c r="AD52" s="184">
        <v>25</v>
      </c>
      <c r="AE52" s="184">
        <v>29</v>
      </c>
      <c r="AF52" s="184">
        <f t="shared" si="17"/>
        <v>12</v>
      </c>
      <c r="AG52" s="184">
        <v>7</v>
      </c>
      <c r="AH52" s="184">
        <v>5</v>
      </c>
    </row>
    <row r="53" spans="2:34" ht="13.5" customHeight="1">
      <c r="B53" s="1171"/>
      <c r="C53" s="182" t="s">
        <v>1979</v>
      </c>
      <c r="D53" s="304">
        <f t="shared" si="6"/>
        <v>4</v>
      </c>
      <c r="E53" s="184">
        <v>4</v>
      </c>
      <c r="F53" s="318">
        <v>0</v>
      </c>
      <c r="G53" s="184">
        <v>28</v>
      </c>
      <c r="H53" s="304">
        <f t="shared" si="7"/>
        <v>448</v>
      </c>
      <c r="I53" s="304">
        <f t="shared" si="8"/>
        <v>246</v>
      </c>
      <c r="J53" s="304">
        <f t="shared" si="9"/>
        <v>202</v>
      </c>
      <c r="K53" s="304">
        <f t="shared" si="10"/>
        <v>61</v>
      </c>
      <c r="L53" s="184">
        <v>24</v>
      </c>
      <c r="M53" s="184">
        <v>37</v>
      </c>
      <c r="N53" s="184">
        <f t="shared" si="11"/>
        <v>69</v>
      </c>
      <c r="O53" s="184">
        <v>42</v>
      </c>
      <c r="P53" s="184">
        <v>27</v>
      </c>
      <c r="Q53" s="184">
        <f t="shared" si="12"/>
        <v>69</v>
      </c>
      <c r="R53" s="184">
        <v>34</v>
      </c>
      <c r="S53" s="184">
        <v>35</v>
      </c>
      <c r="T53" s="304">
        <f t="shared" si="13"/>
        <v>86</v>
      </c>
      <c r="U53" s="184">
        <v>49</v>
      </c>
      <c r="V53" s="184">
        <v>37</v>
      </c>
      <c r="W53" s="184">
        <f t="shared" si="14"/>
        <v>81</v>
      </c>
      <c r="X53" s="184">
        <v>53</v>
      </c>
      <c r="Y53" s="184">
        <v>28</v>
      </c>
      <c r="Z53" s="184">
        <f t="shared" si="15"/>
        <v>82</v>
      </c>
      <c r="AA53" s="184">
        <v>44</v>
      </c>
      <c r="AB53" s="184">
        <v>38</v>
      </c>
      <c r="AC53" s="184">
        <f t="shared" si="16"/>
        <v>44</v>
      </c>
      <c r="AD53" s="184">
        <v>20</v>
      </c>
      <c r="AE53" s="184">
        <v>24</v>
      </c>
      <c r="AF53" s="184">
        <f t="shared" si="17"/>
        <v>10</v>
      </c>
      <c r="AG53" s="184">
        <v>3</v>
      </c>
      <c r="AH53" s="184">
        <v>7</v>
      </c>
    </row>
    <row r="54" spans="2:34" ht="13.5" customHeight="1">
      <c r="B54" s="1171"/>
      <c r="C54" s="182" t="s">
        <v>1131</v>
      </c>
      <c r="D54" s="304">
        <f t="shared" si="6"/>
        <v>4</v>
      </c>
      <c r="E54" s="184">
        <v>4</v>
      </c>
      <c r="F54" s="318">
        <v>0</v>
      </c>
      <c r="G54" s="184">
        <v>49</v>
      </c>
      <c r="H54" s="304">
        <f t="shared" si="7"/>
        <v>1141</v>
      </c>
      <c r="I54" s="304">
        <f t="shared" si="8"/>
        <v>594</v>
      </c>
      <c r="J54" s="304">
        <f t="shared" si="9"/>
        <v>547</v>
      </c>
      <c r="K54" s="304">
        <f t="shared" si="10"/>
        <v>195</v>
      </c>
      <c r="L54" s="184">
        <v>92</v>
      </c>
      <c r="M54" s="184">
        <v>103</v>
      </c>
      <c r="N54" s="184">
        <f t="shared" si="11"/>
        <v>186</v>
      </c>
      <c r="O54" s="184">
        <v>109</v>
      </c>
      <c r="P54" s="184">
        <v>77</v>
      </c>
      <c r="Q54" s="184">
        <f t="shared" si="12"/>
        <v>203</v>
      </c>
      <c r="R54" s="184">
        <v>83</v>
      </c>
      <c r="S54" s="184">
        <v>120</v>
      </c>
      <c r="T54" s="304">
        <f t="shared" si="13"/>
        <v>162</v>
      </c>
      <c r="U54" s="184">
        <v>89</v>
      </c>
      <c r="V54" s="184">
        <v>73</v>
      </c>
      <c r="W54" s="184">
        <f t="shared" si="14"/>
        <v>205</v>
      </c>
      <c r="X54" s="184">
        <v>106</v>
      </c>
      <c r="Y54" s="184">
        <v>99</v>
      </c>
      <c r="Z54" s="184">
        <f t="shared" si="15"/>
        <v>190</v>
      </c>
      <c r="AA54" s="184">
        <v>115</v>
      </c>
      <c r="AB54" s="184">
        <v>75</v>
      </c>
      <c r="AC54" s="184">
        <f t="shared" si="16"/>
        <v>70</v>
      </c>
      <c r="AD54" s="184">
        <v>29</v>
      </c>
      <c r="AE54" s="184">
        <v>41</v>
      </c>
      <c r="AF54" s="184">
        <f t="shared" si="17"/>
        <v>21</v>
      </c>
      <c r="AG54" s="184">
        <v>4</v>
      </c>
      <c r="AH54" s="184">
        <v>17</v>
      </c>
    </row>
    <row r="55" spans="2:34" ht="13.5" customHeight="1">
      <c r="B55" s="1171"/>
      <c r="C55" s="182" t="s">
        <v>1132</v>
      </c>
      <c r="D55" s="304">
        <f t="shared" si="6"/>
        <v>4</v>
      </c>
      <c r="E55" s="184">
        <v>4</v>
      </c>
      <c r="F55" s="318">
        <v>0</v>
      </c>
      <c r="G55" s="184">
        <v>32</v>
      </c>
      <c r="H55" s="304">
        <f t="shared" si="7"/>
        <v>822</v>
      </c>
      <c r="I55" s="304">
        <f t="shared" si="8"/>
        <v>406</v>
      </c>
      <c r="J55" s="304">
        <f t="shared" si="9"/>
        <v>416</v>
      </c>
      <c r="K55" s="304">
        <f t="shared" si="10"/>
        <v>134</v>
      </c>
      <c r="L55" s="184">
        <v>63</v>
      </c>
      <c r="M55" s="184">
        <v>71</v>
      </c>
      <c r="N55" s="184">
        <f t="shared" si="11"/>
        <v>103</v>
      </c>
      <c r="O55" s="184">
        <v>51</v>
      </c>
      <c r="P55" s="184">
        <v>52</v>
      </c>
      <c r="Q55" s="184">
        <f t="shared" si="12"/>
        <v>136</v>
      </c>
      <c r="R55" s="184">
        <v>71</v>
      </c>
      <c r="S55" s="184">
        <v>65</v>
      </c>
      <c r="T55" s="304">
        <f t="shared" si="13"/>
        <v>145</v>
      </c>
      <c r="U55" s="184">
        <v>76</v>
      </c>
      <c r="V55" s="184">
        <v>69</v>
      </c>
      <c r="W55" s="184">
        <f t="shared" si="14"/>
        <v>143</v>
      </c>
      <c r="X55" s="184">
        <v>71</v>
      </c>
      <c r="Y55" s="184">
        <v>72</v>
      </c>
      <c r="Z55" s="184">
        <f t="shared" si="15"/>
        <v>161</v>
      </c>
      <c r="AA55" s="184">
        <v>74</v>
      </c>
      <c r="AB55" s="184">
        <v>87</v>
      </c>
      <c r="AC55" s="184">
        <f t="shared" si="16"/>
        <v>51</v>
      </c>
      <c r="AD55" s="184">
        <v>19</v>
      </c>
      <c r="AE55" s="184">
        <v>32</v>
      </c>
      <c r="AF55" s="184">
        <f t="shared" si="17"/>
        <v>12</v>
      </c>
      <c r="AG55" s="184">
        <v>5</v>
      </c>
      <c r="AH55" s="184">
        <v>7</v>
      </c>
    </row>
    <row r="56" spans="2:34" ht="13.5" customHeight="1">
      <c r="B56" s="1171"/>
      <c r="C56" s="182" t="s">
        <v>1133</v>
      </c>
      <c r="D56" s="304">
        <f t="shared" si="6"/>
        <v>4</v>
      </c>
      <c r="E56" s="184">
        <v>4</v>
      </c>
      <c r="F56" s="318">
        <v>0</v>
      </c>
      <c r="G56" s="184">
        <v>31</v>
      </c>
      <c r="H56" s="304">
        <f t="shared" si="7"/>
        <v>698</v>
      </c>
      <c r="I56" s="304">
        <f t="shared" si="8"/>
        <v>357</v>
      </c>
      <c r="J56" s="304">
        <f t="shared" si="9"/>
        <v>341</v>
      </c>
      <c r="K56" s="304">
        <f t="shared" si="10"/>
        <v>99</v>
      </c>
      <c r="L56" s="184">
        <v>49</v>
      </c>
      <c r="M56" s="184">
        <v>50</v>
      </c>
      <c r="N56" s="184">
        <f t="shared" si="11"/>
        <v>106</v>
      </c>
      <c r="O56" s="184">
        <v>54</v>
      </c>
      <c r="P56" s="184">
        <v>52</v>
      </c>
      <c r="Q56" s="184">
        <f t="shared" si="12"/>
        <v>105</v>
      </c>
      <c r="R56" s="184">
        <v>54</v>
      </c>
      <c r="S56" s="184">
        <v>51</v>
      </c>
      <c r="T56" s="304">
        <f t="shared" si="13"/>
        <v>120</v>
      </c>
      <c r="U56" s="184">
        <v>52</v>
      </c>
      <c r="V56" s="184">
        <v>68</v>
      </c>
      <c r="W56" s="184">
        <f t="shared" si="14"/>
        <v>135</v>
      </c>
      <c r="X56" s="184">
        <v>74</v>
      </c>
      <c r="Y56" s="184">
        <v>61</v>
      </c>
      <c r="Z56" s="184">
        <f t="shared" si="15"/>
        <v>133</v>
      </c>
      <c r="AA56" s="184">
        <v>74</v>
      </c>
      <c r="AB56" s="184">
        <v>59</v>
      </c>
      <c r="AC56" s="184">
        <f t="shared" si="16"/>
        <v>48</v>
      </c>
      <c r="AD56" s="184">
        <v>22</v>
      </c>
      <c r="AE56" s="184">
        <v>26</v>
      </c>
      <c r="AF56" s="184">
        <f t="shared" si="17"/>
        <v>25</v>
      </c>
      <c r="AG56" s="184">
        <v>5</v>
      </c>
      <c r="AH56" s="184">
        <v>20</v>
      </c>
    </row>
    <row r="57" spans="2:34" ht="13.5" customHeight="1">
      <c r="B57" s="1171"/>
      <c r="C57" s="182" t="s">
        <v>1134</v>
      </c>
      <c r="D57" s="304">
        <f t="shared" si="6"/>
        <v>4</v>
      </c>
      <c r="E57" s="184">
        <v>3</v>
      </c>
      <c r="F57" s="184">
        <v>1</v>
      </c>
      <c r="G57" s="184">
        <v>27</v>
      </c>
      <c r="H57" s="304">
        <f t="shared" si="7"/>
        <v>628</v>
      </c>
      <c r="I57" s="304">
        <f t="shared" si="8"/>
        <v>321</v>
      </c>
      <c r="J57" s="304">
        <f t="shared" si="9"/>
        <v>307</v>
      </c>
      <c r="K57" s="304">
        <f t="shared" si="10"/>
        <v>100</v>
      </c>
      <c r="L57" s="184">
        <v>49</v>
      </c>
      <c r="M57" s="184">
        <v>51</v>
      </c>
      <c r="N57" s="184">
        <f t="shared" si="11"/>
        <v>101</v>
      </c>
      <c r="O57" s="184">
        <v>53</v>
      </c>
      <c r="P57" s="184">
        <v>48</v>
      </c>
      <c r="Q57" s="184">
        <f t="shared" si="12"/>
        <v>97</v>
      </c>
      <c r="R57" s="184">
        <v>53</v>
      </c>
      <c r="S57" s="184">
        <v>44</v>
      </c>
      <c r="T57" s="304">
        <f t="shared" si="13"/>
        <v>106</v>
      </c>
      <c r="U57" s="184">
        <v>59</v>
      </c>
      <c r="V57" s="184">
        <v>47</v>
      </c>
      <c r="W57" s="184">
        <f t="shared" si="14"/>
        <v>114</v>
      </c>
      <c r="X57" s="184">
        <v>57</v>
      </c>
      <c r="Y57" s="184">
        <v>57</v>
      </c>
      <c r="Z57" s="184">
        <f t="shared" si="15"/>
        <v>110</v>
      </c>
      <c r="AA57" s="184">
        <v>50</v>
      </c>
      <c r="AB57" s="184">
        <v>60</v>
      </c>
      <c r="AC57" s="184">
        <f t="shared" si="16"/>
        <v>40</v>
      </c>
      <c r="AD57" s="184">
        <v>16</v>
      </c>
      <c r="AE57" s="184">
        <v>24</v>
      </c>
      <c r="AF57" s="184">
        <f t="shared" si="17"/>
        <v>11</v>
      </c>
      <c r="AG57" s="184">
        <v>3</v>
      </c>
      <c r="AH57" s="184">
        <v>8</v>
      </c>
    </row>
    <row r="58" spans="2:34" ht="13.5" customHeight="1">
      <c r="B58" s="1171"/>
      <c r="C58" s="182" t="s">
        <v>1135</v>
      </c>
      <c r="D58" s="304">
        <f t="shared" si="6"/>
        <v>3</v>
      </c>
      <c r="E58" s="184">
        <v>3</v>
      </c>
      <c r="F58" s="318">
        <v>0</v>
      </c>
      <c r="G58" s="184">
        <v>19</v>
      </c>
      <c r="H58" s="304">
        <f t="shared" si="7"/>
        <v>524</v>
      </c>
      <c r="I58" s="304">
        <f t="shared" si="8"/>
        <v>283</v>
      </c>
      <c r="J58" s="304">
        <f t="shared" si="9"/>
        <v>241</v>
      </c>
      <c r="K58" s="304">
        <f t="shared" si="10"/>
        <v>82</v>
      </c>
      <c r="L58" s="184">
        <v>34</v>
      </c>
      <c r="M58" s="184">
        <v>48</v>
      </c>
      <c r="N58" s="184">
        <f t="shared" si="11"/>
        <v>82</v>
      </c>
      <c r="O58" s="184">
        <v>50</v>
      </c>
      <c r="P58" s="184">
        <v>32</v>
      </c>
      <c r="Q58" s="184">
        <f t="shared" si="12"/>
        <v>81</v>
      </c>
      <c r="R58" s="184">
        <v>47</v>
      </c>
      <c r="S58" s="184">
        <v>34</v>
      </c>
      <c r="T58" s="304">
        <f t="shared" si="13"/>
        <v>108</v>
      </c>
      <c r="U58" s="184">
        <v>56</v>
      </c>
      <c r="V58" s="184">
        <v>52</v>
      </c>
      <c r="W58" s="184">
        <f t="shared" si="14"/>
        <v>73</v>
      </c>
      <c r="X58" s="184">
        <v>39</v>
      </c>
      <c r="Y58" s="184">
        <v>34</v>
      </c>
      <c r="Z58" s="184">
        <f t="shared" si="15"/>
        <v>98</v>
      </c>
      <c r="AA58" s="184">
        <v>57</v>
      </c>
      <c r="AB58" s="184">
        <v>41</v>
      </c>
      <c r="AC58" s="184">
        <f t="shared" si="16"/>
        <v>33</v>
      </c>
      <c r="AD58" s="184">
        <v>13</v>
      </c>
      <c r="AE58" s="184">
        <v>20</v>
      </c>
      <c r="AF58" s="184">
        <f t="shared" si="17"/>
        <v>17</v>
      </c>
      <c r="AG58" s="184">
        <v>3</v>
      </c>
      <c r="AH58" s="184">
        <v>14</v>
      </c>
    </row>
    <row r="59" spans="2:34" ht="13.5" customHeight="1">
      <c r="B59" s="1171"/>
      <c r="C59" s="182" t="s">
        <v>1136</v>
      </c>
      <c r="D59" s="304">
        <f t="shared" si="6"/>
        <v>4</v>
      </c>
      <c r="E59" s="184">
        <v>3</v>
      </c>
      <c r="F59" s="184">
        <v>1</v>
      </c>
      <c r="G59" s="184">
        <v>27</v>
      </c>
      <c r="H59" s="304">
        <f t="shared" si="7"/>
        <v>407</v>
      </c>
      <c r="I59" s="304">
        <f t="shared" si="8"/>
        <v>205</v>
      </c>
      <c r="J59" s="304">
        <f t="shared" si="9"/>
        <v>202</v>
      </c>
      <c r="K59" s="304">
        <f t="shared" si="10"/>
        <v>57</v>
      </c>
      <c r="L59" s="184">
        <v>35</v>
      </c>
      <c r="M59" s="184">
        <v>22</v>
      </c>
      <c r="N59" s="184">
        <f t="shared" si="11"/>
        <v>71</v>
      </c>
      <c r="O59" s="184">
        <v>36</v>
      </c>
      <c r="P59" s="184">
        <v>35</v>
      </c>
      <c r="Q59" s="184">
        <f t="shared" si="12"/>
        <v>57</v>
      </c>
      <c r="R59" s="184">
        <v>29</v>
      </c>
      <c r="S59" s="184">
        <v>28</v>
      </c>
      <c r="T59" s="304">
        <f t="shared" si="13"/>
        <v>78</v>
      </c>
      <c r="U59" s="184">
        <v>37</v>
      </c>
      <c r="V59" s="184">
        <v>41</v>
      </c>
      <c r="W59" s="184">
        <f t="shared" si="14"/>
        <v>70</v>
      </c>
      <c r="X59" s="184">
        <v>35</v>
      </c>
      <c r="Y59" s="184">
        <v>35</v>
      </c>
      <c r="Z59" s="184">
        <f t="shared" si="15"/>
        <v>74</v>
      </c>
      <c r="AA59" s="184">
        <v>33</v>
      </c>
      <c r="AB59" s="184">
        <v>41</v>
      </c>
      <c r="AC59" s="184">
        <f t="shared" si="16"/>
        <v>41</v>
      </c>
      <c r="AD59" s="184">
        <v>19</v>
      </c>
      <c r="AE59" s="184">
        <v>22</v>
      </c>
      <c r="AF59" s="184">
        <f t="shared" si="17"/>
        <v>15</v>
      </c>
      <c r="AG59" s="184">
        <v>3</v>
      </c>
      <c r="AH59" s="184">
        <v>12</v>
      </c>
    </row>
    <row r="60" spans="2:34" ht="13.5" customHeight="1">
      <c r="B60" s="1171"/>
      <c r="C60" s="182" t="s">
        <v>1137</v>
      </c>
      <c r="D60" s="304">
        <f t="shared" si="6"/>
        <v>5</v>
      </c>
      <c r="E60" s="184">
        <v>5</v>
      </c>
      <c r="F60" s="318">
        <v>0</v>
      </c>
      <c r="G60" s="184">
        <v>37</v>
      </c>
      <c r="H60" s="304">
        <f t="shared" si="7"/>
        <v>678</v>
      </c>
      <c r="I60" s="304">
        <f t="shared" si="8"/>
        <v>322</v>
      </c>
      <c r="J60" s="304">
        <f t="shared" si="9"/>
        <v>356</v>
      </c>
      <c r="K60" s="304">
        <f t="shared" si="10"/>
        <v>81</v>
      </c>
      <c r="L60" s="184">
        <v>32</v>
      </c>
      <c r="M60" s="184">
        <v>49</v>
      </c>
      <c r="N60" s="184">
        <f t="shared" si="11"/>
        <v>105</v>
      </c>
      <c r="O60" s="184">
        <v>47</v>
      </c>
      <c r="P60" s="184">
        <v>58</v>
      </c>
      <c r="Q60" s="184">
        <f t="shared" si="12"/>
        <v>120</v>
      </c>
      <c r="R60" s="184">
        <v>52</v>
      </c>
      <c r="S60" s="184">
        <v>68</v>
      </c>
      <c r="T60" s="304">
        <f t="shared" si="13"/>
        <v>101</v>
      </c>
      <c r="U60" s="184">
        <v>45</v>
      </c>
      <c r="V60" s="184">
        <v>56</v>
      </c>
      <c r="W60" s="184">
        <f t="shared" si="14"/>
        <v>141</v>
      </c>
      <c r="X60" s="184">
        <v>72</v>
      </c>
      <c r="Y60" s="184">
        <v>69</v>
      </c>
      <c r="Z60" s="184">
        <f t="shared" si="15"/>
        <v>130</v>
      </c>
      <c r="AA60" s="184">
        <v>74</v>
      </c>
      <c r="AB60" s="184">
        <v>56</v>
      </c>
      <c r="AC60" s="184">
        <f t="shared" si="16"/>
        <v>58</v>
      </c>
      <c r="AD60" s="184">
        <v>29</v>
      </c>
      <c r="AE60" s="184">
        <v>29</v>
      </c>
      <c r="AF60" s="184">
        <f t="shared" si="17"/>
        <v>18</v>
      </c>
      <c r="AG60" s="184">
        <v>0</v>
      </c>
      <c r="AH60" s="184">
        <v>18</v>
      </c>
    </row>
    <row r="61" spans="2:34" ht="13.5" customHeight="1">
      <c r="B61" s="1171"/>
      <c r="C61" s="182" t="s">
        <v>1138</v>
      </c>
      <c r="D61" s="304">
        <f t="shared" si="6"/>
        <v>6</v>
      </c>
      <c r="E61" s="184">
        <v>6</v>
      </c>
      <c r="F61" s="318">
        <v>0</v>
      </c>
      <c r="G61" s="184">
        <v>45</v>
      </c>
      <c r="H61" s="304">
        <f t="shared" si="7"/>
        <v>1206</v>
      </c>
      <c r="I61" s="304">
        <f t="shared" si="8"/>
        <v>621</v>
      </c>
      <c r="J61" s="304">
        <f t="shared" si="9"/>
        <v>585</v>
      </c>
      <c r="K61" s="304">
        <f t="shared" si="10"/>
        <v>183</v>
      </c>
      <c r="L61" s="184">
        <v>79</v>
      </c>
      <c r="M61" s="184">
        <v>104</v>
      </c>
      <c r="N61" s="184">
        <f t="shared" si="11"/>
        <v>176</v>
      </c>
      <c r="O61" s="184">
        <v>97</v>
      </c>
      <c r="P61" s="184">
        <v>79</v>
      </c>
      <c r="Q61" s="184">
        <f t="shared" si="12"/>
        <v>199</v>
      </c>
      <c r="R61" s="184">
        <v>109</v>
      </c>
      <c r="S61" s="184">
        <v>90</v>
      </c>
      <c r="T61" s="304">
        <f t="shared" si="13"/>
        <v>195</v>
      </c>
      <c r="U61" s="184">
        <v>101</v>
      </c>
      <c r="V61" s="184">
        <v>94</v>
      </c>
      <c r="W61" s="184">
        <f t="shared" si="14"/>
        <v>207</v>
      </c>
      <c r="X61" s="184">
        <v>100</v>
      </c>
      <c r="Y61" s="184">
        <v>107</v>
      </c>
      <c r="Z61" s="184">
        <f t="shared" si="15"/>
        <v>246</v>
      </c>
      <c r="AA61" s="184">
        <v>135</v>
      </c>
      <c r="AB61" s="184">
        <v>111</v>
      </c>
      <c r="AC61" s="184">
        <f t="shared" si="16"/>
        <v>73</v>
      </c>
      <c r="AD61" s="184">
        <v>30</v>
      </c>
      <c r="AE61" s="184">
        <v>43</v>
      </c>
      <c r="AF61" s="184">
        <f t="shared" si="17"/>
        <v>27</v>
      </c>
      <c r="AG61" s="184">
        <v>8</v>
      </c>
      <c r="AH61" s="184">
        <v>19</v>
      </c>
    </row>
    <row r="62" spans="2:34" ht="13.5" customHeight="1">
      <c r="B62" s="1171"/>
      <c r="C62" s="182" t="s">
        <v>1139</v>
      </c>
      <c r="D62" s="304">
        <f t="shared" si="6"/>
        <v>4</v>
      </c>
      <c r="E62" s="184">
        <v>4</v>
      </c>
      <c r="F62" s="318">
        <v>0</v>
      </c>
      <c r="G62" s="184">
        <v>29</v>
      </c>
      <c r="H62" s="304">
        <f t="shared" si="7"/>
        <v>508</v>
      </c>
      <c r="I62" s="304">
        <f t="shared" si="8"/>
        <v>250</v>
      </c>
      <c r="J62" s="304">
        <f t="shared" si="9"/>
        <v>258</v>
      </c>
      <c r="K62" s="304">
        <f t="shared" si="10"/>
        <v>60</v>
      </c>
      <c r="L62" s="184">
        <v>29</v>
      </c>
      <c r="M62" s="184">
        <v>31</v>
      </c>
      <c r="N62" s="184">
        <f t="shared" si="11"/>
        <v>95</v>
      </c>
      <c r="O62" s="184">
        <v>42</v>
      </c>
      <c r="P62" s="184">
        <v>53</v>
      </c>
      <c r="Q62" s="184">
        <f t="shared" si="12"/>
        <v>83</v>
      </c>
      <c r="R62" s="184">
        <v>53</v>
      </c>
      <c r="S62" s="184">
        <v>30</v>
      </c>
      <c r="T62" s="304">
        <f t="shared" si="13"/>
        <v>87</v>
      </c>
      <c r="U62" s="184">
        <v>43</v>
      </c>
      <c r="V62" s="184">
        <v>44</v>
      </c>
      <c r="W62" s="184">
        <f t="shared" si="14"/>
        <v>87</v>
      </c>
      <c r="X62" s="184">
        <v>41</v>
      </c>
      <c r="Y62" s="184">
        <v>46</v>
      </c>
      <c r="Z62" s="184">
        <f t="shared" si="15"/>
        <v>96</v>
      </c>
      <c r="AA62" s="184">
        <v>42</v>
      </c>
      <c r="AB62" s="184">
        <v>54</v>
      </c>
      <c r="AC62" s="184">
        <f t="shared" si="16"/>
        <v>46</v>
      </c>
      <c r="AD62" s="184">
        <v>20</v>
      </c>
      <c r="AE62" s="184">
        <v>26</v>
      </c>
      <c r="AF62" s="184">
        <f t="shared" si="17"/>
        <v>14</v>
      </c>
      <c r="AG62" s="184">
        <v>4</v>
      </c>
      <c r="AH62" s="184">
        <v>10</v>
      </c>
    </row>
    <row r="63" spans="2:34" ht="13.5" customHeight="1">
      <c r="B63" s="1171"/>
      <c r="C63" s="182" t="s">
        <v>1140</v>
      </c>
      <c r="D63" s="304">
        <f t="shared" si="6"/>
        <v>3</v>
      </c>
      <c r="E63" s="184">
        <v>3</v>
      </c>
      <c r="F63" s="318">
        <v>0</v>
      </c>
      <c r="G63" s="184">
        <v>19</v>
      </c>
      <c r="H63" s="304">
        <f t="shared" si="7"/>
        <v>362</v>
      </c>
      <c r="I63" s="304">
        <f t="shared" si="8"/>
        <v>189</v>
      </c>
      <c r="J63" s="304">
        <f t="shared" si="9"/>
        <v>173</v>
      </c>
      <c r="K63" s="304">
        <f t="shared" si="10"/>
        <v>68</v>
      </c>
      <c r="L63" s="184">
        <v>32</v>
      </c>
      <c r="M63" s="184">
        <v>36</v>
      </c>
      <c r="N63" s="184">
        <f t="shared" si="11"/>
        <v>67</v>
      </c>
      <c r="O63" s="184">
        <v>39</v>
      </c>
      <c r="P63" s="184">
        <v>28</v>
      </c>
      <c r="Q63" s="184">
        <f t="shared" si="12"/>
        <v>51</v>
      </c>
      <c r="R63" s="184">
        <v>19</v>
      </c>
      <c r="S63" s="184">
        <v>32</v>
      </c>
      <c r="T63" s="304">
        <f t="shared" si="13"/>
        <v>57</v>
      </c>
      <c r="U63" s="184">
        <v>35</v>
      </c>
      <c r="V63" s="184">
        <v>22</v>
      </c>
      <c r="W63" s="184">
        <f t="shared" si="14"/>
        <v>56</v>
      </c>
      <c r="X63" s="184">
        <v>26</v>
      </c>
      <c r="Y63" s="184">
        <v>30</v>
      </c>
      <c r="Z63" s="184">
        <f t="shared" si="15"/>
        <v>63</v>
      </c>
      <c r="AA63" s="184">
        <v>38</v>
      </c>
      <c r="AB63" s="184">
        <v>25</v>
      </c>
      <c r="AC63" s="184">
        <f t="shared" si="16"/>
        <v>31</v>
      </c>
      <c r="AD63" s="184">
        <v>13</v>
      </c>
      <c r="AE63" s="184">
        <v>18</v>
      </c>
      <c r="AF63" s="184">
        <f t="shared" si="17"/>
        <v>9</v>
      </c>
      <c r="AG63" s="184">
        <v>3</v>
      </c>
      <c r="AH63" s="184">
        <v>6</v>
      </c>
    </row>
    <row r="64" spans="2:34" ht="13.5" customHeight="1" thickBot="1">
      <c r="B64" s="1243"/>
      <c r="C64" s="188" t="s">
        <v>1141</v>
      </c>
      <c r="D64" s="1036">
        <f t="shared" si="6"/>
        <v>3</v>
      </c>
      <c r="E64" s="190">
        <v>3</v>
      </c>
      <c r="F64" s="550">
        <v>0</v>
      </c>
      <c r="G64" s="190">
        <v>27</v>
      </c>
      <c r="H64" s="1036">
        <f t="shared" si="7"/>
        <v>466</v>
      </c>
      <c r="I64" s="1036">
        <f t="shared" si="8"/>
        <v>273</v>
      </c>
      <c r="J64" s="1036">
        <f t="shared" si="9"/>
        <v>193</v>
      </c>
      <c r="K64" s="1036">
        <f t="shared" si="10"/>
        <v>72</v>
      </c>
      <c r="L64" s="190">
        <v>41</v>
      </c>
      <c r="M64" s="190">
        <v>31</v>
      </c>
      <c r="N64" s="190">
        <f t="shared" si="11"/>
        <v>72</v>
      </c>
      <c r="O64" s="190">
        <v>42</v>
      </c>
      <c r="P64" s="190">
        <v>30</v>
      </c>
      <c r="Q64" s="190">
        <f t="shared" si="12"/>
        <v>68</v>
      </c>
      <c r="R64" s="190">
        <v>42</v>
      </c>
      <c r="S64" s="190">
        <v>26</v>
      </c>
      <c r="T64" s="1036">
        <f t="shared" si="13"/>
        <v>82</v>
      </c>
      <c r="U64" s="190">
        <v>41</v>
      </c>
      <c r="V64" s="190">
        <v>41</v>
      </c>
      <c r="W64" s="190">
        <f t="shared" si="14"/>
        <v>89</v>
      </c>
      <c r="X64" s="190">
        <v>57</v>
      </c>
      <c r="Y64" s="190">
        <v>32</v>
      </c>
      <c r="Z64" s="190">
        <f t="shared" si="15"/>
        <v>83</v>
      </c>
      <c r="AA64" s="190">
        <v>50</v>
      </c>
      <c r="AB64" s="190">
        <v>33</v>
      </c>
      <c r="AC64" s="190">
        <f t="shared" si="16"/>
        <v>41</v>
      </c>
      <c r="AD64" s="190">
        <v>16</v>
      </c>
      <c r="AE64" s="190">
        <v>25</v>
      </c>
      <c r="AF64" s="190">
        <f t="shared" si="17"/>
        <v>8</v>
      </c>
      <c r="AG64" s="190">
        <v>6</v>
      </c>
      <c r="AH64" s="190">
        <v>2</v>
      </c>
    </row>
    <row r="65" spans="2:19" ht="12" customHeight="1">
      <c r="B65" s="93" t="s">
        <v>2514</v>
      </c>
      <c r="G65" s="1238"/>
      <c r="L65" s="1173"/>
      <c r="M65" s="1173"/>
      <c r="N65" s="1173"/>
      <c r="O65" s="1173"/>
      <c r="P65" s="1173"/>
      <c r="Q65" s="1173"/>
      <c r="R65" s="1173"/>
      <c r="S65" s="1173"/>
    </row>
    <row r="66" spans="2:19" ht="12">
      <c r="B66" s="103" t="s">
        <v>2515</v>
      </c>
      <c r="G66" s="1238"/>
      <c r="L66" s="1173"/>
      <c r="M66" s="1173"/>
      <c r="N66" s="1173"/>
      <c r="O66" s="1173"/>
      <c r="P66" s="1173"/>
      <c r="Q66" s="1173"/>
      <c r="R66" s="1173"/>
      <c r="S66" s="1173"/>
    </row>
    <row r="67" spans="12:19" ht="12">
      <c r="L67" s="1173"/>
      <c r="M67" s="1173"/>
      <c r="N67" s="1173"/>
      <c r="O67" s="1173"/>
      <c r="P67" s="1173"/>
      <c r="Q67" s="1173"/>
      <c r="R67" s="1173"/>
      <c r="S67" s="1173"/>
    </row>
    <row r="68" spans="12:19" ht="12">
      <c r="L68" s="1173"/>
      <c r="M68" s="1173"/>
      <c r="N68" s="1173"/>
      <c r="O68" s="1173"/>
      <c r="P68" s="1173"/>
      <c r="Q68" s="1173"/>
      <c r="R68" s="1173"/>
      <c r="S68" s="1173"/>
    </row>
    <row r="69" spans="12:19" ht="12">
      <c r="L69" s="1173"/>
      <c r="M69" s="1173"/>
      <c r="N69" s="1173"/>
      <c r="O69" s="1173"/>
      <c r="P69" s="1173"/>
      <c r="Q69" s="1173"/>
      <c r="R69" s="1173"/>
      <c r="S69" s="1173"/>
    </row>
    <row r="70" spans="12:19" ht="12">
      <c r="L70" s="1173"/>
      <c r="M70" s="1173"/>
      <c r="N70" s="1173"/>
      <c r="O70" s="1173"/>
      <c r="P70" s="1173"/>
      <c r="Q70" s="1173"/>
      <c r="R70" s="1173"/>
      <c r="S70" s="1173"/>
    </row>
    <row r="71" spans="12:19" ht="12">
      <c r="L71" s="1173"/>
      <c r="M71" s="1173"/>
      <c r="N71" s="1173"/>
      <c r="O71" s="1173"/>
      <c r="P71" s="1173"/>
      <c r="Q71" s="1173"/>
      <c r="R71" s="1173"/>
      <c r="S71" s="1173"/>
    </row>
    <row r="72" spans="12:19" ht="12">
      <c r="L72" s="1173"/>
      <c r="M72" s="1173"/>
      <c r="N72" s="1173"/>
      <c r="O72" s="1173"/>
      <c r="P72" s="1173"/>
      <c r="Q72" s="1173"/>
      <c r="R72" s="1173"/>
      <c r="S72" s="1173"/>
    </row>
    <row r="73" spans="12:19" ht="12">
      <c r="L73" s="1173"/>
      <c r="M73" s="1173"/>
      <c r="N73" s="1173"/>
      <c r="O73" s="1173"/>
      <c r="P73" s="1173"/>
      <c r="Q73" s="1173"/>
      <c r="R73" s="1173"/>
      <c r="S73" s="1173"/>
    </row>
    <row r="74" spans="12:19" ht="12">
      <c r="L74" s="1173"/>
      <c r="M74" s="1173"/>
      <c r="N74" s="1173"/>
      <c r="O74" s="1173"/>
      <c r="P74" s="1173"/>
      <c r="Q74" s="1173"/>
      <c r="R74" s="1173"/>
      <c r="S74" s="1173"/>
    </row>
    <row r="75" spans="12:19" ht="12">
      <c r="L75" s="1173"/>
      <c r="M75" s="1173"/>
      <c r="N75" s="1173"/>
      <c r="O75" s="1173"/>
      <c r="P75" s="1173"/>
      <c r="Q75" s="1173"/>
      <c r="R75" s="1173"/>
      <c r="S75" s="1173"/>
    </row>
    <row r="76" spans="12:19" ht="12">
      <c r="L76" s="1173"/>
      <c r="M76" s="1173"/>
      <c r="N76" s="1173"/>
      <c r="O76" s="1173"/>
      <c r="P76" s="1173"/>
      <c r="Q76" s="1173"/>
      <c r="R76" s="1173"/>
      <c r="S76" s="1173"/>
    </row>
    <row r="77" spans="12:19" ht="12">
      <c r="L77" s="1173"/>
      <c r="M77" s="1173"/>
      <c r="N77" s="1173"/>
      <c r="O77" s="1173"/>
      <c r="P77" s="1173"/>
      <c r="Q77" s="1173"/>
      <c r="R77" s="1173"/>
      <c r="S77" s="1173"/>
    </row>
    <row r="78" spans="12:19" ht="12">
      <c r="L78" s="1173"/>
      <c r="M78" s="1173"/>
      <c r="N78" s="1173"/>
      <c r="O78" s="1173"/>
      <c r="P78" s="1173"/>
      <c r="Q78" s="1173"/>
      <c r="R78" s="1173"/>
      <c r="S78" s="1173"/>
    </row>
    <row r="79" spans="12:19" ht="12">
      <c r="L79" s="1173"/>
      <c r="M79" s="1173"/>
      <c r="N79" s="1173"/>
      <c r="O79" s="1173"/>
      <c r="P79" s="1173"/>
      <c r="Q79" s="1173"/>
      <c r="R79" s="1173"/>
      <c r="S79" s="1173"/>
    </row>
    <row r="80" spans="12:19" ht="12">
      <c r="L80" s="1173"/>
      <c r="M80" s="1173"/>
      <c r="N80" s="1173"/>
      <c r="O80" s="1173"/>
      <c r="P80" s="1173"/>
      <c r="Q80" s="1173"/>
      <c r="R80" s="1173"/>
      <c r="S80" s="1173"/>
    </row>
    <row r="81" spans="12:19" ht="12">
      <c r="L81" s="1173"/>
      <c r="M81" s="1173"/>
      <c r="N81" s="1173"/>
      <c r="O81" s="1173"/>
      <c r="P81" s="1173"/>
      <c r="Q81" s="1173"/>
      <c r="R81" s="1173"/>
      <c r="S81" s="1173"/>
    </row>
    <row r="82" spans="12:19" ht="12">
      <c r="L82" s="1173"/>
      <c r="M82" s="1173"/>
      <c r="N82" s="1173"/>
      <c r="O82" s="1173"/>
      <c r="P82" s="1173"/>
      <c r="Q82" s="1173"/>
      <c r="R82" s="1173"/>
      <c r="S82" s="1173"/>
    </row>
    <row r="83" spans="12:19" ht="12">
      <c r="L83" s="1173"/>
      <c r="M83" s="1173"/>
      <c r="N83" s="1173"/>
      <c r="O83" s="1173"/>
      <c r="P83" s="1173"/>
      <c r="Q83" s="1173"/>
      <c r="R83" s="1173"/>
      <c r="S83" s="1173"/>
    </row>
    <row r="84" spans="12:19" ht="12">
      <c r="L84" s="1173"/>
      <c r="M84" s="1173"/>
      <c r="N84" s="1173"/>
      <c r="O84" s="1173"/>
      <c r="P84" s="1173"/>
      <c r="Q84" s="1173"/>
      <c r="R84" s="1173"/>
      <c r="S84" s="1173"/>
    </row>
    <row r="85" spans="12:19" ht="12">
      <c r="L85" s="1173"/>
      <c r="M85" s="1173"/>
      <c r="N85" s="1173"/>
      <c r="O85" s="1173"/>
      <c r="P85" s="1173"/>
      <c r="Q85" s="1173"/>
      <c r="R85" s="1173"/>
      <c r="S85" s="1173"/>
    </row>
    <row r="86" spans="12:19" ht="12">
      <c r="L86" s="1173"/>
      <c r="M86" s="1173"/>
      <c r="N86" s="1173"/>
      <c r="O86" s="1173"/>
      <c r="P86" s="1173"/>
      <c r="Q86" s="1173"/>
      <c r="R86" s="1173"/>
      <c r="S86" s="1173"/>
    </row>
    <row r="87" spans="12:19" ht="12">
      <c r="L87" s="1173"/>
      <c r="M87" s="1173"/>
      <c r="N87" s="1173"/>
      <c r="O87" s="1173"/>
      <c r="P87" s="1173"/>
      <c r="Q87" s="1173"/>
      <c r="R87" s="1173"/>
      <c r="S87" s="1173"/>
    </row>
    <row r="88" spans="12:19" ht="12">
      <c r="L88" s="1173"/>
      <c r="M88" s="1173"/>
      <c r="N88" s="1173"/>
      <c r="O88" s="1173"/>
      <c r="P88" s="1173"/>
      <c r="Q88" s="1173"/>
      <c r="R88" s="1173"/>
      <c r="S88" s="1173"/>
    </row>
    <row r="89" spans="12:19" ht="12">
      <c r="L89" s="1173"/>
      <c r="M89" s="1173"/>
      <c r="N89" s="1173"/>
      <c r="O89" s="1173"/>
      <c r="P89" s="1173"/>
      <c r="Q89" s="1173"/>
      <c r="R89" s="1173"/>
      <c r="S89" s="1173"/>
    </row>
    <row r="90" spans="12:19" ht="12">
      <c r="L90" s="1173"/>
      <c r="M90" s="1173"/>
      <c r="N90" s="1173"/>
      <c r="O90" s="1173"/>
      <c r="P90" s="1173"/>
      <c r="Q90" s="1173"/>
      <c r="R90" s="1173"/>
      <c r="S90" s="1173"/>
    </row>
    <row r="91" spans="12:19" ht="12">
      <c r="L91" s="1173"/>
      <c r="M91" s="1173"/>
      <c r="N91" s="1173"/>
      <c r="O91" s="1173"/>
      <c r="P91" s="1173"/>
      <c r="Q91" s="1173"/>
      <c r="R91" s="1173"/>
      <c r="S91" s="1173"/>
    </row>
    <row r="92" spans="12:19" ht="12">
      <c r="L92" s="1173"/>
      <c r="M92" s="1173"/>
      <c r="N92" s="1173"/>
      <c r="O92" s="1173"/>
      <c r="P92" s="1173"/>
      <c r="Q92" s="1173"/>
      <c r="R92" s="1173"/>
      <c r="S92" s="1173"/>
    </row>
    <row r="93" spans="12:19" ht="12">
      <c r="L93" s="1173"/>
      <c r="M93" s="1173"/>
      <c r="N93" s="1173"/>
      <c r="O93" s="1173"/>
      <c r="P93" s="1173"/>
      <c r="Q93" s="1173"/>
      <c r="R93" s="1173"/>
      <c r="S93" s="1173"/>
    </row>
    <row r="94" spans="12:19" ht="12">
      <c r="L94" s="1173"/>
      <c r="M94" s="1173"/>
      <c r="N94" s="1173"/>
      <c r="O94" s="1173"/>
      <c r="P94" s="1173"/>
      <c r="Q94" s="1173"/>
      <c r="R94" s="1173"/>
      <c r="S94" s="1173"/>
    </row>
    <row r="95" spans="12:19" ht="12">
      <c r="L95" s="1173"/>
      <c r="M95" s="1173"/>
      <c r="N95" s="1173"/>
      <c r="O95" s="1173"/>
      <c r="P95" s="1173"/>
      <c r="Q95" s="1173"/>
      <c r="R95" s="1173"/>
      <c r="S95" s="1173"/>
    </row>
    <row r="96" spans="12:19" ht="12">
      <c r="L96" s="1173"/>
      <c r="M96" s="1173"/>
      <c r="N96" s="1173"/>
      <c r="O96" s="1173"/>
      <c r="P96" s="1173"/>
      <c r="Q96" s="1173"/>
      <c r="R96" s="1173"/>
      <c r="S96" s="1173"/>
    </row>
    <row r="97" spans="12:19" ht="12">
      <c r="L97" s="1173"/>
      <c r="M97" s="1173"/>
      <c r="N97" s="1173"/>
      <c r="O97" s="1173"/>
      <c r="P97" s="1173"/>
      <c r="Q97" s="1173"/>
      <c r="R97" s="1173"/>
      <c r="S97" s="1173"/>
    </row>
    <row r="98" spans="12:19" ht="12">
      <c r="L98" s="1173"/>
      <c r="M98" s="1173"/>
      <c r="N98" s="1173"/>
      <c r="O98" s="1173"/>
      <c r="P98" s="1173"/>
      <c r="Q98" s="1173"/>
      <c r="R98" s="1173"/>
      <c r="S98" s="1173"/>
    </row>
    <row r="99" spans="12:19" ht="12">
      <c r="L99" s="1173"/>
      <c r="M99" s="1173"/>
      <c r="N99" s="1173"/>
      <c r="O99" s="1173"/>
      <c r="P99" s="1173"/>
      <c r="Q99" s="1173"/>
      <c r="R99" s="1173"/>
      <c r="S99" s="1173"/>
    </row>
    <row r="100" spans="12:19" ht="12">
      <c r="L100" s="1173"/>
      <c r="M100" s="1173"/>
      <c r="N100" s="1173"/>
      <c r="O100" s="1173"/>
      <c r="P100" s="1173"/>
      <c r="Q100" s="1173"/>
      <c r="R100" s="1173"/>
      <c r="S100" s="1173"/>
    </row>
    <row r="101" spans="12:19" ht="12">
      <c r="L101" s="1173"/>
      <c r="M101" s="1173"/>
      <c r="N101" s="1173"/>
      <c r="O101" s="1173"/>
      <c r="P101" s="1173"/>
      <c r="Q101" s="1173"/>
      <c r="R101" s="1173"/>
      <c r="S101" s="1173"/>
    </row>
    <row r="102" spans="12:19" ht="12">
      <c r="L102" s="1173"/>
      <c r="M102" s="1173"/>
      <c r="N102" s="1173"/>
      <c r="O102" s="1173"/>
      <c r="P102" s="1173"/>
      <c r="Q102" s="1173"/>
      <c r="R102" s="1173"/>
      <c r="S102" s="1173"/>
    </row>
    <row r="103" spans="12:19" ht="12">
      <c r="L103" s="1173"/>
      <c r="M103" s="1173"/>
      <c r="N103" s="1173"/>
      <c r="O103" s="1173"/>
      <c r="P103" s="1173"/>
      <c r="Q103" s="1173"/>
      <c r="R103" s="1173"/>
      <c r="S103" s="1173"/>
    </row>
    <row r="104" spans="12:19" ht="12">
      <c r="L104" s="1173"/>
      <c r="M104" s="1173"/>
      <c r="N104" s="1173"/>
      <c r="O104" s="1173"/>
      <c r="P104" s="1173"/>
      <c r="Q104" s="1173"/>
      <c r="R104" s="1173"/>
      <c r="S104" s="1173"/>
    </row>
    <row r="105" spans="12:19" ht="12">
      <c r="L105" s="1173"/>
      <c r="M105" s="1173"/>
      <c r="N105" s="1173"/>
      <c r="O105" s="1173"/>
      <c r="P105" s="1173"/>
      <c r="Q105" s="1173"/>
      <c r="R105" s="1173"/>
      <c r="S105" s="1173"/>
    </row>
    <row r="106" spans="12:19" ht="12">
      <c r="L106" s="1173"/>
      <c r="M106" s="1173"/>
      <c r="N106" s="1173"/>
      <c r="O106" s="1173"/>
      <c r="P106" s="1173"/>
      <c r="Q106" s="1173"/>
      <c r="R106" s="1173"/>
      <c r="S106" s="1173"/>
    </row>
    <row r="107" spans="12:19" ht="12">
      <c r="L107" s="1173"/>
      <c r="M107" s="1173"/>
      <c r="N107" s="1173"/>
      <c r="O107" s="1173"/>
      <c r="P107" s="1173"/>
      <c r="Q107" s="1173"/>
      <c r="R107" s="1173"/>
      <c r="S107" s="1173"/>
    </row>
    <row r="108" spans="12:19" ht="12">
      <c r="L108" s="1173"/>
      <c r="M108" s="1173"/>
      <c r="N108" s="1173"/>
      <c r="O108" s="1173"/>
      <c r="P108" s="1173"/>
      <c r="Q108" s="1173"/>
      <c r="R108" s="1173"/>
      <c r="S108" s="1173"/>
    </row>
    <row r="109" spans="12:19" ht="12">
      <c r="L109" s="1173"/>
      <c r="M109" s="1173"/>
      <c r="N109" s="1173"/>
      <c r="O109" s="1173"/>
      <c r="P109" s="1173"/>
      <c r="Q109" s="1173"/>
      <c r="R109" s="1173"/>
      <c r="S109" s="1173"/>
    </row>
    <row r="110" spans="12:19" ht="12">
      <c r="L110" s="1173"/>
      <c r="M110" s="1173"/>
      <c r="N110" s="1173"/>
      <c r="O110" s="1173"/>
      <c r="P110" s="1173"/>
      <c r="Q110" s="1173"/>
      <c r="R110" s="1173"/>
      <c r="S110" s="1173"/>
    </row>
    <row r="111" spans="12:19" ht="12">
      <c r="L111" s="1173"/>
      <c r="M111" s="1173"/>
      <c r="N111" s="1173"/>
      <c r="O111" s="1173"/>
      <c r="P111" s="1173"/>
      <c r="Q111" s="1173"/>
      <c r="R111" s="1173"/>
      <c r="S111" s="1173"/>
    </row>
    <row r="112" spans="12:19" ht="12">
      <c r="L112" s="1173"/>
      <c r="M112" s="1173"/>
      <c r="N112" s="1173"/>
      <c r="O112" s="1173"/>
      <c r="P112" s="1173"/>
      <c r="Q112" s="1173"/>
      <c r="R112" s="1173"/>
      <c r="S112" s="1173"/>
    </row>
    <row r="113" spans="12:19" ht="12">
      <c r="L113" s="1173"/>
      <c r="M113" s="1173"/>
      <c r="N113" s="1173"/>
      <c r="O113" s="1173"/>
      <c r="P113" s="1173"/>
      <c r="Q113" s="1173"/>
      <c r="R113" s="1173"/>
      <c r="S113" s="1173"/>
    </row>
    <row r="114" spans="12:19" ht="12">
      <c r="L114" s="1173"/>
      <c r="M114" s="1173"/>
      <c r="N114" s="1173"/>
      <c r="O114" s="1173"/>
      <c r="P114" s="1173"/>
      <c r="Q114" s="1173"/>
      <c r="R114" s="1173"/>
      <c r="S114" s="1173"/>
    </row>
    <row r="115" spans="12:19" ht="12">
      <c r="L115" s="1173"/>
      <c r="M115" s="1173"/>
      <c r="N115" s="1173"/>
      <c r="O115" s="1173"/>
      <c r="P115" s="1173"/>
      <c r="Q115" s="1173"/>
      <c r="R115" s="1173"/>
      <c r="S115" s="1173"/>
    </row>
    <row r="116" spans="12:19" ht="12">
      <c r="L116" s="1173"/>
      <c r="M116" s="1173"/>
      <c r="N116" s="1173"/>
      <c r="O116" s="1173"/>
      <c r="P116" s="1173"/>
      <c r="Q116" s="1173"/>
      <c r="R116" s="1173"/>
      <c r="S116" s="1173"/>
    </row>
    <row r="117" spans="12:19" ht="12">
      <c r="L117" s="1173"/>
      <c r="M117" s="1173"/>
      <c r="N117" s="1173"/>
      <c r="O117" s="1173"/>
      <c r="P117" s="1173"/>
      <c r="Q117" s="1173"/>
      <c r="R117" s="1173"/>
      <c r="S117" s="1173"/>
    </row>
    <row r="118" spans="12:19" ht="12">
      <c r="L118" s="1173"/>
      <c r="M118" s="1173"/>
      <c r="N118" s="1173"/>
      <c r="O118" s="1173"/>
      <c r="P118" s="1173"/>
      <c r="Q118" s="1173"/>
      <c r="R118" s="1173"/>
      <c r="S118" s="1173"/>
    </row>
    <row r="119" spans="12:19" ht="12">
      <c r="L119" s="1173"/>
      <c r="M119" s="1173"/>
      <c r="N119" s="1173"/>
      <c r="O119" s="1173"/>
      <c r="P119" s="1173"/>
      <c r="Q119" s="1173"/>
      <c r="R119" s="1173"/>
      <c r="S119" s="1173"/>
    </row>
    <row r="120" spans="12:19" ht="12">
      <c r="L120" s="1173"/>
      <c r="M120" s="1173"/>
      <c r="N120" s="1173"/>
      <c r="O120" s="1173"/>
      <c r="P120" s="1173"/>
      <c r="Q120" s="1173"/>
      <c r="R120" s="1173"/>
      <c r="S120" s="1173"/>
    </row>
    <row r="121" spans="12:19" ht="12">
      <c r="L121" s="1173"/>
      <c r="M121" s="1173"/>
      <c r="N121" s="1173"/>
      <c r="O121" s="1173"/>
      <c r="P121" s="1173"/>
      <c r="Q121" s="1173"/>
      <c r="R121" s="1173"/>
      <c r="S121" s="1173"/>
    </row>
    <row r="122" spans="12:19" ht="12">
      <c r="L122" s="1173"/>
      <c r="M122" s="1173"/>
      <c r="N122" s="1173"/>
      <c r="O122" s="1173"/>
      <c r="P122" s="1173"/>
      <c r="Q122" s="1173"/>
      <c r="R122" s="1173"/>
      <c r="S122" s="1173"/>
    </row>
    <row r="123" spans="12:19" ht="12">
      <c r="L123" s="1173"/>
      <c r="M123" s="1173"/>
      <c r="N123" s="1173"/>
      <c r="O123" s="1173"/>
      <c r="P123" s="1173"/>
      <c r="Q123" s="1173"/>
      <c r="R123" s="1173"/>
      <c r="S123" s="1173"/>
    </row>
    <row r="124" spans="12:19" ht="12">
      <c r="L124" s="1173"/>
      <c r="M124" s="1173"/>
      <c r="N124" s="1173"/>
      <c r="O124" s="1173"/>
      <c r="P124" s="1173"/>
      <c r="Q124" s="1173"/>
      <c r="R124" s="1173"/>
      <c r="S124" s="1173"/>
    </row>
    <row r="125" spans="12:19" ht="12">
      <c r="L125" s="1173"/>
      <c r="M125" s="1173"/>
      <c r="N125" s="1173"/>
      <c r="O125" s="1173"/>
      <c r="P125" s="1173"/>
      <c r="Q125" s="1173"/>
      <c r="R125" s="1173"/>
      <c r="S125" s="1173"/>
    </row>
    <row r="126" spans="12:19" ht="12">
      <c r="L126" s="1173"/>
      <c r="M126" s="1173"/>
      <c r="N126" s="1173"/>
      <c r="O126" s="1173"/>
      <c r="P126" s="1173"/>
      <c r="Q126" s="1173"/>
      <c r="R126" s="1173"/>
      <c r="S126" s="1173"/>
    </row>
    <row r="127" spans="12:19" ht="12">
      <c r="L127" s="1173"/>
      <c r="M127" s="1173"/>
      <c r="N127" s="1173"/>
      <c r="O127" s="1173"/>
      <c r="P127" s="1173"/>
      <c r="Q127" s="1173"/>
      <c r="R127" s="1173"/>
      <c r="S127" s="1173"/>
    </row>
    <row r="128" spans="12:19" ht="12">
      <c r="L128" s="1173"/>
      <c r="M128" s="1173"/>
      <c r="N128" s="1173"/>
      <c r="O128" s="1173"/>
      <c r="P128" s="1173"/>
      <c r="Q128" s="1173"/>
      <c r="R128" s="1173"/>
      <c r="S128" s="1173"/>
    </row>
    <row r="129" spans="12:19" ht="12">
      <c r="L129" s="1173"/>
      <c r="M129" s="1173"/>
      <c r="N129" s="1173"/>
      <c r="O129" s="1173"/>
      <c r="P129" s="1173"/>
      <c r="Q129" s="1173"/>
      <c r="R129" s="1173"/>
      <c r="S129" s="1173"/>
    </row>
    <row r="130" spans="12:19" ht="12">
      <c r="L130" s="1173"/>
      <c r="M130" s="1173"/>
      <c r="N130" s="1173"/>
      <c r="O130" s="1173"/>
      <c r="P130" s="1173"/>
      <c r="Q130" s="1173"/>
      <c r="R130" s="1173"/>
      <c r="S130" s="1173"/>
    </row>
    <row r="131" spans="12:19" ht="12">
      <c r="L131" s="1173"/>
      <c r="M131" s="1173"/>
      <c r="N131" s="1173"/>
      <c r="O131" s="1173"/>
      <c r="P131" s="1173"/>
      <c r="Q131" s="1173"/>
      <c r="R131" s="1173"/>
      <c r="S131" s="1173"/>
    </row>
    <row r="132" spans="12:19" ht="12">
      <c r="L132" s="1173"/>
      <c r="M132" s="1173"/>
      <c r="N132" s="1173"/>
      <c r="O132" s="1173"/>
      <c r="P132" s="1173"/>
      <c r="Q132" s="1173"/>
      <c r="R132" s="1173"/>
      <c r="S132" s="1173"/>
    </row>
    <row r="133" spans="12:19" ht="12">
      <c r="L133" s="1173"/>
      <c r="M133" s="1173"/>
      <c r="N133" s="1173"/>
      <c r="O133" s="1173"/>
      <c r="P133" s="1173"/>
      <c r="Q133" s="1173"/>
      <c r="R133" s="1173"/>
      <c r="S133" s="1173"/>
    </row>
    <row r="134" spans="12:19" ht="12">
      <c r="L134" s="1173"/>
      <c r="M134" s="1173"/>
      <c r="N134" s="1173"/>
      <c r="O134" s="1173"/>
      <c r="P134" s="1173"/>
      <c r="Q134" s="1173"/>
      <c r="R134" s="1173"/>
      <c r="S134" s="1173"/>
    </row>
    <row r="135" spans="12:19" ht="12">
      <c r="L135" s="1173"/>
      <c r="M135" s="1173"/>
      <c r="N135" s="1173"/>
      <c r="O135" s="1173"/>
      <c r="P135" s="1173"/>
      <c r="Q135" s="1173"/>
      <c r="R135" s="1173"/>
      <c r="S135" s="1173"/>
    </row>
    <row r="136" spans="12:19" ht="12">
      <c r="L136" s="1173"/>
      <c r="M136" s="1173"/>
      <c r="N136" s="1173"/>
      <c r="O136" s="1173"/>
      <c r="P136" s="1173"/>
      <c r="Q136" s="1173"/>
      <c r="R136" s="1173"/>
      <c r="S136" s="1173"/>
    </row>
    <row r="137" spans="12:19" ht="12">
      <c r="L137" s="1173"/>
      <c r="M137" s="1173"/>
      <c r="N137" s="1173"/>
      <c r="O137" s="1173"/>
      <c r="P137" s="1173"/>
      <c r="Q137" s="1173"/>
      <c r="R137" s="1173"/>
      <c r="S137" s="1173"/>
    </row>
    <row r="138" spans="12:19" ht="12">
      <c r="L138" s="1173"/>
      <c r="M138" s="1173"/>
      <c r="N138" s="1173"/>
      <c r="O138" s="1173"/>
      <c r="P138" s="1173"/>
      <c r="Q138" s="1173"/>
      <c r="R138" s="1173"/>
      <c r="S138" s="1173"/>
    </row>
    <row r="139" spans="12:19" ht="12">
      <c r="L139" s="1173"/>
      <c r="M139" s="1173"/>
      <c r="N139" s="1173"/>
      <c r="O139" s="1173"/>
      <c r="P139" s="1173"/>
      <c r="Q139" s="1173"/>
      <c r="R139" s="1173"/>
      <c r="S139" s="1173"/>
    </row>
    <row r="140" spans="12:19" ht="12">
      <c r="L140" s="1173"/>
      <c r="M140" s="1173"/>
      <c r="N140" s="1173"/>
      <c r="O140" s="1173"/>
      <c r="P140" s="1173"/>
      <c r="Q140" s="1173"/>
      <c r="R140" s="1173"/>
      <c r="S140" s="1173"/>
    </row>
    <row r="141" spans="12:19" ht="12">
      <c r="L141" s="1173"/>
      <c r="M141" s="1173"/>
      <c r="N141" s="1173"/>
      <c r="O141" s="1173"/>
      <c r="P141" s="1173"/>
      <c r="Q141" s="1173"/>
      <c r="R141" s="1173"/>
      <c r="S141" s="1173"/>
    </row>
    <row r="142" spans="12:19" ht="12">
      <c r="L142" s="1173"/>
      <c r="M142" s="1173"/>
      <c r="N142" s="1173"/>
      <c r="O142" s="1173"/>
      <c r="P142" s="1173"/>
      <c r="Q142" s="1173"/>
      <c r="R142" s="1173"/>
      <c r="S142" s="1173"/>
    </row>
    <row r="143" spans="12:19" ht="12">
      <c r="L143" s="1173"/>
      <c r="M143" s="1173"/>
      <c r="N143" s="1173"/>
      <c r="O143" s="1173"/>
      <c r="P143" s="1173"/>
      <c r="Q143" s="1173"/>
      <c r="R143" s="1173"/>
      <c r="S143" s="1173"/>
    </row>
    <row r="144" spans="12:19" ht="12">
      <c r="L144" s="1173"/>
      <c r="M144" s="1173"/>
      <c r="N144" s="1173"/>
      <c r="O144" s="1173"/>
      <c r="P144" s="1173"/>
      <c r="Q144" s="1173"/>
      <c r="R144" s="1173"/>
      <c r="S144" s="1173"/>
    </row>
    <row r="145" spans="12:19" ht="12">
      <c r="L145" s="1173"/>
      <c r="M145" s="1173"/>
      <c r="N145" s="1173"/>
      <c r="O145" s="1173"/>
      <c r="P145" s="1173"/>
      <c r="Q145" s="1173"/>
      <c r="R145" s="1173"/>
      <c r="S145" s="1173"/>
    </row>
    <row r="146" spans="12:19" ht="12">
      <c r="L146" s="1173"/>
      <c r="M146" s="1173"/>
      <c r="N146" s="1173"/>
      <c r="O146" s="1173"/>
      <c r="P146" s="1173"/>
      <c r="Q146" s="1173"/>
      <c r="R146" s="1173"/>
      <c r="S146" s="1173"/>
    </row>
    <row r="147" spans="12:19" ht="12">
      <c r="L147" s="1173"/>
      <c r="M147" s="1173"/>
      <c r="N147" s="1173"/>
      <c r="O147" s="1173"/>
      <c r="P147" s="1173"/>
      <c r="Q147" s="1173"/>
      <c r="R147" s="1173"/>
      <c r="S147" s="1173"/>
    </row>
    <row r="148" spans="12:19" ht="12">
      <c r="L148" s="1173"/>
      <c r="M148" s="1173"/>
      <c r="N148" s="1173"/>
      <c r="O148" s="1173"/>
      <c r="P148" s="1173"/>
      <c r="Q148" s="1173"/>
      <c r="R148" s="1173"/>
      <c r="S148" s="1173"/>
    </row>
    <row r="149" spans="12:19" ht="12">
      <c r="L149" s="1173"/>
      <c r="M149" s="1173"/>
      <c r="N149" s="1173"/>
      <c r="O149" s="1173"/>
      <c r="P149" s="1173"/>
      <c r="Q149" s="1173"/>
      <c r="R149" s="1173"/>
      <c r="S149" s="1173"/>
    </row>
    <row r="150" spans="12:19" ht="12">
      <c r="L150" s="1173"/>
      <c r="M150" s="1173"/>
      <c r="N150" s="1173"/>
      <c r="O150" s="1173"/>
      <c r="P150" s="1173"/>
      <c r="Q150" s="1173"/>
      <c r="R150" s="1173"/>
      <c r="S150" s="1173"/>
    </row>
    <row r="151" spans="12:19" ht="12">
      <c r="L151" s="1173"/>
      <c r="M151" s="1173"/>
      <c r="N151" s="1173"/>
      <c r="O151" s="1173"/>
      <c r="P151" s="1173"/>
      <c r="Q151" s="1173"/>
      <c r="R151" s="1173"/>
      <c r="S151" s="1173"/>
    </row>
  </sheetData>
  <mergeCells count="18">
    <mergeCell ref="AC4:AE4"/>
    <mergeCell ref="AF4:AH4"/>
    <mergeCell ref="AF5:AH5"/>
    <mergeCell ref="T5:V5"/>
    <mergeCell ref="W5:Y5"/>
    <mergeCell ref="Z5:AB5"/>
    <mergeCell ref="AC5:AE5"/>
    <mergeCell ref="D4:AB4"/>
    <mergeCell ref="H5:J5"/>
    <mergeCell ref="K5:M5"/>
    <mergeCell ref="N5:P5"/>
    <mergeCell ref="Q5:S5"/>
    <mergeCell ref="B9:C9"/>
    <mergeCell ref="B7:C7"/>
    <mergeCell ref="B8:C8"/>
    <mergeCell ref="G5:G6"/>
    <mergeCell ref="D5:F5"/>
    <mergeCell ref="B4:C6"/>
  </mergeCells>
  <printOptions/>
  <pageMargins left="0.3937007874015748" right="0.31496062992125984" top="0.5905511811023623" bottom="0.3937007874015748" header="0.2755905511811024" footer="0.1968503937007874"/>
  <pageSetup horizontalDpi="400" verticalDpi="400" orientation="portrait" paperSize="9" scale="90" r:id="rId1"/>
  <colBreaks count="1" manualBreakCount="1">
    <brk id="34" min="1" max="66" man="1"/>
  </colBreaks>
</worksheet>
</file>

<file path=xl/worksheets/sheet4.xml><?xml version="1.0" encoding="utf-8"?>
<worksheet xmlns="http://schemas.openxmlformats.org/spreadsheetml/2006/main" xmlns:r="http://schemas.openxmlformats.org/officeDocument/2006/relationships">
  <dimension ref="B2:U65"/>
  <sheetViews>
    <sheetView workbookViewId="0" topLeftCell="A1">
      <selection activeCell="C2" sqref="C2"/>
    </sheetView>
  </sheetViews>
  <sheetFormatPr defaultColWidth="9.00390625" defaultRowHeight="13.5"/>
  <cols>
    <col min="1" max="1" width="2.625" style="93" customWidth="1"/>
    <col min="2" max="2" width="10.125" style="93" customWidth="1"/>
    <col min="3" max="13" width="8.625" style="93" customWidth="1"/>
    <col min="14" max="16384" width="9.00390625" style="93" customWidth="1"/>
  </cols>
  <sheetData>
    <row r="2" spans="2:9" ht="14.25">
      <c r="B2" s="94" t="s">
        <v>1411</v>
      </c>
      <c r="I2" s="109"/>
    </row>
    <row r="3" spans="2:13" ht="12.75" thickBot="1">
      <c r="B3" s="93" t="s">
        <v>1395</v>
      </c>
      <c r="I3" s="109"/>
      <c r="L3" s="103"/>
      <c r="M3" s="120" t="s">
        <v>1407</v>
      </c>
    </row>
    <row r="4" spans="2:21" ht="13.5" customHeight="1" thickTop="1">
      <c r="B4" s="1368" t="s">
        <v>1074</v>
      </c>
      <c r="C4" s="122"/>
      <c r="D4" s="123"/>
      <c r="E4" s="123"/>
      <c r="F4" s="123"/>
      <c r="G4" s="123"/>
      <c r="H4" s="124" t="s">
        <v>1408</v>
      </c>
      <c r="I4" s="124"/>
      <c r="J4" s="124"/>
      <c r="K4" s="124"/>
      <c r="L4" s="124"/>
      <c r="M4" s="124"/>
      <c r="N4" s="109"/>
      <c r="O4" s="109"/>
      <c r="P4" s="109"/>
      <c r="Q4" s="109"/>
      <c r="R4" s="109"/>
      <c r="S4" s="109"/>
      <c r="T4" s="109"/>
      <c r="U4" s="109"/>
    </row>
    <row r="5" spans="2:21" ht="13.5" customHeight="1">
      <c r="B5" s="1369"/>
      <c r="C5" s="126" t="s">
        <v>1409</v>
      </c>
      <c r="D5" s="125" t="s">
        <v>1396</v>
      </c>
      <c r="E5" s="125" t="s">
        <v>1397</v>
      </c>
      <c r="F5" s="125" t="s">
        <v>1398</v>
      </c>
      <c r="G5" s="125" t="s">
        <v>1399</v>
      </c>
      <c r="H5" s="127" t="s">
        <v>1400</v>
      </c>
      <c r="I5" s="127"/>
      <c r="J5" s="127" t="s">
        <v>1401</v>
      </c>
      <c r="K5" s="127"/>
      <c r="L5" s="127" t="s">
        <v>1402</v>
      </c>
      <c r="M5" s="127"/>
      <c r="N5" s="109"/>
      <c r="O5" s="109"/>
      <c r="P5" s="109"/>
      <c r="Q5" s="109"/>
      <c r="R5" s="109"/>
      <c r="S5" s="109"/>
      <c r="T5" s="109"/>
      <c r="U5" s="109"/>
    </row>
    <row r="6" spans="2:14" ht="13.5" customHeight="1">
      <c r="B6" s="1370"/>
      <c r="C6" s="129"/>
      <c r="D6" s="128"/>
      <c r="E6" s="128"/>
      <c r="F6" s="128"/>
      <c r="G6" s="128"/>
      <c r="H6" s="130" t="s">
        <v>1403</v>
      </c>
      <c r="I6" s="130" t="s">
        <v>1404</v>
      </c>
      <c r="J6" s="130" t="s">
        <v>1403</v>
      </c>
      <c r="K6" s="130" t="s">
        <v>1404</v>
      </c>
      <c r="L6" s="130" t="s">
        <v>1405</v>
      </c>
      <c r="M6" s="130" t="s">
        <v>1406</v>
      </c>
      <c r="N6" s="131"/>
    </row>
    <row r="7" spans="2:14" s="103" customFormat="1" ht="24" customHeight="1">
      <c r="B7" s="104" t="s">
        <v>1075</v>
      </c>
      <c r="C7" s="132">
        <f aca="true" t="shared" si="0" ref="C7:M7">SUM(C9:C10)</f>
        <v>351365</v>
      </c>
      <c r="D7" s="133">
        <f t="shared" si="0"/>
        <v>355941</v>
      </c>
      <c r="E7" s="133">
        <f t="shared" si="0"/>
        <v>360178</v>
      </c>
      <c r="F7" s="133">
        <f t="shared" si="0"/>
        <v>364041</v>
      </c>
      <c r="G7" s="133">
        <f t="shared" si="0"/>
        <v>367822</v>
      </c>
      <c r="H7" s="133">
        <f t="shared" si="0"/>
        <v>7853</v>
      </c>
      <c r="I7" s="133">
        <f t="shared" si="0"/>
        <v>7329</v>
      </c>
      <c r="J7" s="133">
        <f t="shared" si="0"/>
        <v>6196</v>
      </c>
      <c r="K7" s="133">
        <f t="shared" si="0"/>
        <v>6032</v>
      </c>
      <c r="L7" s="133">
        <f t="shared" si="0"/>
        <v>3968</v>
      </c>
      <c r="M7" s="134">
        <f t="shared" si="0"/>
        <v>3141</v>
      </c>
      <c r="N7" s="100"/>
    </row>
    <row r="8" spans="2:14" s="103" customFormat="1" ht="6" customHeight="1">
      <c r="B8" s="104"/>
      <c r="C8" s="132"/>
      <c r="D8" s="135"/>
      <c r="E8" s="135"/>
      <c r="F8" s="135"/>
      <c r="G8" s="135"/>
      <c r="H8" s="135"/>
      <c r="I8" s="135"/>
      <c r="J8" s="135"/>
      <c r="K8" s="135"/>
      <c r="L8" s="135"/>
      <c r="M8" s="136"/>
      <c r="N8" s="100"/>
    </row>
    <row r="9" spans="2:14" s="103" customFormat="1" ht="15" customHeight="1">
      <c r="B9" s="104" t="s">
        <v>1093</v>
      </c>
      <c r="C9" s="132">
        <f aca="true" t="shared" si="1" ref="C9:H9">SUM(C17:C29)</f>
        <v>265513</v>
      </c>
      <c r="D9" s="135">
        <f t="shared" si="1"/>
        <v>269722</v>
      </c>
      <c r="E9" s="135">
        <f t="shared" si="1"/>
        <v>273656</v>
      </c>
      <c r="F9" s="135">
        <f t="shared" si="1"/>
        <v>277108</v>
      </c>
      <c r="G9" s="135">
        <f t="shared" si="1"/>
        <v>280422</v>
      </c>
      <c r="H9" s="135">
        <f t="shared" si="1"/>
        <v>6591</v>
      </c>
      <c r="I9" s="135">
        <v>6851</v>
      </c>
      <c r="J9" s="135">
        <f>SUM(J17:J29)</f>
        <v>5328</v>
      </c>
      <c r="K9" s="135">
        <f>SUM(K17:K29)</f>
        <v>5682</v>
      </c>
      <c r="L9" s="135">
        <f>SUM(L17:L29)</f>
        <v>3344</v>
      </c>
      <c r="M9" s="136">
        <f>SUM(M17:M29)</f>
        <v>2462</v>
      </c>
      <c r="N9" s="100"/>
    </row>
    <row r="10" spans="2:14" s="103" customFormat="1" ht="15" customHeight="1">
      <c r="B10" s="104" t="s">
        <v>1094</v>
      </c>
      <c r="C10" s="132">
        <f aca="true" t="shared" si="2" ref="C10:M10">SUM(C30:C60)</f>
        <v>85852</v>
      </c>
      <c r="D10" s="135">
        <f t="shared" si="2"/>
        <v>86219</v>
      </c>
      <c r="E10" s="135">
        <f t="shared" si="2"/>
        <v>86522</v>
      </c>
      <c r="F10" s="135">
        <f t="shared" si="2"/>
        <v>86933</v>
      </c>
      <c r="G10" s="135">
        <f t="shared" si="2"/>
        <v>87400</v>
      </c>
      <c r="H10" s="135">
        <f t="shared" si="2"/>
        <v>1262</v>
      </c>
      <c r="I10" s="135">
        <f t="shared" si="2"/>
        <v>478</v>
      </c>
      <c r="J10" s="135">
        <f t="shared" si="2"/>
        <v>868</v>
      </c>
      <c r="K10" s="135">
        <f t="shared" si="2"/>
        <v>350</v>
      </c>
      <c r="L10" s="135">
        <f t="shared" si="2"/>
        <v>624</v>
      </c>
      <c r="M10" s="136">
        <f t="shared" si="2"/>
        <v>679</v>
      </c>
      <c r="N10" s="100"/>
    </row>
    <row r="11" spans="2:14" s="103" customFormat="1" ht="6" customHeight="1">
      <c r="B11" s="104"/>
      <c r="C11" s="132"/>
      <c r="D11" s="135"/>
      <c r="E11" s="135"/>
      <c r="F11" s="135"/>
      <c r="G11" s="135"/>
      <c r="H11" s="137"/>
      <c r="I11" s="137"/>
      <c r="J11" s="137"/>
      <c r="K11" s="137"/>
      <c r="L11" s="106"/>
      <c r="M11" s="138"/>
      <c r="N11" s="100"/>
    </row>
    <row r="12" spans="2:14" s="103" customFormat="1" ht="15" customHeight="1">
      <c r="B12" s="104" t="s">
        <v>1095</v>
      </c>
      <c r="C12" s="132">
        <v>164430</v>
      </c>
      <c r="D12" s="135">
        <v>167254</v>
      </c>
      <c r="E12" s="135">
        <v>169952</v>
      </c>
      <c r="F12" s="135">
        <v>172192</v>
      </c>
      <c r="G12" s="135">
        <v>174424</v>
      </c>
      <c r="H12" s="137">
        <v>3986</v>
      </c>
      <c r="I12" s="137">
        <v>4319</v>
      </c>
      <c r="J12" s="137">
        <v>3223</v>
      </c>
      <c r="K12" s="137">
        <v>3341</v>
      </c>
      <c r="L12" s="106">
        <v>2073</v>
      </c>
      <c r="M12" s="138">
        <v>1582</v>
      </c>
      <c r="N12" s="100"/>
    </row>
    <row r="13" spans="2:14" s="103" customFormat="1" ht="15" customHeight="1">
      <c r="B13" s="104" t="s">
        <v>1096</v>
      </c>
      <c r="C13" s="132">
        <v>25866</v>
      </c>
      <c r="D13" s="135">
        <v>25987</v>
      </c>
      <c r="E13" s="135">
        <v>26012</v>
      </c>
      <c r="F13" s="135">
        <v>26134</v>
      </c>
      <c r="G13" s="135">
        <v>26276</v>
      </c>
      <c r="H13" s="137">
        <v>550</v>
      </c>
      <c r="I13" s="137">
        <v>248</v>
      </c>
      <c r="J13" s="137">
        <v>471</v>
      </c>
      <c r="K13" s="137">
        <v>211</v>
      </c>
      <c r="L13" s="106">
        <v>285</v>
      </c>
      <c r="M13" s="138">
        <v>259</v>
      </c>
      <c r="N13" s="100"/>
    </row>
    <row r="14" spans="2:14" s="103" customFormat="1" ht="15" customHeight="1">
      <c r="B14" s="104" t="s">
        <v>1097</v>
      </c>
      <c r="C14" s="132">
        <v>69922</v>
      </c>
      <c r="D14" s="135">
        <v>70617</v>
      </c>
      <c r="E14" s="135">
        <v>71158</v>
      </c>
      <c r="F14" s="135">
        <v>71591</v>
      </c>
      <c r="G14" s="135">
        <v>72139</v>
      </c>
      <c r="H14" s="137">
        <v>1409</v>
      </c>
      <c r="I14" s="137">
        <v>1278</v>
      </c>
      <c r="J14" s="137">
        <v>1082</v>
      </c>
      <c r="K14" s="137">
        <v>1218</v>
      </c>
      <c r="L14" s="106">
        <v>752</v>
      </c>
      <c r="M14" s="138">
        <v>591</v>
      </c>
      <c r="N14" s="100"/>
    </row>
    <row r="15" spans="2:14" s="103" customFormat="1" ht="15" customHeight="1">
      <c r="B15" s="104" t="s">
        <v>1098</v>
      </c>
      <c r="C15" s="132">
        <v>91147</v>
      </c>
      <c r="D15" s="135">
        <v>92083</v>
      </c>
      <c r="E15" s="135">
        <v>93056</v>
      </c>
      <c r="F15" s="135">
        <v>94124</v>
      </c>
      <c r="G15" s="135">
        <v>94983</v>
      </c>
      <c r="H15" s="137">
        <v>1908</v>
      </c>
      <c r="I15" s="137">
        <v>1484</v>
      </c>
      <c r="J15" s="137">
        <v>1420</v>
      </c>
      <c r="K15" s="137">
        <v>1262</v>
      </c>
      <c r="L15" s="106">
        <v>858</v>
      </c>
      <c r="M15" s="138">
        <v>709</v>
      </c>
      <c r="N15" s="100"/>
    </row>
    <row r="16" spans="2:14" ht="6" customHeight="1">
      <c r="B16" s="110"/>
      <c r="C16" s="139"/>
      <c r="D16" s="140"/>
      <c r="E16" s="140"/>
      <c r="F16" s="140"/>
      <c r="G16" s="140"/>
      <c r="H16" s="141"/>
      <c r="I16" s="141"/>
      <c r="J16" s="141"/>
      <c r="K16" s="141"/>
      <c r="L16" s="110"/>
      <c r="M16" s="142"/>
      <c r="N16" s="109"/>
    </row>
    <row r="17" spans="2:14" ht="13.5" customHeight="1">
      <c r="B17" s="111" t="s">
        <v>1099</v>
      </c>
      <c r="C17" s="143">
        <v>81716</v>
      </c>
      <c r="D17" s="144">
        <v>83571</v>
      </c>
      <c r="E17" s="140">
        <v>85157</v>
      </c>
      <c r="F17" s="145">
        <v>86353</v>
      </c>
      <c r="G17" s="145">
        <v>87551</v>
      </c>
      <c r="H17" s="146">
        <v>2050</v>
      </c>
      <c r="I17" s="146">
        <v>3174</v>
      </c>
      <c r="J17" s="146">
        <v>1818</v>
      </c>
      <c r="K17" s="146">
        <v>2555</v>
      </c>
      <c r="L17" s="147">
        <v>1309</v>
      </c>
      <c r="M17" s="148">
        <v>962</v>
      </c>
      <c r="N17" s="109"/>
    </row>
    <row r="18" spans="2:14" ht="13.5" customHeight="1">
      <c r="B18" s="111" t="s">
        <v>1100</v>
      </c>
      <c r="C18" s="143">
        <v>29817</v>
      </c>
      <c r="D18" s="144">
        <v>30276</v>
      </c>
      <c r="E18" s="140">
        <v>30678</v>
      </c>
      <c r="F18" s="145">
        <v>30915</v>
      </c>
      <c r="G18" s="145">
        <v>31211</v>
      </c>
      <c r="H18" s="146">
        <v>771</v>
      </c>
      <c r="I18" s="146">
        <v>893</v>
      </c>
      <c r="J18" s="146">
        <v>541</v>
      </c>
      <c r="K18" s="146">
        <v>950</v>
      </c>
      <c r="L18" s="146">
        <v>458</v>
      </c>
      <c r="M18" s="148">
        <v>335</v>
      </c>
      <c r="N18" s="109"/>
    </row>
    <row r="19" spans="2:14" ht="13.5" customHeight="1">
      <c r="B19" s="111" t="s">
        <v>1101</v>
      </c>
      <c r="C19" s="143">
        <v>30230</v>
      </c>
      <c r="D19" s="144">
        <v>30712</v>
      </c>
      <c r="E19" s="140">
        <v>31084</v>
      </c>
      <c r="F19" s="145">
        <v>31529</v>
      </c>
      <c r="G19" s="145">
        <v>31794</v>
      </c>
      <c r="H19" s="146">
        <v>822</v>
      </c>
      <c r="I19" s="146">
        <v>510</v>
      </c>
      <c r="J19" s="146">
        <v>569</v>
      </c>
      <c r="K19" s="146">
        <v>568</v>
      </c>
      <c r="L19" s="146">
        <v>173</v>
      </c>
      <c r="M19" s="148">
        <v>103</v>
      </c>
      <c r="N19" s="109"/>
    </row>
    <row r="20" spans="2:14" ht="13.5" customHeight="1">
      <c r="B20" s="111" t="s">
        <v>1102</v>
      </c>
      <c r="C20" s="143">
        <v>31107</v>
      </c>
      <c r="D20" s="144">
        <v>31519</v>
      </c>
      <c r="E20" s="140">
        <v>31922</v>
      </c>
      <c r="F20" s="145">
        <v>32435</v>
      </c>
      <c r="G20" s="145">
        <v>32858</v>
      </c>
      <c r="H20" s="146">
        <v>568</v>
      </c>
      <c r="I20" s="146">
        <v>832</v>
      </c>
      <c r="J20" s="146">
        <v>525</v>
      </c>
      <c r="K20" s="146">
        <v>574</v>
      </c>
      <c r="L20" s="146">
        <v>496</v>
      </c>
      <c r="M20" s="148">
        <v>374</v>
      </c>
      <c r="N20" s="109"/>
    </row>
    <row r="21" spans="2:14" ht="13.5" customHeight="1">
      <c r="B21" s="111" t="s">
        <v>1103</v>
      </c>
      <c r="C21" s="143">
        <v>12427</v>
      </c>
      <c r="D21" s="144">
        <v>12521</v>
      </c>
      <c r="E21" s="140">
        <v>12650</v>
      </c>
      <c r="F21" s="145">
        <v>12759</v>
      </c>
      <c r="G21" s="145">
        <v>12927</v>
      </c>
      <c r="H21" s="146">
        <v>429</v>
      </c>
      <c r="I21" s="146">
        <v>186</v>
      </c>
      <c r="J21" s="146">
        <v>338</v>
      </c>
      <c r="K21" s="146">
        <v>163</v>
      </c>
      <c r="L21" s="146">
        <v>178</v>
      </c>
      <c r="M21" s="148">
        <v>124</v>
      </c>
      <c r="N21" s="109"/>
    </row>
    <row r="22" spans="2:14" ht="13.5" customHeight="1">
      <c r="B22" s="111" t="s">
        <v>1104</v>
      </c>
      <c r="C22" s="143">
        <v>10560</v>
      </c>
      <c r="D22" s="144">
        <v>10700</v>
      </c>
      <c r="E22" s="140">
        <v>10865</v>
      </c>
      <c r="F22" s="145">
        <v>11107</v>
      </c>
      <c r="G22" s="145">
        <v>11261</v>
      </c>
      <c r="H22" s="146">
        <v>237</v>
      </c>
      <c r="I22" s="146">
        <v>136</v>
      </c>
      <c r="J22" s="146">
        <v>150</v>
      </c>
      <c r="K22" s="146">
        <v>79</v>
      </c>
      <c r="L22" s="146">
        <v>98</v>
      </c>
      <c r="M22" s="148">
        <v>88</v>
      </c>
      <c r="N22" s="109"/>
    </row>
    <row r="23" spans="2:14" ht="13.5" customHeight="1">
      <c r="B23" s="111" t="s">
        <v>1105</v>
      </c>
      <c r="C23" s="143">
        <v>10169</v>
      </c>
      <c r="D23" s="144">
        <v>10296</v>
      </c>
      <c r="E23" s="140">
        <v>10424</v>
      </c>
      <c r="F23" s="145">
        <v>10522</v>
      </c>
      <c r="G23" s="145">
        <v>10588</v>
      </c>
      <c r="H23" s="146">
        <v>189</v>
      </c>
      <c r="I23" s="146">
        <v>47</v>
      </c>
      <c r="J23" s="146">
        <v>139</v>
      </c>
      <c r="K23" s="146">
        <v>71</v>
      </c>
      <c r="L23" s="146">
        <v>112</v>
      </c>
      <c r="M23" s="148">
        <v>92</v>
      </c>
      <c r="N23" s="109"/>
    </row>
    <row r="24" spans="2:14" ht="13.5" customHeight="1">
      <c r="B24" s="111" t="s">
        <v>1106</v>
      </c>
      <c r="C24" s="143">
        <v>7531</v>
      </c>
      <c r="D24" s="144">
        <v>7545</v>
      </c>
      <c r="E24" s="140">
        <v>7574</v>
      </c>
      <c r="F24" s="145">
        <v>7634</v>
      </c>
      <c r="G24" s="145">
        <v>7644</v>
      </c>
      <c r="H24" s="146">
        <v>71</v>
      </c>
      <c r="I24" s="146">
        <v>38</v>
      </c>
      <c r="J24" s="146">
        <v>75</v>
      </c>
      <c r="K24" s="146">
        <v>32</v>
      </c>
      <c r="L24" s="146">
        <v>40</v>
      </c>
      <c r="M24" s="148">
        <v>32</v>
      </c>
      <c r="N24" s="109"/>
    </row>
    <row r="25" spans="2:14" ht="13.5" customHeight="1">
      <c r="B25" s="111" t="s">
        <v>1107</v>
      </c>
      <c r="C25" s="143">
        <v>8913</v>
      </c>
      <c r="D25" s="144">
        <v>9001</v>
      </c>
      <c r="E25" s="140">
        <v>9058</v>
      </c>
      <c r="F25" s="145">
        <v>9065</v>
      </c>
      <c r="G25" s="145">
        <v>9136</v>
      </c>
      <c r="H25" s="146">
        <v>177</v>
      </c>
      <c r="I25" s="146">
        <v>118</v>
      </c>
      <c r="J25" s="146">
        <v>153</v>
      </c>
      <c r="K25" s="146">
        <v>74</v>
      </c>
      <c r="L25" s="146">
        <v>109</v>
      </c>
      <c r="M25" s="148">
        <v>106</v>
      </c>
      <c r="N25" s="109"/>
    </row>
    <row r="26" spans="2:14" ht="13.5" customHeight="1">
      <c r="B26" s="111" t="s">
        <v>1108</v>
      </c>
      <c r="C26" s="143">
        <v>16639</v>
      </c>
      <c r="D26" s="144">
        <v>16980</v>
      </c>
      <c r="E26" s="140">
        <v>17330</v>
      </c>
      <c r="F26" s="145">
        <v>17671</v>
      </c>
      <c r="G26" s="145">
        <v>18000</v>
      </c>
      <c r="H26" s="146">
        <v>658</v>
      </c>
      <c r="I26" s="146">
        <v>310</v>
      </c>
      <c r="J26" s="146">
        <v>443</v>
      </c>
      <c r="K26" s="146">
        <v>239</v>
      </c>
      <c r="L26" s="146">
        <v>167</v>
      </c>
      <c r="M26" s="148">
        <v>124</v>
      </c>
      <c r="N26" s="109"/>
    </row>
    <row r="27" spans="2:14" ht="13.5" customHeight="1">
      <c r="B27" s="111" t="s">
        <v>1109</v>
      </c>
      <c r="C27" s="143">
        <v>11008</v>
      </c>
      <c r="D27" s="144">
        <v>11109</v>
      </c>
      <c r="E27" s="140">
        <v>11329</v>
      </c>
      <c r="F27" s="145">
        <v>11473</v>
      </c>
      <c r="G27" s="145">
        <v>11728</v>
      </c>
      <c r="H27" s="146">
        <v>374</v>
      </c>
      <c r="I27" s="146">
        <v>464</v>
      </c>
      <c r="J27" s="146">
        <v>329</v>
      </c>
      <c r="K27" s="146">
        <v>285</v>
      </c>
      <c r="L27" s="146">
        <v>56</v>
      </c>
      <c r="M27" s="148">
        <v>25</v>
      </c>
      <c r="N27" s="109"/>
    </row>
    <row r="28" spans="2:14" ht="13.5" customHeight="1">
      <c r="B28" s="111" t="s">
        <v>1110</v>
      </c>
      <c r="C28" s="143">
        <v>5569</v>
      </c>
      <c r="D28" s="144">
        <v>5563</v>
      </c>
      <c r="E28" s="140">
        <v>5575</v>
      </c>
      <c r="F28" s="145">
        <v>5573</v>
      </c>
      <c r="G28" s="145">
        <v>5587</v>
      </c>
      <c r="H28" s="146">
        <v>49</v>
      </c>
      <c r="I28" s="146">
        <v>24</v>
      </c>
      <c r="J28" s="146">
        <v>75</v>
      </c>
      <c r="K28" s="146">
        <v>16</v>
      </c>
      <c r="L28" s="146">
        <v>122</v>
      </c>
      <c r="M28" s="148">
        <v>90</v>
      </c>
      <c r="N28" s="109"/>
    </row>
    <row r="29" spans="2:14" ht="13.5" customHeight="1">
      <c r="B29" s="111" t="s">
        <v>1111</v>
      </c>
      <c r="C29" s="143">
        <v>9827</v>
      </c>
      <c r="D29" s="144">
        <v>9929</v>
      </c>
      <c r="E29" s="140">
        <v>10010</v>
      </c>
      <c r="F29" s="145">
        <v>10072</v>
      </c>
      <c r="G29" s="145">
        <v>10137</v>
      </c>
      <c r="H29" s="146">
        <v>196</v>
      </c>
      <c r="I29" s="146">
        <v>99</v>
      </c>
      <c r="J29" s="146">
        <v>173</v>
      </c>
      <c r="K29" s="146">
        <v>76</v>
      </c>
      <c r="L29" s="146">
        <v>26</v>
      </c>
      <c r="M29" s="148">
        <v>7</v>
      </c>
      <c r="N29" s="109"/>
    </row>
    <row r="30" spans="2:14" ht="13.5" customHeight="1">
      <c r="B30" s="111" t="s">
        <v>1112</v>
      </c>
      <c r="C30" s="143">
        <v>3780</v>
      </c>
      <c r="D30" s="144">
        <v>3817</v>
      </c>
      <c r="E30" s="140">
        <v>3869</v>
      </c>
      <c r="F30" s="145">
        <v>3925</v>
      </c>
      <c r="G30" s="145">
        <v>3954</v>
      </c>
      <c r="H30" s="146">
        <v>84</v>
      </c>
      <c r="I30" s="146">
        <v>6</v>
      </c>
      <c r="J30" s="146">
        <v>39</v>
      </c>
      <c r="K30" s="146">
        <v>13</v>
      </c>
      <c r="L30" s="146">
        <v>49</v>
      </c>
      <c r="M30" s="148">
        <v>58</v>
      </c>
      <c r="N30" s="109"/>
    </row>
    <row r="31" spans="2:14" ht="13.5" customHeight="1">
      <c r="B31" s="111" t="s">
        <v>1113</v>
      </c>
      <c r="C31" s="143">
        <v>2814</v>
      </c>
      <c r="D31" s="144">
        <v>2987</v>
      </c>
      <c r="E31" s="140">
        <v>3020</v>
      </c>
      <c r="F31" s="145">
        <v>3047</v>
      </c>
      <c r="G31" s="145">
        <v>3145</v>
      </c>
      <c r="H31" s="146">
        <v>97</v>
      </c>
      <c r="I31" s="146">
        <v>17</v>
      </c>
      <c r="J31" s="146">
        <v>16</v>
      </c>
      <c r="K31" s="146">
        <v>5</v>
      </c>
      <c r="L31" s="146">
        <v>13</v>
      </c>
      <c r="M31" s="148">
        <v>8</v>
      </c>
      <c r="N31" s="109"/>
    </row>
    <row r="32" spans="2:14" ht="13.5" customHeight="1">
      <c r="B32" s="111" t="s">
        <v>1114</v>
      </c>
      <c r="C32" s="143">
        <v>5163</v>
      </c>
      <c r="D32" s="144">
        <v>5225</v>
      </c>
      <c r="E32" s="140">
        <v>5280</v>
      </c>
      <c r="F32" s="145">
        <v>5319</v>
      </c>
      <c r="G32" s="145">
        <v>5380</v>
      </c>
      <c r="H32" s="146">
        <v>91</v>
      </c>
      <c r="I32" s="146">
        <v>20</v>
      </c>
      <c r="J32" s="146">
        <v>47</v>
      </c>
      <c r="K32" s="146">
        <v>21</v>
      </c>
      <c r="L32" s="146">
        <v>42</v>
      </c>
      <c r="M32" s="148">
        <v>24</v>
      </c>
      <c r="N32" s="109"/>
    </row>
    <row r="33" spans="2:14" ht="13.5" customHeight="1">
      <c r="B33" s="111" t="s">
        <v>1115</v>
      </c>
      <c r="C33" s="143">
        <v>2097</v>
      </c>
      <c r="D33" s="144">
        <v>2104</v>
      </c>
      <c r="E33" s="140">
        <v>2122</v>
      </c>
      <c r="F33" s="145">
        <v>2144</v>
      </c>
      <c r="G33" s="145">
        <v>2150</v>
      </c>
      <c r="H33" s="146">
        <v>13</v>
      </c>
      <c r="I33" s="146">
        <v>21</v>
      </c>
      <c r="J33" s="146">
        <v>20</v>
      </c>
      <c r="K33" s="146">
        <v>7</v>
      </c>
      <c r="L33" s="146">
        <v>17</v>
      </c>
      <c r="M33" s="148">
        <v>18</v>
      </c>
      <c r="N33" s="109"/>
    </row>
    <row r="34" spans="2:14" ht="13.5" customHeight="1">
      <c r="B34" s="111" t="s">
        <v>1116</v>
      </c>
      <c r="C34" s="143">
        <v>2426</v>
      </c>
      <c r="D34" s="144">
        <v>2411</v>
      </c>
      <c r="E34" s="140">
        <v>2457</v>
      </c>
      <c r="F34" s="145">
        <v>2468</v>
      </c>
      <c r="G34" s="145">
        <v>2469</v>
      </c>
      <c r="H34" s="146">
        <v>21</v>
      </c>
      <c r="I34" s="146">
        <v>15</v>
      </c>
      <c r="J34" s="146">
        <v>25</v>
      </c>
      <c r="K34" s="146">
        <v>3</v>
      </c>
      <c r="L34" s="146">
        <v>12</v>
      </c>
      <c r="M34" s="148">
        <v>19</v>
      </c>
      <c r="N34" s="109"/>
    </row>
    <row r="35" spans="2:14" ht="13.5" customHeight="1">
      <c r="B35" s="111" t="s">
        <v>1117</v>
      </c>
      <c r="C35" s="143">
        <v>2578</v>
      </c>
      <c r="D35" s="144">
        <v>2587</v>
      </c>
      <c r="E35" s="140">
        <v>2602</v>
      </c>
      <c r="F35" s="145">
        <v>2605</v>
      </c>
      <c r="G35" s="145">
        <v>2619</v>
      </c>
      <c r="H35" s="146">
        <v>32</v>
      </c>
      <c r="I35" s="146">
        <v>14</v>
      </c>
      <c r="J35" s="146">
        <v>20</v>
      </c>
      <c r="K35" s="146">
        <v>5</v>
      </c>
      <c r="L35" s="146">
        <v>12</v>
      </c>
      <c r="M35" s="148">
        <v>19</v>
      </c>
      <c r="N35" s="109"/>
    </row>
    <row r="36" spans="2:14" ht="13.5" customHeight="1">
      <c r="B36" s="111" t="s">
        <v>1118</v>
      </c>
      <c r="C36" s="143">
        <v>2380</v>
      </c>
      <c r="D36" s="144">
        <v>2359</v>
      </c>
      <c r="E36" s="140">
        <v>2348</v>
      </c>
      <c r="F36" s="145">
        <v>2351</v>
      </c>
      <c r="G36" s="145">
        <v>2348</v>
      </c>
      <c r="H36" s="146">
        <v>20</v>
      </c>
      <c r="I36" s="146">
        <v>13</v>
      </c>
      <c r="J36" s="146">
        <v>27</v>
      </c>
      <c r="K36" s="146">
        <v>10</v>
      </c>
      <c r="L36" s="146">
        <v>24</v>
      </c>
      <c r="M36" s="148">
        <v>23</v>
      </c>
      <c r="N36" s="109"/>
    </row>
    <row r="37" spans="2:14" ht="13.5" customHeight="1">
      <c r="B37" s="111" t="s">
        <v>1119</v>
      </c>
      <c r="C37" s="143">
        <v>1814</v>
      </c>
      <c r="D37" s="144">
        <v>1796</v>
      </c>
      <c r="E37" s="140">
        <v>1777</v>
      </c>
      <c r="F37" s="145">
        <v>1793</v>
      </c>
      <c r="G37" s="145">
        <v>1788</v>
      </c>
      <c r="H37" s="146">
        <v>15</v>
      </c>
      <c r="I37" s="146">
        <v>6</v>
      </c>
      <c r="J37" s="146">
        <v>20</v>
      </c>
      <c r="K37" s="146">
        <v>5</v>
      </c>
      <c r="L37" s="146">
        <v>12</v>
      </c>
      <c r="M37" s="148">
        <v>13</v>
      </c>
      <c r="N37" s="109"/>
    </row>
    <row r="38" spans="2:14" ht="13.5" customHeight="1">
      <c r="B38" s="111" t="s">
        <v>1120</v>
      </c>
      <c r="C38" s="143">
        <v>2927</v>
      </c>
      <c r="D38" s="144">
        <v>2921</v>
      </c>
      <c r="E38" s="140">
        <v>2913</v>
      </c>
      <c r="F38" s="145">
        <v>2907</v>
      </c>
      <c r="G38" s="145">
        <v>2902</v>
      </c>
      <c r="H38" s="146">
        <v>29</v>
      </c>
      <c r="I38" s="146">
        <v>22</v>
      </c>
      <c r="J38" s="146">
        <v>30</v>
      </c>
      <c r="K38" s="146">
        <v>17</v>
      </c>
      <c r="L38" s="146">
        <v>47</v>
      </c>
      <c r="M38" s="148">
        <v>56</v>
      </c>
      <c r="N38" s="109"/>
    </row>
    <row r="39" spans="2:14" ht="13.5" customHeight="1">
      <c r="B39" s="111" t="s">
        <v>1121</v>
      </c>
      <c r="C39" s="143">
        <v>1719</v>
      </c>
      <c r="D39" s="144">
        <v>1755</v>
      </c>
      <c r="E39" s="140">
        <v>1739</v>
      </c>
      <c r="F39" s="145">
        <v>1740</v>
      </c>
      <c r="G39" s="145">
        <v>1738</v>
      </c>
      <c r="H39" s="146">
        <v>21</v>
      </c>
      <c r="I39" s="146">
        <v>8</v>
      </c>
      <c r="J39" s="146">
        <v>20</v>
      </c>
      <c r="K39" s="146">
        <v>4</v>
      </c>
      <c r="L39" s="146">
        <v>7</v>
      </c>
      <c r="M39" s="148">
        <v>14</v>
      </c>
      <c r="N39" s="109"/>
    </row>
    <row r="40" spans="2:14" ht="13.5" customHeight="1">
      <c r="B40" s="111" t="s">
        <v>1122</v>
      </c>
      <c r="C40" s="143">
        <v>2890</v>
      </c>
      <c r="D40" s="144">
        <v>2937</v>
      </c>
      <c r="E40" s="140">
        <v>2904</v>
      </c>
      <c r="F40" s="145">
        <v>2878</v>
      </c>
      <c r="G40" s="145">
        <v>2860</v>
      </c>
      <c r="H40" s="146">
        <v>17</v>
      </c>
      <c r="I40" s="146">
        <v>11</v>
      </c>
      <c r="J40" s="146">
        <v>34</v>
      </c>
      <c r="K40" s="146">
        <v>16</v>
      </c>
      <c r="L40" s="146">
        <v>27</v>
      </c>
      <c r="M40" s="148">
        <v>23</v>
      </c>
      <c r="N40" s="109"/>
    </row>
    <row r="41" spans="2:14" ht="13.5" customHeight="1">
      <c r="B41" s="111" t="s">
        <v>1123</v>
      </c>
      <c r="C41" s="143">
        <v>1130</v>
      </c>
      <c r="D41" s="144">
        <v>1112</v>
      </c>
      <c r="E41" s="140">
        <v>1096</v>
      </c>
      <c r="F41" s="145">
        <v>1090</v>
      </c>
      <c r="G41" s="145">
        <v>1093</v>
      </c>
      <c r="H41" s="146">
        <v>6</v>
      </c>
      <c r="I41" s="146">
        <v>5</v>
      </c>
      <c r="J41" s="146">
        <v>6</v>
      </c>
      <c r="K41" s="146">
        <v>2</v>
      </c>
      <c r="L41" s="146">
        <v>8</v>
      </c>
      <c r="M41" s="148">
        <v>8</v>
      </c>
      <c r="N41" s="109"/>
    </row>
    <row r="42" spans="2:14" ht="13.5" customHeight="1">
      <c r="B42" s="111" t="s">
        <v>1124</v>
      </c>
      <c r="C42" s="143">
        <v>1365</v>
      </c>
      <c r="D42" s="144">
        <v>1354</v>
      </c>
      <c r="E42" s="140">
        <v>1351</v>
      </c>
      <c r="F42" s="145">
        <v>1397</v>
      </c>
      <c r="G42" s="145">
        <v>1395</v>
      </c>
      <c r="H42" s="146">
        <v>22</v>
      </c>
      <c r="I42" s="146">
        <v>3</v>
      </c>
      <c r="J42" s="146">
        <v>9</v>
      </c>
      <c r="K42" s="146">
        <v>4</v>
      </c>
      <c r="L42" s="146">
        <v>4</v>
      </c>
      <c r="M42" s="148">
        <v>18</v>
      </c>
      <c r="N42" s="109"/>
    </row>
    <row r="43" spans="2:14" ht="13.5" customHeight="1">
      <c r="B43" s="111" t="s">
        <v>1125</v>
      </c>
      <c r="C43" s="143">
        <v>1594</v>
      </c>
      <c r="D43" s="144">
        <v>1591</v>
      </c>
      <c r="E43" s="140">
        <v>1582</v>
      </c>
      <c r="F43" s="145">
        <v>1570</v>
      </c>
      <c r="G43" s="145">
        <v>1573</v>
      </c>
      <c r="H43" s="146">
        <v>11</v>
      </c>
      <c r="I43" s="146">
        <v>7</v>
      </c>
      <c r="J43" s="146">
        <v>14</v>
      </c>
      <c r="K43" s="146">
        <v>0</v>
      </c>
      <c r="L43" s="146">
        <v>2</v>
      </c>
      <c r="M43" s="148">
        <v>3</v>
      </c>
      <c r="N43" s="109"/>
    </row>
    <row r="44" spans="2:14" ht="13.5" customHeight="1">
      <c r="B44" s="111" t="s">
        <v>1126</v>
      </c>
      <c r="C44" s="143">
        <v>6625</v>
      </c>
      <c r="D44" s="144">
        <v>6659</v>
      </c>
      <c r="E44" s="140">
        <v>6698</v>
      </c>
      <c r="F44" s="145">
        <v>6716</v>
      </c>
      <c r="G44" s="145">
        <v>6802</v>
      </c>
      <c r="H44" s="146">
        <v>119</v>
      </c>
      <c r="I44" s="146">
        <v>52</v>
      </c>
      <c r="J44" s="146">
        <v>70</v>
      </c>
      <c r="K44" s="146">
        <v>33</v>
      </c>
      <c r="L44" s="146">
        <v>74</v>
      </c>
      <c r="M44" s="148">
        <v>56</v>
      </c>
      <c r="N44" s="109"/>
    </row>
    <row r="45" spans="2:14" ht="13.5" customHeight="1">
      <c r="B45" s="111" t="s">
        <v>1127</v>
      </c>
      <c r="C45" s="143">
        <v>4778</v>
      </c>
      <c r="D45" s="144">
        <v>4762</v>
      </c>
      <c r="E45" s="140">
        <v>4752</v>
      </c>
      <c r="F45" s="145">
        <v>4739</v>
      </c>
      <c r="G45" s="145">
        <v>4739</v>
      </c>
      <c r="H45" s="146">
        <v>52</v>
      </c>
      <c r="I45" s="146">
        <v>20</v>
      </c>
      <c r="J45" s="146">
        <v>56</v>
      </c>
      <c r="K45" s="146">
        <v>10</v>
      </c>
      <c r="L45" s="146">
        <v>25</v>
      </c>
      <c r="M45" s="148">
        <v>31</v>
      </c>
      <c r="N45" s="109"/>
    </row>
    <row r="46" spans="2:14" ht="13.5" customHeight="1">
      <c r="B46" s="111" t="s">
        <v>1128</v>
      </c>
      <c r="C46" s="143">
        <v>3151</v>
      </c>
      <c r="D46" s="144">
        <v>3183</v>
      </c>
      <c r="E46" s="140">
        <v>3163</v>
      </c>
      <c r="F46" s="145">
        <v>3174</v>
      </c>
      <c r="G46" s="145">
        <v>3186</v>
      </c>
      <c r="H46" s="146">
        <v>45</v>
      </c>
      <c r="I46" s="146">
        <v>63</v>
      </c>
      <c r="J46" s="146">
        <v>40</v>
      </c>
      <c r="K46" s="146">
        <v>57</v>
      </c>
      <c r="L46" s="146">
        <v>28</v>
      </c>
      <c r="M46" s="148">
        <v>27</v>
      </c>
      <c r="N46" s="109"/>
    </row>
    <row r="47" spans="2:14" ht="13.5" customHeight="1">
      <c r="B47" s="111" t="s">
        <v>1129</v>
      </c>
      <c r="C47" s="143">
        <v>4490</v>
      </c>
      <c r="D47" s="144">
        <v>4502</v>
      </c>
      <c r="E47" s="140">
        <v>4483</v>
      </c>
      <c r="F47" s="145">
        <v>4575</v>
      </c>
      <c r="G47" s="145">
        <v>4581</v>
      </c>
      <c r="H47" s="146">
        <v>30</v>
      </c>
      <c r="I47" s="146">
        <v>19</v>
      </c>
      <c r="J47" s="146">
        <v>31</v>
      </c>
      <c r="K47" s="146">
        <v>11</v>
      </c>
      <c r="L47" s="146">
        <v>11</v>
      </c>
      <c r="M47" s="148">
        <v>12</v>
      </c>
      <c r="N47" s="109"/>
    </row>
    <row r="48" spans="2:14" ht="13.5" customHeight="1">
      <c r="B48" s="111" t="s">
        <v>1130</v>
      </c>
      <c r="C48" s="143">
        <v>2321</v>
      </c>
      <c r="D48" s="144">
        <v>2305</v>
      </c>
      <c r="E48" s="140">
        <v>2316</v>
      </c>
      <c r="F48" s="145">
        <v>2335</v>
      </c>
      <c r="G48" s="145">
        <v>2347</v>
      </c>
      <c r="H48" s="146">
        <v>19</v>
      </c>
      <c r="I48" s="146">
        <v>14</v>
      </c>
      <c r="J48" s="146">
        <v>18</v>
      </c>
      <c r="K48" s="146">
        <v>7</v>
      </c>
      <c r="L48" s="146">
        <v>21</v>
      </c>
      <c r="M48" s="148">
        <v>17</v>
      </c>
      <c r="N48" s="109"/>
    </row>
    <row r="49" spans="2:14" ht="13.5" customHeight="1">
      <c r="B49" s="111" t="s">
        <v>1979</v>
      </c>
      <c r="C49" s="143">
        <v>1838</v>
      </c>
      <c r="D49" s="144">
        <v>1819</v>
      </c>
      <c r="E49" s="140">
        <v>1806</v>
      </c>
      <c r="F49" s="145">
        <v>1796</v>
      </c>
      <c r="G49" s="145">
        <v>1780</v>
      </c>
      <c r="H49" s="146">
        <v>18</v>
      </c>
      <c r="I49" s="146">
        <v>7</v>
      </c>
      <c r="J49" s="146">
        <v>21</v>
      </c>
      <c r="K49" s="146">
        <v>7</v>
      </c>
      <c r="L49" s="146">
        <v>4</v>
      </c>
      <c r="M49" s="148">
        <v>17</v>
      </c>
      <c r="N49" s="109"/>
    </row>
    <row r="50" spans="2:14" ht="13.5" customHeight="1">
      <c r="B50" s="111" t="s">
        <v>1131</v>
      </c>
      <c r="C50" s="143">
        <v>4572</v>
      </c>
      <c r="D50" s="144">
        <v>4589</v>
      </c>
      <c r="E50" s="140">
        <v>4643</v>
      </c>
      <c r="F50" s="145">
        <v>4679</v>
      </c>
      <c r="G50" s="145">
        <v>4706</v>
      </c>
      <c r="H50" s="146">
        <v>76</v>
      </c>
      <c r="I50" s="146">
        <v>36</v>
      </c>
      <c r="J50" s="146">
        <v>69</v>
      </c>
      <c r="K50" s="146">
        <v>31</v>
      </c>
      <c r="L50" s="146">
        <v>38</v>
      </c>
      <c r="M50" s="148">
        <v>23</v>
      </c>
      <c r="N50" s="109"/>
    </row>
    <row r="51" spans="2:14" ht="13.5" customHeight="1">
      <c r="B51" s="111" t="s">
        <v>1132</v>
      </c>
      <c r="C51" s="143">
        <v>2795</v>
      </c>
      <c r="D51" s="144">
        <v>2795</v>
      </c>
      <c r="E51" s="140">
        <v>2802</v>
      </c>
      <c r="F51" s="145">
        <v>2830</v>
      </c>
      <c r="G51" s="145">
        <v>2933</v>
      </c>
      <c r="H51" s="146">
        <v>101</v>
      </c>
      <c r="I51" s="146">
        <v>10</v>
      </c>
      <c r="J51" s="146">
        <v>18</v>
      </c>
      <c r="K51" s="146">
        <v>4</v>
      </c>
      <c r="L51" s="146">
        <v>24</v>
      </c>
      <c r="M51" s="148">
        <v>10</v>
      </c>
      <c r="N51" s="109"/>
    </row>
    <row r="52" spans="2:14" ht="13.5" customHeight="1">
      <c r="B52" s="111" t="s">
        <v>1133</v>
      </c>
      <c r="C52" s="143">
        <v>2133</v>
      </c>
      <c r="D52" s="144">
        <v>2142</v>
      </c>
      <c r="E52" s="140">
        <v>2181</v>
      </c>
      <c r="F52" s="145">
        <v>2185</v>
      </c>
      <c r="G52" s="145">
        <v>2196</v>
      </c>
      <c r="H52" s="146">
        <v>34</v>
      </c>
      <c r="I52" s="146">
        <v>15</v>
      </c>
      <c r="J52" s="146">
        <v>16</v>
      </c>
      <c r="K52" s="146">
        <v>14</v>
      </c>
      <c r="L52" s="146">
        <v>13</v>
      </c>
      <c r="M52" s="148">
        <v>21</v>
      </c>
      <c r="N52" s="109"/>
    </row>
    <row r="53" spans="2:14" ht="13.5" customHeight="1">
      <c r="B53" s="111" t="s">
        <v>1134</v>
      </c>
      <c r="C53" s="143">
        <v>1799</v>
      </c>
      <c r="D53" s="144">
        <v>1835</v>
      </c>
      <c r="E53" s="140">
        <v>1863</v>
      </c>
      <c r="F53" s="145">
        <v>1876</v>
      </c>
      <c r="G53" s="145">
        <v>1884</v>
      </c>
      <c r="H53" s="146">
        <v>34</v>
      </c>
      <c r="I53" s="146">
        <v>1</v>
      </c>
      <c r="J53" s="146">
        <v>17</v>
      </c>
      <c r="K53" s="146">
        <v>5</v>
      </c>
      <c r="L53" s="146">
        <v>8</v>
      </c>
      <c r="M53" s="148">
        <v>13</v>
      </c>
      <c r="N53" s="109"/>
    </row>
    <row r="54" spans="2:14" ht="13.5" customHeight="1">
      <c r="B54" s="111" t="s">
        <v>1135</v>
      </c>
      <c r="C54" s="143">
        <v>1867</v>
      </c>
      <c r="D54" s="144">
        <v>1869</v>
      </c>
      <c r="E54" s="140">
        <v>1993</v>
      </c>
      <c r="F54" s="145">
        <v>1989</v>
      </c>
      <c r="G54" s="145">
        <v>2005</v>
      </c>
      <c r="H54" s="146">
        <v>44</v>
      </c>
      <c r="I54" s="146">
        <v>9</v>
      </c>
      <c r="J54" s="146">
        <v>25</v>
      </c>
      <c r="K54" s="146">
        <v>6</v>
      </c>
      <c r="L54" s="146">
        <v>9</v>
      </c>
      <c r="M54" s="148">
        <v>15</v>
      </c>
      <c r="N54" s="109"/>
    </row>
    <row r="55" spans="2:14" ht="13.5" customHeight="1">
      <c r="B55" s="111" t="s">
        <v>1136</v>
      </c>
      <c r="C55" s="143">
        <v>1474</v>
      </c>
      <c r="D55" s="144">
        <v>1443</v>
      </c>
      <c r="E55" s="140">
        <v>1418</v>
      </c>
      <c r="F55" s="145">
        <v>1418</v>
      </c>
      <c r="G55" s="145">
        <v>1417</v>
      </c>
      <c r="H55" s="146">
        <v>4</v>
      </c>
      <c r="I55" s="146">
        <v>19</v>
      </c>
      <c r="J55" s="146">
        <v>16</v>
      </c>
      <c r="K55" s="146">
        <v>5</v>
      </c>
      <c r="L55" s="146">
        <v>10</v>
      </c>
      <c r="M55" s="148">
        <v>13</v>
      </c>
      <c r="N55" s="109"/>
    </row>
    <row r="56" spans="2:14" ht="13.5" customHeight="1">
      <c r="B56" s="111" t="s">
        <v>1137</v>
      </c>
      <c r="C56" s="143">
        <v>3299</v>
      </c>
      <c r="D56" s="144">
        <v>3303</v>
      </c>
      <c r="E56" s="140">
        <v>3312</v>
      </c>
      <c r="F56" s="145">
        <v>3340</v>
      </c>
      <c r="G56" s="145">
        <v>3311</v>
      </c>
      <c r="H56" s="146">
        <v>49</v>
      </c>
      <c r="I56" s="146">
        <v>11</v>
      </c>
      <c r="J56" s="146">
        <v>73</v>
      </c>
      <c r="K56" s="146">
        <v>16</v>
      </c>
      <c r="L56" s="146">
        <v>22</v>
      </c>
      <c r="M56" s="148">
        <v>22</v>
      </c>
      <c r="N56" s="109"/>
    </row>
    <row r="57" spans="2:14" ht="13.5" customHeight="1">
      <c r="B57" s="111" t="s">
        <v>1138</v>
      </c>
      <c r="C57" s="143">
        <v>4745</v>
      </c>
      <c r="D57" s="144">
        <v>4752</v>
      </c>
      <c r="E57" s="140">
        <v>4732</v>
      </c>
      <c r="F57" s="145">
        <v>4728</v>
      </c>
      <c r="G57" s="145">
        <v>4740</v>
      </c>
      <c r="H57" s="146">
        <v>52</v>
      </c>
      <c r="I57" s="146">
        <v>19</v>
      </c>
      <c r="J57" s="146">
        <v>30</v>
      </c>
      <c r="K57" s="146">
        <v>18</v>
      </c>
      <c r="L57" s="146">
        <v>31</v>
      </c>
      <c r="M57" s="148">
        <v>42</v>
      </c>
      <c r="N57" s="109"/>
    </row>
    <row r="58" spans="2:14" ht="13.5" customHeight="1">
      <c r="B58" s="111" t="s">
        <v>1139</v>
      </c>
      <c r="C58" s="143">
        <v>1916</v>
      </c>
      <c r="D58" s="144">
        <v>1923</v>
      </c>
      <c r="E58" s="140">
        <v>1926</v>
      </c>
      <c r="F58" s="145">
        <v>1912</v>
      </c>
      <c r="G58" s="145">
        <v>1906</v>
      </c>
      <c r="H58" s="146">
        <v>24</v>
      </c>
      <c r="I58" s="146">
        <v>10</v>
      </c>
      <c r="J58" s="146">
        <v>14</v>
      </c>
      <c r="K58" s="146">
        <v>11</v>
      </c>
      <c r="L58" s="146">
        <v>9</v>
      </c>
      <c r="M58" s="148">
        <v>24</v>
      </c>
      <c r="N58" s="109"/>
    </row>
    <row r="59" spans="2:14" ht="13.5" customHeight="1">
      <c r="B59" s="111" t="s">
        <v>1140</v>
      </c>
      <c r="C59" s="143">
        <v>1477</v>
      </c>
      <c r="D59" s="144">
        <v>1476</v>
      </c>
      <c r="E59" s="140">
        <v>1468</v>
      </c>
      <c r="F59" s="145">
        <v>1506</v>
      </c>
      <c r="G59" s="145">
        <v>1533</v>
      </c>
      <c r="H59" s="146">
        <v>47</v>
      </c>
      <c r="I59" s="146">
        <v>0</v>
      </c>
      <c r="J59" s="146">
        <v>14</v>
      </c>
      <c r="K59" s="146">
        <v>2</v>
      </c>
      <c r="L59" s="146">
        <v>8</v>
      </c>
      <c r="M59" s="148">
        <v>12</v>
      </c>
      <c r="N59" s="109"/>
    </row>
    <row r="60" spans="2:14" ht="13.5" customHeight="1" thickBot="1">
      <c r="B60" s="114" t="s">
        <v>1141</v>
      </c>
      <c r="C60" s="150">
        <v>1895</v>
      </c>
      <c r="D60" s="151">
        <v>1906</v>
      </c>
      <c r="E60" s="152">
        <v>1906</v>
      </c>
      <c r="F60" s="153">
        <v>1901</v>
      </c>
      <c r="G60" s="153">
        <v>1920</v>
      </c>
      <c r="H60" s="154">
        <v>35</v>
      </c>
      <c r="I60" s="154">
        <v>5</v>
      </c>
      <c r="J60" s="154">
        <v>13</v>
      </c>
      <c r="K60" s="154">
        <v>1</v>
      </c>
      <c r="L60" s="154">
        <v>13</v>
      </c>
      <c r="M60" s="155">
        <v>20</v>
      </c>
      <c r="N60" s="109"/>
    </row>
    <row r="61" spans="2:14" ht="13.5" customHeight="1">
      <c r="B61" s="119" t="s">
        <v>1394</v>
      </c>
      <c r="C61" s="143"/>
      <c r="D61" s="143"/>
      <c r="E61" s="139"/>
      <c r="F61" s="118"/>
      <c r="G61" s="118"/>
      <c r="H61" s="156"/>
      <c r="I61" s="156"/>
      <c r="J61" s="156"/>
      <c r="K61" s="156"/>
      <c r="L61" s="156"/>
      <c r="M61" s="156"/>
      <c r="N61" s="109"/>
    </row>
    <row r="62" spans="7:13" ht="12">
      <c r="G62" s="118"/>
      <c r="H62" s="109"/>
      <c r="I62" s="109"/>
      <c r="J62" s="109"/>
      <c r="K62" s="109"/>
      <c r="L62" s="109"/>
      <c r="M62" s="109"/>
    </row>
    <row r="63" spans="7:13" ht="12">
      <c r="G63" s="118"/>
      <c r="H63" s="109"/>
      <c r="I63" s="109"/>
      <c r="J63" s="109"/>
      <c r="K63" s="109"/>
      <c r="L63" s="109"/>
      <c r="M63" s="109"/>
    </row>
    <row r="64" spans="8:13" ht="12">
      <c r="H64" s="109"/>
      <c r="I64" s="109"/>
      <c r="J64" s="109"/>
      <c r="K64" s="109"/>
      <c r="L64" s="109"/>
      <c r="M64" s="109"/>
    </row>
    <row r="65" spans="8:13" ht="12">
      <c r="H65" s="109"/>
      <c r="I65" s="109"/>
      <c r="J65" s="109"/>
      <c r="K65" s="109"/>
      <c r="L65" s="109"/>
      <c r="M65" s="109"/>
    </row>
  </sheetData>
  <mergeCells count="1">
    <mergeCell ref="B4:B6"/>
  </mergeCells>
  <printOptions/>
  <pageMargins left="0.75" right="0.75" top="1" bottom="1" header="0.512" footer="0.512"/>
  <pageSetup orientation="portrait" paperSize="9"/>
</worksheet>
</file>

<file path=xl/worksheets/sheet40.xml><?xml version="1.0" encoding="utf-8"?>
<worksheet xmlns="http://schemas.openxmlformats.org/spreadsheetml/2006/main" xmlns:r="http://schemas.openxmlformats.org/officeDocument/2006/relationships">
  <dimension ref="B2:S64"/>
  <sheetViews>
    <sheetView workbookViewId="0" topLeftCell="A1">
      <selection activeCell="A1" sqref="A1"/>
    </sheetView>
  </sheetViews>
  <sheetFormatPr defaultColWidth="9.00390625" defaultRowHeight="13.5"/>
  <cols>
    <col min="1" max="1" width="2.625" style="1254" customWidth="1"/>
    <col min="2" max="2" width="10.125" style="1254" customWidth="1"/>
    <col min="3" max="3" width="5.875" style="1254" bestFit="1" customWidth="1"/>
    <col min="4" max="4" width="4.75390625" style="1254" bestFit="1" customWidth="1"/>
    <col min="5" max="5" width="7.625" style="1254" bestFit="1" customWidth="1"/>
    <col min="6" max="19" width="8.625" style="1254" customWidth="1"/>
    <col min="20" max="16384" width="9.00390625" style="1254" customWidth="1"/>
  </cols>
  <sheetData>
    <row r="2" spans="2:13" s="103" customFormat="1" ht="14.25">
      <c r="B2" s="94" t="s">
        <v>2533</v>
      </c>
      <c r="C2" s="1244"/>
      <c r="L2" s="1244"/>
      <c r="M2" s="100"/>
    </row>
    <row r="3" spans="2:19" s="103" customFormat="1" ht="12" thickBot="1">
      <c r="B3" s="100"/>
      <c r="C3" s="100"/>
      <c r="D3" s="100"/>
      <c r="E3" s="100"/>
      <c r="F3" s="100"/>
      <c r="G3" s="100"/>
      <c r="H3" s="100"/>
      <c r="I3" s="100"/>
      <c r="J3" s="100"/>
      <c r="K3" s="100"/>
      <c r="L3" s="1245"/>
      <c r="M3" s="100"/>
      <c r="N3" s="100"/>
      <c r="O3" s="100"/>
      <c r="P3" s="100"/>
      <c r="Q3" s="100"/>
      <c r="R3" s="1245"/>
      <c r="S3" s="1246" t="s">
        <v>2528</v>
      </c>
    </row>
    <row r="4" spans="2:19" s="1247" customFormat="1" ht="13.5" customHeight="1" thickTop="1">
      <c r="B4" s="1617"/>
      <c r="C4" s="1615" t="s">
        <v>2517</v>
      </c>
      <c r="D4" s="1616"/>
      <c r="E4" s="1620" t="s">
        <v>2518</v>
      </c>
      <c r="F4" s="1615" t="s">
        <v>2519</v>
      </c>
      <c r="G4" s="1616"/>
      <c r="H4" s="1616"/>
      <c r="I4" s="1616"/>
      <c r="J4" s="1616"/>
      <c r="K4" s="1616"/>
      <c r="L4" s="1616"/>
      <c r="M4" s="1616"/>
      <c r="N4" s="1616"/>
      <c r="O4" s="1616"/>
      <c r="P4" s="1616"/>
      <c r="Q4" s="1616"/>
      <c r="R4" s="121" t="s">
        <v>2520</v>
      </c>
      <c r="S4" s="121" t="s">
        <v>2521</v>
      </c>
    </row>
    <row r="5" spans="2:19" s="1247" customFormat="1" ht="13.5" customHeight="1">
      <c r="B5" s="1618"/>
      <c r="C5" s="1621" t="s">
        <v>2522</v>
      </c>
      <c r="D5" s="1621" t="s">
        <v>2523</v>
      </c>
      <c r="E5" s="1621"/>
      <c r="F5" s="1596" t="s">
        <v>2524</v>
      </c>
      <c r="G5" s="1614"/>
      <c r="H5" s="1614"/>
      <c r="I5" s="1596" t="s">
        <v>2529</v>
      </c>
      <c r="J5" s="1614"/>
      <c r="K5" s="1614"/>
      <c r="L5" s="1596">
        <v>2</v>
      </c>
      <c r="M5" s="1614"/>
      <c r="N5" s="1614"/>
      <c r="O5" s="1596">
        <v>3</v>
      </c>
      <c r="P5" s="1614"/>
      <c r="Q5" s="1614"/>
      <c r="R5" s="1248" t="s">
        <v>2525</v>
      </c>
      <c r="S5" s="1248" t="s">
        <v>2525</v>
      </c>
    </row>
    <row r="6" spans="2:19" s="1247" customFormat="1" ht="13.5" customHeight="1">
      <c r="B6" s="1619"/>
      <c r="C6" s="1622"/>
      <c r="D6" s="1622"/>
      <c r="E6" s="1621"/>
      <c r="F6" s="1249" t="s">
        <v>1531</v>
      </c>
      <c r="G6" s="1249" t="s">
        <v>969</v>
      </c>
      <c r="H6" s="1249" t="s">
        <v>970</v>
      </c>
      <c r="I6" s="1249" t="s">
        <v>1531</v>
      </c>
      <c r="J6" s="1249" t="s">
        <v>969</v>
      </c>
      <c r="K6" s="1249" t="s">
        <v>970</v>
      </c>
      <c r="L6" s="1249" t="s">
        <v>1531</v>
      </c>
      <c r="M6" s="1249" t="s">
        <v>969</v>
      </c>
      <c r="N6" s="1249" t="s">
        <v>970</v>
      </c>
      <c r="O6" s="1249" t="s">
        <v>1531</v>
      </c>
      <c r="P6" s="1249" t="s">
        <v>969</v>
      </c>
      <c r="Q6" s="1249" t="s">
        <v>970</v>
      </c>
      <c r="R6" s="1250"/>
      <c r="S6" s="1250"/>
    </row>
    <row r="7" spans="2:19" s="1247" customFormat="1" ht="15" customHeight="1">
      <c r="B7" s="1251" t="s">
        <v>2530</v>
      </c>
      <c r="C7" s="1168">
        <v>140</v>
      </c>
      <c r="D7" s="1168">
        <v>3</v>
      </c>
      <c r="E7" s="1168">
        <v>1472</v>
      </c>
      <c r="F7" s="1168">
        <f>SUM(G7:H7)</f>
        <v>47229</v>
      </c>
      <c r="G7" s="184">
        <f aca="true" t="shared" si="0" ref="G7:H9">SUM(J7,M7,P7)</f>
        <v>24244</v>
      </c>
      <c r="H7" s="184">
        <f t="shared" si="0"/>
        <v>22985</v>
      </c>
      <c r="I7" s="1168">
        <f>SUM(J7:K7)</f>
        <v>15551</v>
      </c>
      <c r="J7" s="1168">
        <v>7981</v>
      </c>
      <c r="K7" s="1168">
        <v>7570</v>
      </c>
      <c r="L7" s="1168">
        <f>SUM(M7:N7)</f>
        <v>15696</v>
      </c>
      <c r="M7" s="1168">
        <v>8004</v>
      </c>
      <c r="N7" s="1168">
        <v>7692</v>
      </c>
      <c r="O7" s="1168">
        <f>SUM(P7:Q7)</f>
        <v>15982</v>
      </c>
      <c r="P7" s="1168">
        <v>8259</v>
      </c>
      <c r="Q7" s="1168">
        <v>7723</v>
      </c>
      <c r="R7" s="1168">
        <v>2960</v>
      </c>
      <c r="S7" s="1168">
        <v>416</v>
      </c>
    </row>
    <row r="8" spans="2:19" s="1247" customFormat="1" ht="15" customHeight="1">
      <c r="B8" s="1251" t="s">
        <v>2531</v>
      </c>
      <c r="C8" s="304">
        <v>138</v>
      </c>
      <c r="D8" s="304">
        <v>3</v>
      </c>
      <c r="E8" s="304">
        <v>1466</v>
      </c>
      <c r="F8" s="304">
        <f>SUM(G8:H8)</f>
        <v>46813</v>
      </c>
      <c r="G8" s="184">
        <f t="shared" si="0"/>
        <v>23972</v>
      </c>
      <c r="H8" s="184">
        <f t="shared" si="0"/>
        <v>22841</v>
      </c>
      <c r="I8" s="304">
        <f>SUM(J8:K8)</f>
        <v>15577</v>
      </c>
      <c r="J8" s="304">
        <v>8004</v>
      </c>
      <c r="K8" s="304">
        <v>7573</v>
      </c>
      <c r="L8" s="304">
        <f>SUM(M8:N8)</f>
        <v>15537</v>
      </c>
      <c r="M8" s="304">
        <v>7972</v>
      </c>
      <c r="N8" s="304">
        <v>7565</v>
      </c>
      <c r="O8" s="304">
        <f>SUM(P8:Q8)</f>
        <v>15699</v>
      </c>
      <c r="P8" s="304">
        <v>7996</v>
      </c>
      <c r="Q8" s="304">
        <v>7703</v>
      </c>
      <c r="R8" s="304">
        <v>2943</v>
      </c>
      <c r="S8" s="304">
        <v>410</v>
      </c>
    </row>
    <row r="9" spans="2:19" s="1252" customFormat="1" ht="15" customHeight="1">
      <c r="B9" s="1253" t="s">
        <v>2532</v>
      </c>
      <c r="C9" s="309">
        <f>SUM(C11:C14)</f>
        <v>135</v>
      </c>
      <c r="D9" s="309">
        <f>SUM(D11:D14)</f>
        <v>3</v>
      </c>
      <c r="E9" s="309">
        <f>SUM(E11:E14)</f>
        <v>1439</v>
      </c>
      <c r="F9" s="309">
        <f>SUM(G9:H9)</f>
        <v>45850</v>
      </c>
      <c r="G9" s="309">
        <f t="shared" si="0"/>
        <v>23505</v>
      </c>
      <c r="H9" s="309">
        <f t="shared" si="0"/>
        <v>22345</v>
      </c>
      <c r="I9" s="309">
        <f>SUM(J9:K9)</f>
        <v>14752</v>
      </c>
      <c r="J9" s="309">
        <f>SUM(J11:J14)</f>
        <v>7554</v>
      </c>
      <c r="K9" s="309">
        <f>SUM(K11:K14)</f>
        <v>7198</v>
      </c>
      <c r="L9" s="309">
        <f>SUM(M9:N9)</f>
        <v>15562</v>
      </c>
      <c r="M9" s="309">
        <f>SUM(M11:M14)</f>
        <v>7988</v>
      </c>
      <c r="N9" s="309">
        <f>SUM(N11:N14)</f>
        <v>7574</v>
      </c>
      <c r="O9" s="309">
        <f>SUM(P9:Q9)</f>
        <v>15536</v>
      </c>
      <c r="P9" s="309">
        <f>SUM(P11:P14)</f>
        <v>7963</v>
      </c>
      <c r="Q9" s="309">
        <f>SUM(Q11:Q14)</f>
        <v>7573</v>
      </c>
      <c r="R9" s="309">
        <f>SUM(R11:R14)</f>
        <v>2920</v>
      </c>
      <c r="S9" s="309">
        <f>SUM(S11:S14)</f>
        <v>397</v>
      </c>
    </row>
    <row r="10" spans="2:19" ht="6" customHeight="1">
      <c r="B10" s="1255"/>
      <c r="C10" s="314"/>
      <c r="D10" s="314"/>
      <c r="E10" s="314"/>
      <c r="F10" s="314"/>
      <c r="G10" s="314"/>
      <c r="H10" s="314"/>
      <c r="I10" s="314"/>
      <c r="J10" s="314"/>
      <c r="K10" s="314"/>
      <c r="L10" s="314"/>
      <c r="M10" s="314"/>
      <c r="N10" s="314"/>
      <c r="O10" s="314"/>
      <c r="P10" s="314"/>
      <c r="Q10" s="314"/>
      <c r="R10" s="314"/>
      <c r="S10" s="314"/>
    </row>
    <row r="11" spans="2:19" s="1252" customFormat="1" ht="15" customHeight="1">
      <c r="B11" s="1253" t="s">
        <v>1095</v>
      </c>
      <c r="C11" s="309">
        <f aca="true" t="shared" si="1" ref="C11:S11">SUM(C20,C25:C27,C29:C31,C33:C39)</f>
        <v>57</v>
      </c>
      <c r="D11" s="309">
        <f t="shared" si="1"/>
        <v>0</v>
      </c>
      <c r="E11" s="309">
        <f t="shared" si="1"/>
        <v>653</v>
      </c>
      <c r="F11" s="309">
        <f t="shared" si="1"/>
        <v>21358</v>
      </c>
      <c r="G11" s="309">
        <f t="shared" si="1"/>
        <v>10979</v>
      </c>
      <c r="H11" s="309">
        <f t="shared" si="1"/>
        <v>10379</v>
      </c>
      <c r="I11" s="309">
        <f t="shared" si="1"/>
        <v>6857</v>
      </c>
      <c r="J11" s="309">
        <f t="shared" si="1"/>
        <v>3535</v>
      </c>
      <c r="K11" s="309">
        <f t="shared" si="1"/>
        <v>3322</v>
      </c>
      <c r="L11" s="309">
        <f t="shared" si="1"/>
        <v>7319</v>
      </c>
      <c r="M11" s="309">
        <f t="shared" si="1"/>
        <v>3763</v>
      </c>
      <c r="N11" s="309">
        <f t="shared" si="1"/>
        <v>3556</v>
      </c>
      <c r="O11" s="309">
        <f t="shared" si="1"/>
        <v>7182</v>
      </c>
      <c r="P11" s="309">
        <f t="shared" si="1"/>
        <v>3681</v>
      </c>
      <c r="Q11" s="309">
        <f t="shared" si="1"/>
        <v>3501</v>
      </c>
      <c r="R11" s="309">
        <f t="shared" si="1"/>
        <v>1316</v>
      </c>
      <c r="S11" s="309">
        <f t="shared" si="1"/>
        <v>147</v>
      </c>
    </row>
    <row r="12" spans="2:19" s="1252" customFormat="1" ht="15" customHeight="1">
      <c r="B12" s="1253" t="s">
        <v>1096</v>
      </c>
      <c r="C12" s="309">
        <f aca="true" t="shared" si="2" ref="C12:S12">SUM(C24,C40:C46)</f>
        <v>17</v>
      </c>
      <c r="D12" s="309">
        <f t="shared" si="2"/>
        <v>0</v>
      </c>
      <c r="E12" s="309">
        <f t="shared" si="2"/>
        <v>129</v>
      </c>
      <c r="F12" s="309">
        <f t="shared" si="2"/>
        <v>3695</v>
      </c>
      <c r="G12" s="309">
        <f t="shared" si="2"/>
        <v>1905</v>
      </c>
      <c r="H12" s="309">
        <f t="shared" si="2"/>
        <v>1790</v>
      </c>
      <c r="I12" s="309">
        <f t="shared" si="2"/>
        <v>1210</v>
      </c>
      <c r="J12" s="309">
        <f t="shared" si="2"/>
        <v>614</v>
      </c>
      <c r="K12" s="309">
        <f t="shared" si="2"/>
        <v>596</v>
      </c>
      <c r="L12" s="309">
        <f t="shared" si="2"/>
        <v>1223</v>
      </c>
      <c r="M12" s="309">
        <f t="shared" si="2"/>
        <v>638</v>
      </c>
      <c r="N12" s="309">
        <f t="shared" si="2"/>
        <v>585</v>
      </c>
      <c r="O12" s="309">
        <f t="shared" si="2"/>
        <v>1262</v>
      </c>
      <c r="P12" s="309">
        <f t="shared" si="2"/>
        <v>653</v>
      </c>
      <c r="Q12" s="309">
        <f t="shared" si="2"/>
        <v>609</v>
      </c>
      <c r="R12" s="309">
        <f t="shared" si="2"/>
        <v>282</v>
      </c>
      <c r="S12" s="309">
        <f t="shared" si="2"/>
        <v>54</v>
      </c>
    </row>
    <row r="13" spans="2:19" s="1252" customFormat="1" ht="15" customHeight="1">
      <c r="B13" s="1253" t="s">
        <v>1097</v>
      </c>
      <c r="C13" s="309">
        <f aca="true" t="shared" si="3" ref="C13:S13">SUM(C21,C28,C32,C47:C51)</f>
        <v>34</v>
      </c>
      <c r="D13" s="309">
        <f t="shared" si="3"/>
        <v>2</v>
      </c>
      <c r="E13" s="309">
        <f t="shared" si="3"/>
        <v>304</v>
      </c>
      <c r="F13" s="309">
        <f t="shared" si="3"/>
        <v>9086</v>
      </c>
      <c r="G13" s="309">
        <f t="shared" si="3"/>
        <v>4653</v>
      </c>
      <c r="H13" s="309">
        <f t="shared" si="3"/>
        <v>4433</v>
      </c>
      <c r="I13" s="309">
        <f t="shared" si="3"/>
        <v>2893</v>
      </c>
      <c r="J13" s="309">
        <f t="shared" si="3"/>
        <v>1493</v>
      </c>
      <c r="K13" s="309">
        <f t="shared" si="3"/>
        <v>1400</v>
      </c>
      <c r="L13" s="309">
        <f t="shared" si="3"/>
        <v>3148</v>
      </c>
      <c r="M13" s="309">
        <f t="shared" si="3"/>
        <v>1575</v>
      </c>
      <c r="N13" s="309">
        <f t="shared" si="3"/>
        <v>1573</v>
      </c>
      <c r="O13" s="309">
        <f t="shared" si="3"/>
        <v>3045</v>
      </c>
      <c r="P13" s="309">
        <f t="shared" si="3"/>
        <v>1585</v>
      </c>
      <c r="Q13" s="309">
        <f t="shared" si="3"/>
        <v>1460</v>
      </c>
      <c r="R13" s="309">
        <f t="shared" si="3"/>
        <v>635</v>
      </c>
      <c r="S13" s="309">
        <f t="shared" si="3"/>
        <v>77</v>
      </c>
    </row>
    <row r="14" spans="2:19" s="1252" customFormat="1" ht="15" customHeight="1">
      <c r="B14" s="1253" t="s">
        <v>1098</v>
      </c>
      <c r="C14" s="309">
        <f aca="true" t="shared" si="4" ref="C14:S14">SUM(C22:C23,C52:C63)</f>
        <v>27</v>
      </c>
      <c r="D14" s="309">
        <f t="shared" si="4"/>
        <v>1</v>
      </c>
      <c r="E14" s="309">
        <f t="shared" si="4"/>
        <v>353</v>
      </c>
      <c r="F14" s="309">
        <f t="shared" si="4"/>
        <v>11711</v>
      </c>
      <c r="G14" s="309">
        <f t="shared" si="4"/>
        <v>5968</v>
      </c>
      <c r="H14" s="309">
        <f t="shared" si="4"/>
        <v>5743</v>
      </c>
      <c r="I14" s="309">
        <f t="shared" si="4"/>
        <v>3792</v>
      </c>
      <c r="J14" s="309">
        <f t="shared" si="4"/>
        <v>1912</v>
      </c>
      <c r="K14" s="309">
        <f t="shared" si="4"/>
        <v>1880</v>
      </c>
      <c r="L14" s="309">
        <f t="shared" si="4"/>
        <v>3872</v>
      </c>
      <c r="M14" s="309">
        <f t="shared" si="4"/>
        <v>2012</v>
      </c>
      <c r="N14" s="309">
        <f t="shared" si="4"/>
        <v>1860</v>
      </c>
      <c r="O14" s="309">
        <f t="shared" si="4"/>
        <v>4047</v>
      </c>
      <c r="P14" s="309">
        <f t="shared" si="4"/>
        <v>2044</v>
      </c>
      <c r="Q14" s="309">
        <f t="shared" si="4"/>
        <v>2003</v>
      </c>
      <c r="R14" s="309">
        <f t="shared" si="4"/>
        <v>687</v>
      </c>
      <c r="S14" s="309">
        <f t="shared" si="4"/>
        <v>119</v>
      </c>
    </row>
    <row r="15" spans="2:19" ht="6" customHeight="1">
      <c r="B15" s="1253"/>
      <c r="C15" s="314"/>
      <c r="D15" s="314"/>
      <c r="E15" s="314"/>
      <c r="F15" s="314"/>
      <c r="G15" s="314"/>
      <c r="H15" s="314"/>
      <c r="I15" s="314"/>
      <c r="J15" s="314"/>
      <c r="K15" s="314"/>
      <c r="L15" s="314"/>
      <c r="M15" s="314"/>
      <c r="N15" s="314"/>
      <c r="O15" s="314"/>
      <c r="P15" s="314"/>
      <c r="Q15" s="314"/>
      <c r="R15" s="314"/>
      <c r="S15" s="314"/>
    </row>
    <row r="16" spans="2:19" s="1252" customFormat="1" ht="15" customHeight="1">
      <c r="B16" s="1253" t="s">
        <v>2495</v>
      </c>
      <c r="C16" s="309">
        <v>1</v>
      </c>
      <c r="D16" s="309">
        <v>0</v>
      </c>
      <c r="E16" s="309">
        <v>12</v>
      </c>
      <c r="F16" s="309">
        <f>SUM(G16:H16)</f>
        <v>479</v>
      </c>
      <c r="G16" s="309">
        <f aca="true" t="shared" si="5" ref="G16:H18">SUM(J16,M16,P16)</f>
        <v>241</v>
      </c>
      <c r="H16" s="309">
        <f t="shared" si="5"/>
        <v>238</v>
      </c>
      <c r="I16" s="309">
        <f>SUM(J16:K16)</f>
        <v>160</v>
      </c>
      <c r="J16" s="309">
        <v>80</v>
      </c>
      <c r="K16" s="309">
        <v>80</v>
      </c>
      <c r="L16" s="309">
        <f>SUM(M16:N16)</f>
        <v>160</v>
      </c>
      <c r="M16" s="309">
        <v>80</v>
      </c>
      <c r="N16" s="309">
        <v>80</v>
      </c>
      <c r="O16" s="309">
        <f>SUM(P16:Q16)</f>
        <v>159</v>
      </c>
      <c r="P16" s="309">
        <v>81</v>
      </c>
      <c r="Q16" s="309">
        <v>78</v>
      </c>
      <c r="R16" s="309">
        <v>23</v>
      </c>
      <c r="S16" s="309">
        <v>3</v>
      </c>
    </row>
    <row r="17" spans="2:19" s="1252" customFormat="1" ht="15" customHeight="1">
      <c r="B17" s="1253" t="s">
        <v>2496</v>
      </c>
      <c r="C17" s="309">
        <v>133</v>
      </c>
      <c r="D17" s="309">
        <v>3</v>
      </c>
      <c r="E17" s="309">
        <v>1424</v>
      </c>
      <c r="F17" s="309">
        <f>SUM(G17:H17)</f>
        <v>45282</v>
      </c>
      <c r="G17" s="309">
        <f t="shared" si="5"/>
        <v>23218</v>
      </c>
      <c r="H17" s="309">
        <f t="shared" si="5"/>
        <v>22064</v>
      </c>
      <c r="I17" s="309">
        <f>SUM(J17:K17)</f>
        <v>14563</v>
      </c>
      <c r="J17" s="309">
        <v>7456</v>
      </c>
      <c r="K17" s="309">
        <v>7107</v>
      </c>
      <c r="L17" s="309">
        <f>SUM(M17:N17)</f>
        <v>15368</v>
      </c>
      <c r="M17" s="309">
        <v>7892</v>
      </c>
      <c r="N17" s="309">
        <v>7476</v>
      </c>
      <c r="O17" s="309">
        <f>SUM(P17:Q17)</f>
        <v>15351</v>
      </c>
      <c r="P17" s="309">
        <v>7870</v>
      </c>
      <c r="Q17" s="309">
        <v>7481</v>
      </c>
      <c r="R17" s="309">
        <v>2890</v>
      </c>
      <c r="S17" s="309">
        <v>394</v>
      </c>
    </row>
    <row r="18" spans="2:19" s="1252" customFormat="1" ht="15" customHeight="1">
      <c r="B18" s="1253" t="s">
        <v>2526</v>
      </c>
      <c r="C18" s="309">
        <v>1</v>
      </c>
      <c r="D18" s="309">
        <v>0</v>
      </c>
      <c r="E18" s="309">
        <v>3</v>
      </c>
      <c r="F18" s="309">
        <f>SUM(G18:H18)</f>
        <v>89</v>
      </c>
      <c r="G18" s="309">
        <f t="shared" si="5"/>
        <v>46</v>
      </c>
      <c r="H18" s="309">
        <f t="shared" si="5"/>
        <v>43</v>
      </c>
      <c r="I18" s="309">
        <f>SUM(J18:K18)</f>
        <v>29</v>
      </c>
      <c r="J18" s="309">
        <v>18</v>
      </c>
      <c r="K18" s="309">
        <v>11</v>
      </c>
      <c r="L18" s="309">
        <f>SUM(M18:N18)</f>
        <v>34</v>
      </c>
      <c r="M18" s="309">
        <v>16</v>
      </c>
      <c r="N18" s="309">
        <v>18</v>
      </c>
      <c r="O18" s="309">
        <f>SUM(P18:Q18)</f>
        <v>26</v>
      </c>
      <c r="P18" s="309">
        <v>12</v>
      </c>
      <c r="Q18" s="309">
        <v>14</v>
      </c>
      <c r="R18" s="309">
        <v>7</v>
      </c>
      <c r="S18" s="177">
        <v>0</v>
      </c>
    </row>
    <row r="19" spans="2:19" s="1252" customFormat="1" ht="6" customHeight="1">
      <c r="B19" s="1256"/>
      <c r="C19" s="309"/>
      <c r="D19" s="309"/>
      <c r="E19" s="309"/>
      <c r="F19" s="309"/>
      <c r="G19" s="309"/>
      <c r="H19" s="309"/>
      <c r="I19" s="309"/>
      <c r="J19" s="309"/>
      <c r="K19" s="309"/>
      <c r="L19" s="309"/>
      <c r="M19" s="309"/>
      <c r="N19" s="309"/>
      <c r="O19" s="309"/>
      <c r="P19" s="309"/>
      <c r="Q19" s="309"/>
      <c r="R19" s="309"/>
      <c r="S19" s="177"/>
    </row>
    <row r="20" spans="2:19" s="1247" customFormat="1" ht="12" customHeight="1">
      <c r="B20" s="1251" t="s">
        <v>1099</v>
      </c>
      <c r="C20" s="184">
        <v>17</v>
      </c>
      <c r="D20" s="184">
        <v>0</v>
      </c>
      <c r="E20" s="318">
        <v>253</v>
      </c>
      <c r="F20" s="184">
        <f aca="true" t="shared" si="6" ref="F20:F63">SUM(G20:H20)</f>
        <v>8934</v>
      </c>
      <c r="G20" s="184">
        <f aca="true" t="shared" si="7" ref="G20:G63">+J20+M20+P20</f>
        <v>4612</v>
      </c>
      <c r="H20" s="184">
        <f aca="true" t="shared" si="8" ref="H20:H63">+K20+N20+Q20</f>
        <v>4322</v>
      </c>
      <c r="I20" s="184">
        <f aca="true" t="shared" si="9" ref="I20:I63">SUM(J20:K20)</f>
        <v>2852</v>
      </c>
      <c r="J20" s="184">
        <v>1485</v>
      </c>
      <c r="K20" s="184">
        <v>1367</v>
      </c>
      <c r="L20" s="184">
        <f aca="true" t="shared" si="10" ref="L20:L63">SUM(M20:N20)</f>
        <v>3047</v>
      </c>
      <c r="M20" s="184">
        <v>1567</v>
      </c>
      <c r="N20" s="184">
        <v>1480</v>
      </c>
      <c r="O20" s="184">
        <f aca="true" t="shared" si="11" ref="O20:O63">SUM(P20:Q20)</f>
        <v>3035</v>
      </c>
      <c r="P20" s="184">
        <v>1560</v>
      </c>
      <c r="Q20" s="184">
        <v>1475</v>
      </c>
      <c r="R20" s="184">
        <v>493</v>
      </c>
      <c r="S20" s="184">
        <v>48</v>
      </c>
    </row>
    <row r="21" spans="2:19" s="1247" customFormat="1" ht="12" customHeight="1">
      <c r="B21" s="1251" t="s">
        <v>1100</v>
      </c>
      <c r="C21" s="184">
        <v>8</v>
      </c>
      <c r="D21" s="184">
        <v>2</v>
      </c>
      <c r="E21" s="184">
        <v>100</v>
      </c>
      <c r="F21" s="184">
        <f t="shared" si="6"/>
        <v>3286</v>
      </c>
      <c r="G21" s="184">
        <f t="shared" si="7"/>
        <v>1672</v>
      </c>
      <c r="H21" s="184">
        <f t="shared" si="8"/>
        <v>1614</v>
      </c>
      <c r="I21" s="184">
        <f t="shared" si="9"/>
        <v>1069</v>
      </c>
      <c r="J21" s="184">
        <v>543</v>
      </c>
      <c r="K21" s="184">
        <v>526</v>
      </c>
      <c r="L21" s="184">
        <f t="shared" si="10"/>
        <v>1141</v>
      </c>
      <c r="M21" s="184">
        <v>568</v>
      </c>
      <c r="N21" s="184">
        <v>573</v>
      </c>
      <c r="O21" s="184">
        <f t="shared" si="11"/>
        <v>1076</v>
      </c>
      <c r="P21" s="184">
        <v>561</v>
      </c>
      <c r="Q21" s="184">
        <v>515</v>
      </c>
      <c r="R21" s="184">
        <v>197</v>
      </c>
      <c r="S21" s="184">
        <v>23</v>
      </c>
    </row>
    <row r="22" spans="2:19" s="1247" customFormat="1" ht="12" customHeight="1">
      <c r="B22" s="1251" t="s">
        <v>1101</v>
      </c>
      <c r="C22" s="184">
        <v>6</v>
      </c>
      <c r="D22" s="184">
        <v>1</v>
      </c>
      <c r="E22" s="184">
        <v>104</v>
      </c>
      <c r="F22" s="184">
        <f t="shared" si="6"/>
        <v>3602</v>
      </c>
      <c r="G22" s="184">
        <f t="shared" si="7"/>
        <v>1840</v>
      </c>
      <c r="H22" s="184">
        <f t="shared" si="8"/>
        <v>1762</v>
      </c>
      <c r="I22" s="184">
        <f t="shared" si="9"/>
        <v>1156</v>
      </c>
      <c r="J22" s="184">
        <v>586</v>
      </c>
      <c r="K22" s="184">
        <v>570</v>
      </c>
      <c r="L22" s="184">
        <f t="shared" si="10"/>
        <v>1212</v>
      </c>
      <c r="M22" s="184">
        <v>641</v>
      </c>
      <c r="N22" s="184">
        <v>571</v>
      </c>
      <c r="O22" s="184">
        <f t="shared" si="11"/>
        <v>1234</v>
      </c>
      <c r="P22" s="184">
        <v>613</v>
      </c>
      <c r="Q22" s="184">
        <v>621</v>
      </c>
      <c r="R22" s="184">
        <v>193</v>
      </c>
      <c r="S22" s="184">
        <v>31</v>
      </c>
    </row>
    <row r="23" spans="2:19" s="1247" customFormat="1" ht="12" customHeight="1">
      <c r="B23" s="1251" t="s">
        <v>1102</v>
      </c>
      <c r="C23" s="184">
        <v>9</v>
      </c>
      <c r="D23" s="184">
        <v>0</v>
      </c>
      <c r="E23" s="318">
        <v>103</v>
      </c>
      <c r="F23" s="184">
        <f t="shared" si="6"/>
        <v>3532</v>
      </c>
      <c r="G23" s="184">
        <f t="shared" si="7"/>
        <v>1794</v>
      </c>
      <c r="H23" s="184">
        <f t="shared" si="8"/>
        <v>1738</v>
      </c>
      <c r="I23" s="184">
        <f t="shared" si="9"/>
        <v>1100</v>
      </c>
      <c r="J23" s="184">
        <v>551</v>
      </c>
      <c r="K23" s="184">
        <v>549</v>
      </c>
      <c r="L23" s="184">
        <f t="shared" si="10"/>
        <v>1205</v>
      </c>
      <c r="M23" s="184">
        <v>616</v>
      </c>
      <c r="N23" s="184">
        <v>589</v>
      </c>
      <c r="O23" s="184">
        <f t="shared" si="11"/>
        <v>1227</v>
      </c>
      <c r="P23" s="184">
        <v>627</v>
      </c>
      <c r="Q23" s="184">
        <v>600</v>
      </c>
      <c r="R23" s="184">
        <v>201</v>
      </c>
      <c r="S23" s="184">
        <v>22</v>
      </c>
    </row>
    <row r="24" spans="2:19" s="1247" customFormat="1" ht="12" customHeight="1">
      <c r="B24" s="1251" t="s">
        <v>1103</v>
      </c>
      <c r="C24" s="184">
        <v>5</v>
      </c>
      <c r="D24" s="184">
        <v>0</v>
      </c>
      <c r="E24" s="318">
        <v>48</v>
      </c>
      <c r="F24" s="184">
        <f t="shared" si="6"/>
        <v>1514</v>
      </c>
      <c r="G24" s="184">
        <f t="shared" si="7"/>
        <v>766</v>
      </c>
      <c r="H24" s="184">
        <f t="shared" si="8"/>
        <v>748</v>
      </c>
      <c r="I24" s="184">
        <f t="shared" si="9"/>
        <v>500</v>
      </c>
      <c r="J24" s="184">
        <v>252</v>
      </c>
      <c r="K24" s="184">
        <v>248</v>
      </c>
      <c r="L24" s="184">
        <f t="shared" si="10"/>
        <v>510</v>
      </c>
      <c r="M24" s="184">
        <v>259</v>
      </c>
      <c r="N24" s="184">
        <v>251</v>
      </c>
      <c r="O24" s="184">
        <f t="shared" si="11"/>
        <v>504</v>
      </c>
      <c r="P24" s="184">
        <v>255</v>
      </c>
      <c r="Q24" s="184">
        <v>249</v>
      </c>
      <c r="R24" s="184">
        <v>97</v>
      </c>
      <c r="S24" s="184">
        <v>10</v>
      </c>
    </row>
    <row r="25" spans="2:19" s="1247" customFormat="1" ht="12" customHeight="1">
      <c r="B25" s="1251" t="s">
        <v>1104</v>
      </c>
      <c r="C25" s="184">
        <v>3</v>
      </c>
      <c r="D25" s="184">
        <v>0</v>
      </c>
      <c r="E25" s="318">
        <v>50</v>
      </c>
      <c r="F25" s="184">
        <f t="shared" si="6"/>
        <v>1694</v>
      </c>
      <c r="G25" s="184">
        <f t="shared" si="7"/>
        <v>876</v>
      </c>
      <c r="H25" s="184">
        <f t="shared" si="8"/>
        <v>818</v>
      </c>
      <c r="I25" s="184">
        <f t="shared" si="9"/>
        <v>544</v>
      </c>
      <c r="J25" s="184">
        <v>291</v>
      </c>
      <c r="K25" s="184">
        <v>253</v>
      </c>
      <c r="L25" s="184">
        <f t="shared" si="10"/>
        <v>560</v>
      </c>
      <c r="M25" s="184">
        <v>276</v>
      </c>
      <c r="N25" s="184">
        <v>284</v>
      </c>
      <c r="O25" s="184">
        <f t="shared" si="11"/>
        <v>590</v>
      </c>
      <c r="P25" s="184">
        <v>309</v>
      </c>
      <c r="Q25" s="184">
        <v>281</v>
      </c>
      <c r="R25" s="184">
        <v>96</v>
      </c>
      <c r="S25" s="184">
        <v>10</v>
      </c>
    </row>
    <row r="26" spans="2:19" s="1247" customFormat="1" ht="12" customHeight="1">
      <c r="B26" s="1251" t="s">
        <v>1105</v>
      </c>
      <c r="C26" s="184">
        <v>4</v>
      </c>
      <c r="D26" s="184">
        <v>0</v>
      </c>
      <c r="E26" s="318">
        <v>42</v>
      </c>
      <c r="F26" s="184">
        <f t="shared" si="6"/>
        <v>1257</v>
      </c>
      <c r="G26" s="184">
        <f t="shared" si="7"/>
        <v>644</v>
      </c>
      <c r="H26" s="184">
        <f t="shared" si="8"/>
        <v>613</v>
      </c>
      <c r="I26" s="184">
        <f t="shared" si="9"/>
        <v>387</v>
      </c>
      <c r="J26" s="184">
        <v>195</v>
      </c>
      <c r="K26" s="184">
        <v>192</v>
      </c>
      <c r="L26" s="184">
        <f t="shared" si="10"/>
        <v>469</v>
      </c>
      <c r="M26" s="184">
        <v>253</v>
      </c>
      <c r="N26" s="184">
        <v>216</v>
      </c>
      <c r="O26" s="184">
        <f t="shared" si="11"/>
        <v>401</v>
      </c>
      <c r="P26" s="184">
        <v>196</v>
      </c>
      <c r="Q26" s="184">
        <v>205</v>
      </c>
      <c r="R26" s="184">
        <v>84</v>
      </c>
      <c r="S26" s="184">
        <v>12</v>
      </c>
    </row>
    <row r="27" spans="2:19" s="1247" customFormat="1" ht="12" customHeight="1">
      <c r="B27" s="1251" t="s">
        <v>1106</v>
      </c>
      <c r="C27" s="184">
        <v>6</v>
      </c>
      <c r="D27" s="184">
        <v>0</v>
      </c>
      <c r="E27" s="318">
        <v>41</v>
      </c>
      <c r="F27" s="184">
        <f t="shared" si="6"/>
        <v>1112</v>
      </c>
      <c r="G27" s="184">
        <f t="shared" si="7"/>
        <v>597</v>
      </c>
      <c r="H27" s="184">
        <f t="shared" si="8"/>
        <v>515</v>
      </c>
      <c r="I27" s="184">
        <f t="shared" si="9"/>
        <v>382</v>
      </c>
      <c r="J27" s="184">
        <v>211</v>
      </c>
      <c r="K27" s="184">
        <v>171</v>
      </c>
      <c r="L27" s="184">
        <f t="shared" si="10"/>
        <v>373</v>
      </c>
      <c r="M27" s="184">
        <v>205</v>
      </c>
      <c r="N27" s="184">
        <v>168</v>
      </c>
      <c r="O27" s="184">
        <f t="shared" si="11"/>
        <v>357</v>
      </c>
      <c r="P27" s="184">
        <v>181</v>
      </c>
      <c r="Q27" s="184">
        <v>176</v>
      </c>
      <c r="R27" s="184">
        <v>92</v>
      </c>
      <c r="S27" s="184">
        <v>12</v>
      </c>
    </row>
    <row r="28" spans="2:19" s="1247" customFormat="1" ht="12" customHeight="1">
      <c r="B28" s="1251" t="s">
        <v>1107</v>
      </c>
      <c r="C28" s="184">
        <v>2</v>
      </c>
      <c r="D28" s="184">
        <v>0</v>
      </c>
      <c r="E28" s="318">
        <v>36</v>
      </c>
      <c r="F28" s="184">
        <f t="shared" si="6"/>
        <v>1155</v>
      </c>
      <c r="G28" s="184">
        <f t="shared" si="7"/>
        <v>604</v>
      </c>
      <c r="H28" s="184">
        <f t="shared" si="8"/>
        <v>551</v>
      </c>
      <c r="I28" s="184">
        <f t="shared" si="9"/>
        <v>360</v>
      </c>
      <c r="J28" s="184">
        <v>195</v>
      </c>
      <c r="K28" s="184">
        <v>165</v>
      </c>
      <c r="L28" s="184">
        <f t="shared" si="10"/>
        <v>411</v>
      </c>
      <c r="M28" s="184">
        <v>206</v>
      </c>
      <c r="N28" s="184">
        <v>205</v>
      </c>
      <c r="O28" s="184">
        <f t="shared" si="11"/>
        <v>384</v>
      </c>
      <c r="P28" s="184">
        <v>203</v>
      </c>
      <c r="Q28" s="184">
        <v>181</v>
      </c>
      <c r="R28" s="184">
        <v>70</v>
      </c>
      <c r="S28" s="184">
        <v>8</v>
      </c>
    </row>
    <row r="29" spans="2:19" s="1247" customFormat="1" ht="12" customHeight="1">
      <c r="B29" s="1251" t="s">
        <v>1108</v>
      </c>
      <c r="C29" s="184">
        <v>4</v>
      </c>
      <c r="D29" s="184">
        <v>0</v>
      </c>
      <c r="E29" s="318">
        <v>67</v>
      </c>
      <c r="F29" s="184">
        <f t="shared" si="6"/>
        <v>2324</v>
      </c>
      <c r="G29" s="184">
        <f t="shared" si="7"/>
        <v>1179</v>
      </c>
      <c r="H29" s="184">
        <f t="shared" si="8"/>
        <v>1145</v>
      </c>
      <c r="I29" s="184">
        <f t="shared" si="9"/>
        <v>735</v>
      </c>
      <c r="J29" s="184">
        <v>364</v>
      </c>
      <c r="K29" s="184">
        <v>371</v>
      </c>
      <c r="L29" s="184">
        <f t="shared" si="10"/>
        <v>819</v>
      </c>
      <c r="M29" s="184">
        <v>421</v>
      </c>
      <c r="N29" s="184">
        <v>398</v>
      </c>
      <c r="O29" s="184">
        <f t="shared" si="11"/>
        <v>770</v>
      </c>
      <c r="P29" s="184">
        <v>394</v>
      </c>
      <c r="Q29" s="184">
        <v>376</v>
      </c>
      <c r="R29" s="184">
        <v>132</v>
      </c>
      <c r="S29" s="184">
        <v>12</v>
      </c>
    </row>
    <row r="30" spans="2:19" s="1247" customFormat="1" ht="12" customHeight="1">
      <c r="B30" s="1251" t="s">
        <v>1109</v>
      </c>
      <c r="C30" s="184">
        <v>5</v>
      </c>
      <c r="D30" s="184">
        <v>0</v>
      </c>
      <c r="E30" s="318">
        <v>51</v>
      </c>
      <c r="F30" s="184">
        <f t="shared" si="6"/>
        <v>1648</v>
      </c>
      <c r="G30" s="184">
        <f t="shared" si="7"/>
        <v>863</v>
      </c>
      <c r="H30" s="184">
        <f t="shared" si="8"/>
        <v>785</v>
      </c>
      <c r="I30" s="184">
        <f t="shared" si="9"/>
        <v>521</v>
      </c>
      <c r="J30" s="184">
        <v>276</v>
      </c>
      <c r="K30" s="184">
        <v>245</v>
      </c>
      <c r="L30" s="184">
        <f t="shared" si="10"/>
        <v>567</v>
      </c>
      <c r="M30" s="184">
        <v>293</v>
      </c>
      <c r="N30" s="184">
        <v>274</v>
      </c>
      <c r="O30" s="184">
        <f t="shared" si="11"/>
        <v>560</v>
      </c>
      <c r="P30" s="184">
        <v>294</v>
      </c>
      <c r="Q30" s="184">
        <v>266</v>
      </c>
      <c r="R30" s="184">
        <v>102</v>
      </c>
      <c r="S30" s="184">
        <v>16</v>
      </c>
    </row>
    <row r="31" spans="2:19" s="1247" customFormat="1" ht="12" customHeight="1">
      <c r="B31" s="1251" t="s">
        <v>1110</v>
      </c>
      <c r="C31" s="184">
        <v>6</v>
      </c>
      <c r="D31" s="184">
        <v>0</v>
      </c>
      <c r="E31" s="318">
        <v>35</v>
      </c>
      <c r="F31" s="184">
        <f t="shared" si="6"/>
        <v>888</v>
      </c>
      <c r="G31" s="184">
        <f t="shared" si="7"/>
        <v>459</v>
      </c>
      <c r="H31" s="184">
        <f t="shared" si="8"/>
        <v>429</v>
      </c>
      <c r="I31" s="184">
        <f t="shared" si="9"/>
        <v>303</v>
      </c>
      <c r="J31" s="184">
        <v>142</v>
      </c>
      <c r="K31" s="184">
        <v>161</v>
      </c>
      <c r="L31" s="184">
        <f t="shared" si="10"/>
        <v>284</v>
      </c>
      <c r="M31" s="184">
        <v>152</v>
      </c>
      <c r="N31" s="184">
        <v>132</v>
      </c>
      <c r="O31" s="184">
        <f t="shared" si="11"/>
        <v>301</v>
      </c>
      <c r="P31" s="184">
        <v>165</v>
      </c>
      <c r="Q31" s="184">
        <v>136</v>
      </c>
      <c r="R31" s="184">
        <v>82</v>
      </c>
      <c r="S31" s="184">
        <v>6</v>
      </c>
    </row>
    <row r="32" spans="2:19" s="1247" customFormat="1" ht="12" customHeight="1">
      <c r="B32" s="1251" t="s">
        <v>1111</v>
      </c>
      <c r="C32" s="184">
        <v>7</v>
      </c>
      <c r="D32" s="184">
        <v>0</v>
      </c>
      <c r="E32" s="318">
        <v>47</v>
      </c>
      <c r="F32" s="184">
        <f t="shared" si="6"/>
        <v>1359</v>
      </c>
      <c r="G32" s="184">
        <f t="shared" si="7"/>
        <v>687</v>
      </c>
      <c r="H32" s="184">
        <f t="shared" si="8"/>
        <v>672</v>
      </c>
      <c r="I32" s="184">
        <f t="shared" si="9"/>
        <v>432</v>
      </c>
      <c r="J32" s="184">
        <v>215</v>
      </c>
      <c r="K32" s="184">
        <v>217</v>
      </c>
      <c r="L32" s="184">
        <f t="shared" si="10"/>
        <v>470</v>
      </c>
      <c r="M32" s="184">
        <v>220</v>
      </c>
      <c r="N32" s="184">
        <v>250</v>
      </c>
      <c r="O32" s="184">
        <f t="shared" si="11"/>
        <v>457</v>
      </c>
      <c r="P32" s="184">
        <v>252</v>
      </c>
      <c r="Q32" s="184">
        <v>205</v>
      </c>
      <c r="R32" s="184">
        <v>106</v>
      </c>
      <c r="S32" s="184">
        <v>17</v>
      </c>
    </row>
    <row r="33" spans="2:19" s="1247" customFormat="1" ht="12" customHeight="1">
      <c r="B33" s="1251" t="s">
        <v>1112</v>
      </c>
      <c r="C33" s="184">
        <v>3</v>
      </c>
      <c r="D33" s="184">
        <v>0</v>
      </c>
      <c r="E33" s="318">
        <v>22</v>
      </c>
      <c r="F33" s="184">
        <f t="shared" si="6"/>
        <v>600</v>
      </c>
      <c r="G33" s="184">
        <f t="shared" si="7"/>
        <v>314</v>
      </c>
      <c r="H33" s="184">
        <f t="shared" si="8"/>
        <v>286</v>
      </c>
      <c r="I33" s="184">
        <f t="shared" si="9"/>
        <v>195</v>
      </c>
      <c r="J33" s="184">
        <v>94</v>
      </c>
      <c r="K33" s="184">
        <v>101</v>
      </c>
      <c r="L33" s="184">
        <f t="shared" si="10"/>
        <v>206</v>
      </c>
      <c r="M33" s="184">
        <v>115</v>
      </c>
      <c r="N33" s="184">
        <v>91</v>
      </c>
      <c r="O33" s="184">
        <f t="shared" si="11"/>
        <v>199</v>
      </c>
      <c r="P33" s="184">
        <v>105</v>
      </c>
      <c r="Q33" s="184">
        <v>94</v>
      </c>
      <c r="R33" s="184">
        <v>45</v>
      </c>
      <c r="S33" s="184">
        <v>3</v>
      </c>
    </row>
    <row r="34" spans="2:19" s="1247" customFormat="1" ht="12" customHeight="1">
      <c r="B34" s="1251" t="s">
        <v>1113</v>
      </c>
      <c r="C34" s="184">
        <v>1</v>
      </c>
      <c r="D34" s="184">
        <v>0</v>
      </c>
      <c r="E34" s="318">
        <v>16</v>
      </c>
      <c r="F34" s="184">
        <f t="shared" si="6"/>
        <v>551</v>
      </c>
      <c r="G34" s="184">
        <f t="shared" si="7"/>
        <v>275</v>
      </c>
      <c r="H34" s="184">
        <f t="shared" si="8"/>
        <v>276</v>
      </c>
      <c r="I34" s="184">
        <f t="shared" si="9"/>
        <v>176</v>
      </c>
      <c r="J34" s="184">
        <v>98</v>
      </c>
      <c r="K34" s="184">
        <v>78</v>
      </c>
      <c r="L34" s="184">
        <f t="shared" si="10"/>
        <v>191</v>
      </c>
      <c r="M34" s="184">
        <v>88</v>
      </c>
      <c r="N34" s="184">
        <v>103</v>
      </c>
      <c r="O34" s="184">
        <f t="shared" si="11"/>
        <v>184</v>
      </c>
      <c r="P34" s="184">
        <v>89</v>
      </c>
      <c r="Q34" s="184">
        <v>95</v>
      </c>
      <c r="R34" s="184">
        <v>29</v>
      </c>
      <c r="S34" s="184">
        <v>5</v>
      </c>
    </row>
    <row r="35" spans="2:19" s="1247" customFormat="1" ht="12" customHeight="1">
      <c r="B35" s="1251" t="s">
        <v>1114</v>
      </c>
      <c r="C35" s="184">
        <v>1</v>
      </c>
      <c r="D35" s="184">
        <v>0</v>
      </c>
      <c r="E35" s="318">
        <v>25</v>
      </c>
      <c r="F35" s="184">
        <f t="shared" si="6"/>
        <v>901</v>
      </c>
      <c r="G35" s="184">
        <f t="shared" si="7"/>
        <v>455</v>
      </c>
      <c r="H35" s="184">
        <f t="shared" si="8"/>
        <v>446</v>
      </c>
      <c r="I35" s="184">
        <f t="shared" si="9"/>
        <v>281</v>
      </c>
      <c r="J35" s="184">
        <v>134</v>
      </c>
      <c r="K35" s="184">
        <v>147</v>
      </c>
      <c r="L35" s="184">
        <f t="shared" si="10"/>
        <v>313</v>
      </c>
      <c r="M35" s="184">
        <v>158</v>
      </c>
      <c r="N35" s="184">
        <v>155</v>
      </c>
      <c r="O35" s="184">
        <f t="shared" si="11"/>
        <v>307</v>
      </c>
      <c r="P35" s="184">
        <v>163</v>
      </c>
      <c r="Q35" s="184">
        <v>144</v>
      </c>
      <c r="R35" s="184">
        <v>49</v>
      </c>
      <c r="S35" s="184">
        <v>4</v>
      </c>
    </row>
    <row r="36" spans="2:19" s="1247" customFormat="1" ht="12" customHeight="1">
      <c r="B36" s="1251" t="s">
        <v>1115</v>
      </c>
      <c r="C36" s="184">
        <v>3</v>
      </c>
      <c r="D36" s="184">
        <v>0</v>
      </c>
      <c r="E36" s="318">
        <v>13</v>
      </c>
      <c r="F36" s="184">
        <f t="shared" si="6"/>
        <v>289</v>
      </c>
      <c r="G36" s="184">
        <f t="shared" si="7"/>
        <v>151</v>
      </c>
      <c r="H36" s="184">
        <f t="shared" si="8"/>
        <v>138</v>
      </c>
      <c r="I36" s="184">
        <f t="shared" si="9"/>
        <v>95</v>
      </c>
      <c r="J36" s="184">
        <v>49</v>
      </c>
      <c r="K36" s="184">
        <v>46</v>
      </c>
      <c r="L36" s="184">
        <f t="shared" si="10"/>
        <v>89</v>
      </c>
      <c r="M36" s="184">
        <v>46</v>
      </c>
      <c r="N36" s="184">
        <v>43</v>
      </c>
      <c r="O36" s="184">
        <f t="shared" si="11"/>
        <v>105</v>
      </c>
      <c r="P36" s="184">
        <v>56</v>
      </c>
      <c r="Q36" s="184">
        <v>49</v>
      </c>
      <c r="R36" s="184">
        <v>34</v>
      </c>
      <c r="S36" s="184">
        <v>4</v>
      </c>
    </row>
    <row r="37" spans="2:19" s="1247" customFormat="1" ht="12" customHeight="1">
      <c r="B37" s="1251" t="s">
        <v>1116</v>
      </c>
      <c r="C37" s="184">
        <v>1</v>
      </c>
      <c r="D37" s="184">
        <v>0</v>
      </c>
      <c r="E37" s="318">
        <v>11</v>
      </c>
      <c r="F37" s="184">
        <f t="shared" si="6"/>
        <v>378</v>
      </c>
      <c r="G37" s="184">
        <f t="shared" si="7"/>
        <v>184</v>
      </c>
      <c r="H37" s="184">
        <f t="shared" si="8"/>
        <v>194</v>
      </c>
      <c r="I37" s="184">
        <f t="shared" si="9"/>
        <v>118</v>
      </c>
      <c r="J37" s="184">
        <v>58</v>
      </c>
      <c r="K37" s="184">
        <v>60</v>
      </c>
      <c r="L37" s="184">
        <f t="shared" si="10"/>
        <v>142</v>
      </c>
      <c r="M37" s="184">
        <v>72</v>
      </c>
      <c r="N37" s="184">
        <v>70</v>
      </c>
      <c r="O37" s="184">
        <f t="shared" si="11"/>
        <v>118</v>
      </c>
      <c r="P37" s="184">
        <v>54</v>
      </c>
      <c r="Q37" s="184">
        <v>64</v>
      </c>
      <c r="R37" s="184">
        <v>23</v>
      </c>
      <c r="S37" s="184">
        <v>4</v>
      </c>
    </row>
    <row r="38" spans="2:19" s="1247" customFormat="1" ht="12" customHeight="1">
      <c r="B38" s="1251" t="s">
        <v>1117</v>
      </c>
      <c r="C38" s="184">
        <v>1</v>
      </c>
      <c r="D38" s="184">
        <v>0</v>
      </c>
      <c r="E38" s="318">
        <v>12</v>
      </c>
      <c r="F38" s="184">
        <f t="shared" si="6"/>
        <v>381</v>
      </c>
      <c r="G38" s="184">
        <f t="shared" si="7"/>
        <v>185</v>
      </c>
      <c r="H38" s="184">
        <f t="shared" si="8"/>
        <v>196</v>
      </c>
      <c r="I38" s="184">
        <f t="shared" si="9"/>
        <v>138</v>
      </c>
      <c r="J38" s="184">
        <v>73</v>
      </c>
      <c r="K38" s="184">
        <v>65</v>
      </c>
      <c r="L38" s="184">
        <f t="shared" si="10"/>
        <v>116</v>
      </c>
      <c r="M38" s="184">
        <v>54</v>
      </c>
      <c r="N38" s="184">
        <v>62</v>
      </c>
      <c r="O38" s="184">
        <f t="shared" si="11"/>
        <v>127</v>
      </c>
      <c r="P38" s="184">
        <v>58</v>
      </c>
      <c r="Q38" s="184">
        <v>69</v>
      </c>
      <c r="R38" s="184">
        <v>23</v>
      </c>
      <c r="S38" s="184">
        <v>5</v>
      </c>
    </row>
    <row r="39" spans="2:19" s="1247" customFormat="1" ht="12" customHeight="1">
      <c r="B39" s="1251" t="s">
        <v>1118</v>
      </c>
      <c r="C39" s="184">
        <v>2</v>
      </c>
      <c r="D39" s="184">
        <v>0</v>
      </c>
      <c r="E39" s="318">
        <v>15</v>
      </c>
      <c r="F39" s="184">
        <f t="shared" si="6"/>
        <v>401</v>
      </c>
      <c r="G39" s="184">
        <f t="shared" si="7"/>
        <v>185</v>
      </c>
      <c r="H39" s="184">
        <f t="shared" si="8"/>
        <v>216</v>
      </c>
      <c r="I39" s="184">
        <f t="shared" si="9"/>
        <v>130</v>
      </c>
      <c r="J39" s="184">
        <v>65</v>
      </c>
      <c r="K39" s="184">
        <v>65</v>
      </c>
      <c r="L39" s="184">
        <f t="shared" si="10"/>
        <v>143</v>
      </c>
      <c r="M39" s="184">
        <v>63</v>
      </c>
      <c r="N39" s="184">
        <v>80</v>
      </c>
      <c r="O39" s="184">
        <f t="shared" si="11"/>
        <v>128</v>
      </c>
      <c r="P39" s="184">
        <v>57</v>
      </c>
      <c r="Q39" s="184">
        <v>71</v>
      </c>
      <c r="R39" s="184">
        <v>32</v>
      </c>
      <c r="S39" s="184">
        <v>6</v>
      </c>
    </row>
    <row r="40" spans="2:19" s="1247" customFormat="1" ht="12" customHeight="1">
      <c r="B40" s="1251" t="s">
        <v>1119</v>
      </c>
      <c r="C40" s="184">
        <v>1</v>
      </c>
      <c r="D40" s="184">
        <v>0</v>
      </c>
      <c r="E40" s="318">
        <v>10</v>
      </c>
      <c r="F40" s="184">
        <f t="shared" si="6"/>
        <v>286</v>
      </c>
      <c r="G40" s="184">
        <f t="shared" si="7"/>
        <v>155</v>
      </c>
      <c r="H40" s="184">
        <f t="shared" si="8"/>
        <v>131</v>
      </c>
      <c r="I40" s="184">
        <f t="shared" si="9"/>
        <v>94</v>
      </c>
      <c r="J40" s="184">
        <v>51</v>
      </c>
      <c r="K40" s="184">
        <v>43</v>
      </c>
      <c r="L40" s="184">
        <f t="shared" si="10"/>
        <v>87</v>
      </c>
      <c r="M40" s="184">
        <v>47</v>
      </c>
      <c r="N40" s="184">
        <v>40</v>
      </c>
      <c r="O40" s="184">
        <f t="shared" si="11"/>
        <v>105</v>
      </c>
      <c r="P40" s="184">
        <v>57</v>
      </c>
      <c r="Q40" s="184">
        <v>48</v>
      </c>
      <c r="R40" s="184">
        <v>20</v>
      </c>
      <c r="S40" s="184">
        <v>3</v>
      </c>
    </row>
    <row r="41" spans="2:19" s="1247" customFormat="1" ht="12" customHeight="1">
      <c r="B41" s="1251" t="s">
        <v>1120</v>
      </c>
      <c r="C41" s="184">
        <v>1</v>
      </c>
      <c r="D41" s="184">
        <v>0</v>
      </c>
      <c r="E41" s="318">
        <v>14</v>
      </c>
      <c r="F41" s="184">
        <f t="shared" si="6"/>
        <v>480</v>
      </c>
      <c r="G41" s="184">
        <f t="shared" si="7"/>
        <v>252</v>
      </c>
      <c r="H41" s="184">
        <f t="shared" si="8"/>
        <v>228</v>
      </c>
      <c r="I41" s="184">
        <f t="shared" si="9"/>
        <v>158</v>
      </c>
      <c r="J41" s="184">
        <v>77</v>
      </c>
      <c r="K41" s="184">
        <v>81</v>
      </c>
      <c r="L41" s="184">
        <f t="shared" si="10"/>
        <v>152</v>
      </c>
      <c r="M41" s="184">
        <v>83</v>
      </c>
      <c r="N41" s="184">
        <v>69</v>
      </c>
      <c r="O41" s="184">
        <f t="shared" si="11"/>
        <v>170</v>
      </c>
      <c r="P41" s="184">
        <v>92</v>
      </c>
      <c r="Q41" s="184">
        <v>78</v>
      </c>
      <c r="R41" s="184">
        <v>28</v>
      </c>
      <c r="S41" s="184">
        <v>4</v>
      </c>
    </row>
    <row r="42" spans="2:19" s="1247" customFormat="1" ht="12" customHeight="1">
      <c r="B42" s="1251" t="s">
        <v>1121</v>
      </c>
      <c r="C42" s="184">
        <v>1</v>
      </c>
      <c r="D42" s="184">
        <v>0</v>
      </c>
      <c r="E42" s="318">
        <v>10</v>
      </c>
      <c r="F42" s="184">
        <f t="shared" si="6"/>
        <v>315</v>
      </c>
      <c r="G42" s="184">
        <f t="shared" si="7"/>
        <v>178</v>
      </c>
      <c r="H42" s="184">
        <f t="shared" si="8"/>
        <v>137</v>
      </c>
      <c r="I42" s="184">
        <f t="shared" si="9"/>
        <v>97</v>
      </c>
      <c r="J42" s="184">
        <v>48</v>
      </c>
      <c r="K42" s="184">
        <v>49</v>
      </c>
      <c r="L42" s="184">
        <f t="shared" si="10"/>
        <v>106</v>
      </c>
      <c r="M42" s="184">
        <v>61</v>
      </c>
      <c r="N42" s="184">
        <v>45</v>
      </c>
      <c r="O42" s="184">
        <f t="shared" si="11"/>
        <v>112</v>
      </c>
      <c r="P42" s="184">
        <v>69</v>
      </c>
      <c r="Q42" s="184">
        <v>43</v>
      </c>
      <c r="R42" s="184">
        <v>21</v>
      </c>
      <c r="S42" s="184">
        <v>7</v>
      </c>
    </row>
    <row r="43" spans="2:19" s="1247" customFormat="1" ht="12" customHeight="1">
      <c r="B43" s="1251" t="s">
        <v>1122</v>
      </c>
      <c r="C43" s="184">
        <v>2</v>
      </c>
      <c r="D43" s="184">
        <v>0</v>
      </c>
      <c r="E43" s="318">
        <v>13</v>
      </c>
      <c r="F43" s="184">
        <f t="shared" si="6"/>
        <v>407</v>
      </c>
      <c r="G43" s="184">
        <f t="shared" si="7"/>
        <v>211</v>
      </c>
      <c r="H43" s="184">
        <f t="shared" si="8"/>
        <v>196</v>
      </c>
      <c r="I43" s="184">
        <f t="shared" si="9"/>
        <v>136</v>
      </c>
      <c r="J43" s="184">
        <v>74</v>
      </c>
      <c r="K43" s="184">
        <v>62</v>
      </c>
      <c r="L43" s="184">
        <f t="shared" si="10"/>
        <v>131</v>
      </c>
      <c r="M43" s="184">
        <v>65</v>
      </c>
      <c r="N43" s="184">
        <v>66</v>
      </c>
      <c r="O43" s="184">
        <f t="shared" si="11"/>
        <v>140</v>
      </c>
      <c r="P43" s="184">
        <v>72</v>
      </c>
      <c r="Q43" s="184">
        <v>68</v>
      </c>
      <c r="R43" s="184">
        <v>31</v>
      </c>
      <c r="S43" s="184">
        <v>4</v>
      </c>
    </row>
    <row r="44" spans="2:19" s="1247" customFormat="1" ht="12" customHeight="1">
      <c r="B44" s="1251" t="s">
        <v>1123</v>
      </c>
      <c r="C44" s="184">
        <v>3</v>
      </c>
      <c r="D44" s="184">
        <v>0</v>
      </c>
      <c r="E44" s="318">
        <v>13</v>
      </c>
      <c r="F44" s="184">
        <f t="shared" si="6"/>
        <v>174</v>
      </c>
      <c r="G44" s="184">
        <f t="shared" si="7"/>
        <v>89</v>
      </c>
      <c r="H44" s="184">
        <f t="shared" si="8"/>
        <v>85</v>
      </c>
      <c r="I44" s="184">
        <f t="shared" si="9"/>
        <v>60</v>
      </c>
      <c r="J44" s="184">
        <v>31</v>
      </c>
      <c r="K44" s="184">
        <v>29</v>
      </c>
      <c r="L44" s="184">
        <f t="shared" si="10"/>
        <v>58</v>
      </c>
      <c r="M44" s="184">
        <v>30</v>
      </c>
      <c r="N44" s="184">
        <v>28</v>
      </c>
      <c r="O44" s="184">
        <f t="shared" si="11"/>
        <v>56</v>
      </c>
      <c r="P44" s="184">
        <v>28</v>
      </c>
      <c r="Q44" s="184">
        <v>28</v>
      </c>
      <c r="R44" s="184">
        <v>35</v>
      </c>
      <c r="S44" s="184">
        <v>7</v>
      </c>
    </row>
    <row r="45" spans="2:19" s="1247" customFormat="1" ht="12" customHeight="1">
      <c r="B45" s="1251" t="s">
        <v>1124</v>
      </c>
      <c r="C45" s="184">
        <v>2</v>
      </c>
      <c r="D45" s="184">
        <v>0</v>
      </c>
      <c r="E45" s="318">
        <v>10</v>
      </c>
      <c r="F45" s="184">
        <f t="shared" si="6"/>
        <v>234</v>
      </c>
      <c r="G45" s="184">
        <f t="shared" si="7"/>
        <v>126</v>
      </c>
      <c r="H45" s="184">
        <f t="shared" si="8"/>
        <v>108</v>
      </c>
      <c r="I45" s="184">
        <f t="shared" si="9"/>
        <v>73</v>
      </c>
      <c r="J45" s="184">
        <v>41</v>
      </c>
      <c r="K45" s="184">
        <v>32</v>
      </c>
      <c r="L45" s="184">
        <f t="shared" si="10"/>
        <v>76</v>
      </c>
      <c r="M45" s="184">
        <v>44</v>
      </c>
      <c r="N45" s="184">
        <v>32</v>
      </c>
      <c r="O45" s="184">
        <f t="shared" si="11"/>
        <v>85</v>
      </c>
      <c r="P45" s="184">
        <v>41</v>
      </c>
      <c r="Q45" s="184">
        <v>44</v>
      </c>
      <c r="R45" s="184">
        <v>24</v>
      </c>
      <c r="S45" s="184">
        <v>9</v>
      </c>
    </row>
    <row r="46" spans="2:19" s="1247" customFormat="1" ht="12" customHeight="1">
      <c r="B46" s="1251" t="s">
        <v>1125</v>
      </c>
      <c r="C46" s="184">
        <v>2</v>
      </c>
      <c r="D46" s="184">
        <v>0</v>
      </c>
      <c r="E46" s="318">
        <v>11</v>
      </c>
      <c r="F46" s="184">
        <f t="shared" si="6"/>
        <v>285</v>
      </c>
      <c r="G46" s="184">
        <f t="shared" si="7"/>
        <v>128</v>
      </c>
      <c r="H46" s="184">
        <f t="shared" si="8"/>
        <v>157</v>
      </c>
      <c r="I46" s="184">
        <f t="shared" si="9"/>
        <v>92</v>
      </c>
      <c r="J46" s="184">
        <v>40</v>
      </c>
      <c r="K46" s="184">
        <v>52</v>
      </c>
      <c r="L46" s="184">
        <f t="shared" si="10"/>
        <v>103</v>
      </c>
      <c r="M46" s="184">
        <v>49</v>
      </c>
      <c r="N46" s="184">
        <v>54</v>
      </c>
      <c r="O46" s="184">
        <f t="shared" si="11"/>
        <v>90</v>
      </c>
      <c r="P46" s="184">
        <v>39</v>
      </c>
      <c r="Q46" s="184">
        <v>51</v>
      </c>
      <c r="R46" s="184">
        <v>26</v>
      </c>
      <c r="S46" s="184">
        <v>10</v>
      </c>
    </row>
    <row r="47" spans="2:19" s="1247" customFormat="1" ht="12" customHeight="1">
      <c r="B47" s="1251" t="s">
        <v>1126</v>
      </c>
      <c r="C47" s="184">
        <v>4</v>
      </c>
      <c r="D47" s="184">
        <v>0</v>
      </c>
      <c r="E47" s="318">
        <v>35</v>
      </c>
      <c r="F47" s="184">
        <f t="shared" si="6"/>
        <v>1063</v>
      </c>
      <c r="G47" s="184">
        <f t="shared" si="7"/>
        <v>557</v>
      </c>
      <c r="H47" s="184">
        <f t="shared" si="8"/>
        <v>506</v>
      </c>
      <c r="I47" s="184">
        <f t="shared" si="9"/>
        <v>328</v>
      </c>
      <c r="J47" s="184">
        <v>181</v>
      </c>
      <c r="K47" s="184">
        <v>147</v>
      </c>
      <c r="L47" s="184">
        <f t="shared" si="10"/>
        <v>368</v>
      </c>
      <c r="M47" s="184">
        <v>190</v>
      </c>
      <c r="N47" s="184">
        <v>178</v>
      </c>
      <c r="O47" s="184">
        <f t="shared" si="11"/>
        <v>367</v>
      </c>
      <c r="P47" s="184">
        <v>186</v>
      </c>
      <c r="Q47" s="184">
        <v>181</v>
      </c>
      <c r="R47" s="184">
        <v>75</v>
      </c>
      <c r="S47" s="184">
        <v>8</v>
      </c>
    </row>
    <row r="48" spans="2:19" s="1247" customFormat="1" ht="12" customHeight="1">
      <c r="B48" s="1251" t="s">
        <v>1127</v>
      </c>
      <c r="C48" s="184">
        <v>3</v>
      </c>
      <c r="D48" s="184">
        <v>0</v>
      </c>
      <c r="E48" s="318">
        <v>26</v>
      </c>
      <c r="F48" s="184">
        <f t="shared" si="6"/>
        <v>737</v>
      </c>
      <c r="G48" s="184">
        <f t="shared" si="7"/>
        <v>379</v>
      </c>
      <c r="H48" s="184">
        <f t="shared" si="8"/>
        <v>358</v>
      </c>
      <c r="I48" s="184">
        <f t="shared" si="9"/>
        <v>225</v>
      </c>
      <c r="J48" s="184">
        <v>115</v>
      </c>
      <c r="K48" s="184">
        <v>110</v>
      </c>
      <c r="L48" s="184">
        <f t="shared" si="10"/>
        <v>270</v>
      </c>
      <c r="M48" s="184">
        <v>138</v>
      </c>
      <c r="N48" s="184">
        <v>132</v>
      </c>
      <c r="O48" s="184">
        <f t="shared" si="11"/>
        <v>242</v>
      </c>
      <c r="P48" s="184">
        <v>126</v>
      </c>
      <c r="Q48" s="184">
        <v>116</v>
      </c>
      <c r="R48" s="184">
        <v>55</v>
      </c>
      <c r="S48" s="184">
        <v>8</v>
      </c>
    </row>
    <row r="49" spans="2:19" s="1247" customFormat="1" ht="12" customHeight="1">
      <c r="B49" s="1251" t="s">
        <v>1128</v>
      </c>
      <c r="C49" s="184">
        <v>6</v>
      </c>
      <c r="D49" s="184">
        <v>0</v>
      </c>
      <c r="E49" s="318">
        <v>22</v>
      </c>
      <c r="F49" s="184">
        <f t="shared" si="6"/>
        <v>378</v>
      </c>
      <c r="G49" s="184">
        <f t="shared" si="7"/>
        <v>197</v>
      </c>
      <c r="H49" s="184">
        <f t="shared" si="8"/>
        <v>181</v>
      </c>
      <c r="I49" s="184">
        <f t="shared" si="9"/>
        <v>128</v>
      </c>
      <c r="J49" s="184">
        <v>63</v>
      </c>
      <c r="K49" s="184">
        <v>65</v>
      </c>
      <c r="L49" s="184">
        <f t="shared" si="10"/>
        <v>123</v>
      </c>
      <c r="M49" s="184">
        <v>64</v>
      </c>
      <c r="N49" s="184">
        <v>59</v>
      </c>
      <c r="O49" s="184">
        <f t="shared" si="11"/>
        <v>127</v>
      </c>
      <c r="P49" s="184">
        <v>70</v>
      </c>
      <c r="Q49" s="184">
        <v>57</v>
      </c>
      <c r="R49" s="184">
        <v>57</v>
      </c>
      <c r="S49" s="184">
        <v>3</v>
      </c>
    </row>
    <row r="50" spans="2:19" s="1247" customFormat="1" ht="12" customHeight="1">
      <c r="B50" s="1251" t="s">
        <v>1129</v>
      </c>
      <c r="C50" s="184">
        <v>2</v>
      </c>
      <c r="D50" s="184">
        <v>0</v>
      </c>
      <c r="E50" s="318">
        <v>23</v>
      </c>
      <c r="F50" s="184">
        <f t="shared" si="6"/>
        <v>684</v>
      </c>
      <c r="G50" s="184">
        <f t="shared" si="7"/>
        <v>339</v>
      </c>
      <c r="H50" s="184">
        <f t="shared" si="8"/>
        <v>345</v>
      </c>
      <c r="I50" s="184">
        <f t="shared" si="9"/>
        <v>223</v>
      </c>
      <c r="J50" s="184">
        <v>118</v>
      </c>
      <c r="K50" s="184">
        <v>105</v>
      </c>
      <c r="L50" s="184">
        <f t="shared" si="10"/>
        <v>222</v>
      </c>
      <c r="M50" s="184">
        <v>111</v>
      </c>
      <c r="N50" s="184">
        <v>111</v>
      </c>
      <c r="O50" s="184">
        <f t="shared" si="11"/>
        <v>239</v>
      </c>
      <c r="P50" s="184">
        <v>110</v>
      </c>
      <c r="Q50" s="184">
        <v>129</v>
      </c>
      <c r="R50" s="184">
        <v>43</v>
      </c>
      <c r="S50" s="184">
        <v>6</v>
      </c>
    </row>
    <row r="51" spans="2:19" s="1247" customFormat="1" ht="12" customHeight="1">
      <c r="B51" s="1251" t="s">
        <v>1130</v>
      </c>
      <c r="C51" s="184">
        <v>2</v>
      </c>
      <c r="D51" s="184">
        <v>0</v>
      </c>
      <c r="E51" s="318">
        <v>15</v>
      </c>
      <c r="F51" s="184">
        <f t="shared" si="6"/>
        <v>424</v>
      </c>
      <c r="G51" s="184">
        <f t="shared" si="7"/>
        <v>218</v>
      </c>
      <c r="H51" s="184">
        <f t="shared" si="8"/>
        <v>206</v>
      </c>
      <c r="I51" s="184">
        <f t="shared" si="9"/>
        <v>128</v>
      </c>
      <c r="J51" s="184">
        <v>63</v>
      </c>
      <c r="K51" s="184">
        <v>65</v>
      </c>
      <c r="L51" s="184">
        <f t="shared" si="10"/>
        <v>143</v>
      </c>
      <c r="M51" s="184">
        <v>78</v>
      </c>
      <c r="N51" s="184">
        <v>65</v>
      </c>
      <c r="O51" s="184">
        <f t="shared" si="11"/>
        <v>153</v>
      </c>
      <c r="P51" s="184">
        <v>77</v>
      </c>
      <c r="Q51" s="184">
        <v>76</v>
      </c>
      <c r="R51" s="184">
        <v>32</v>
      </c>
      <c r="S51" s="184">
        <v>4</v>
      </c>
    </row>
    <row r="52" spans="2:19" s="1247" customFormat="1" ht="12" customHeight="1">
      <c r="B52" s="1251" t="s">
        <v>1979</v>
      </c>
      <c r="C52" s="184">
        <v>1</v>
      </c>
      <c r="D52" s="184">
        <v>0</v>
      </c>
      <c r="E52" s="318">
        <v>8</v>
      </c>
      <c r="F52" s="184">
        <f t="shared" si="6"/>
        <v>260</v>
      </c>
      <c r="G52" s="184">
        <f t="shared" si="7"/>
        <v>128</v>
      </c>
      <c r="H52" s="184">
        <f t="shared" si="8"/>
        <v>132</v>
      </c>
      <c r="I52" s="184">
        <f t="shared" si="9"/>
        <v>101</v>
      </c>
      <c r="J52" s="184">
        <v>53</v>
      </c>
      <c r="K52" s="184">
        <v>48</v>
      </c>
      <c r="L52" s="184">
        <f t="shared" si="10"/>
        <v>81</v>
      </c>
      <c r="M52" s="184">
        <v>43</v>
      </c>
      <c r="N52" s="184">
        <v>38</v>
      </c>
      <c r="O52" s="184">
        <f t="shared" si="11"/>
        <v>78</v>
      </c>
      <c r="P52" s="184">
        <v>32</v>
      </c>
      <c r="Q52" s="184">
        <v>46</v>
      </c>
      <c r="R52" s="184">
        <v>17</v>
      </c>
      <c r="S52" s="184">
        <v>1</v>
      </c>
    </row>
    <row r="53" spans="2:19" s="1247" customFormat="1" ht="12" customHeight="1">
      <c r="B53" s="1251" t="s">
        <v>1131</v>
      </c>
      <c r="C53" s="184">
        <v>1</v>
      </c>
      <c r="D53" s="184">
        <v>0</v>
      </c>
      <c r="E53" s="318">
        <v>20</v>
      </c>
      <c r="F53" s="184">
        <f t="shared" si="6"/>
        <v>673</v>
      </c>
      <c r="G53" s="184">
        <f t="shared" si="7"/>
        <v>347</v>
      </c>
      <c r="H53" s="184">
        <f t="shared" si="8"/>
        <v>326</v>
      </c>
      <c r="I53" s="184">
        <f t="shared" si="9"/>
        <v>222</v>
      </c>
      <c r="J53" s="184">
        <v>115</v>
      </c>
      <c r="K53" s="184">
        <v>107</v>
      </c>
      <c r="L53" s="184">
        <f t="shared" si="10"/>
        <v>219</v>
      </c>
      <c r="M53" s="184">
        <v>110</v>
      </c>
      <c r="N53" s="184">
        <v>109</v>
      </c>
      <c r="O53" s="184">
        <f t="shared" si="11"/>
        <v>232</v>
      </c>
      <c r="P53" s="184">
        <v>122</v>
      </c>
      <c r="Q53" s="184">
        <v>110</v>
      </c>
      <c r="R53" s="184">
        <v>40</v>
      </c>
      <c r="S53" s="184">
        <v>6</v>
      </c>
    </row>
    <row r="54" spans="2:19" s="1247" customFormat="1" ht="12" customHeight="1">
      <c r="B54" s="1251" t="s">
        <v>1132</v>
      </c>
      <c r="C54" s="184">
        <v>1</v>
      </c>
      <c r="D54" s="184">
        <v>0</v>
      </c>
      <c r="E54" s="318">
        <v>15</v>
      </c>
      <c r="F54" s="184">
        <f t="shared" si="6"/>
        <v>477</v>
      </c>
      <c r="G54" s="184">
        <f t="shared" si="7"/>
        <v>263</v>
      </c>
      <c r="H54" s="184">
        <f t="shared" si="8"/>
        <v>214</v>
      </c>
      <c r="I54" s="184">
        <f t="shared" si="9"/>
        <v>142</v>
      </c>
      <c r="J54" s="184">
        <v>75</v>
      </c>
      <c r="K54" s="184">
        <v>67</v>
      </c>
      <c r="L54" s="184">
        <f t="shared" si="10"/>
        <v>169</v>
      </c>
      <c r="M54" s="184">
        <v>108</v>
      </c>
      <c r="N54" s="184">
        <v>61</v>
      </c>
      <c r="O54" s="184">
        <f t="shared" si="11"/>
        <v>166</v>
      </c>
      <c r="P54" s="184">
        <v>80</v>
      </c>
      <c r="Q54" s="184">
        <v>86</v>
      </c>
      <c r="R54" s="184">
        <v>28</v>
      </c>
      <c r="S54" s="184">
        <v>5</v>
      </c>
    </row>
    <row r="55" spans="2:19" s="1247" customFormat="1" ht="12" customHeight="1">
      <c r="B55" s="1251" t="s">
        <v>1133</v>
      </c>
      <c r="C55" s="184">
        <v>1</v>
      </c>
      <c r="D55" s="184">
        <v>0</v>
      </c>
      <c r="E55" s="318">
        <v>13</v>
      </c>
      <c r="F55" s="184">
        <f t="shared" si="6"/>
        <v>418</v>
      </c>
      <c r="G55" s="184">
        <f t="shared" si="7"/>
        <v>218</v>
      </c>
      <c r="H55" s="184">
        <f t="shared" si="8"/>
        <v>200</v>
      </c>
      <c r="I55" s="184">
        <f t="shared" si="9"/>
        <v>132</v>
      </c>
      <c r="J55" s="184">
        <v>70</v>
      </c>
      <c r="K55" s="184">
        <v>62</v>
      </c>
      <c r="L55" s="184">
        <f t="shared" si="10"/>
        <v>131</v>
      </c>
      <c r="M55" s="184">
        <v>67</v>
      </c>
      <c r="N55" s="184">
        <v>64</v>
      </c>
      <c r="O55" s="184">
        <f t="shared" si="11"/>
        <v>155</v>
      </c>
      <c r="P55" s="184">
        <v>81</v>
      </c>
      <c r="Q55" s="184">
        <v>74</v>
      </c>
      <c r="R55" s="184">
        <v>24</v>
      </c>
      <c r="S55" s="184">
        <v>9</v>
      </c>
    </row>
    <row r="56" spans="2:19" s="1247" customFormat="1" ht="12" customHeight="1">
      <c r="B56" s="1251" t="s">
        <v>1134</v>
      </c>
      <c r="C56" s="184">
        <v>1</v>
      </c>
      <c r="D56" s="184">
        <v>0</v>
      </c>
      <c r="E56" s="318">
        <v>11</v>
      </c>
      <c r="F56" s="184">
        <f t="shared" si="6"/>
        <v>331</v>
      </c>
      <c r="G56" s="184">
        <f t="shared" si="7"/>
        <v>159</v>
      </c>
      <c r="H56" s="184">
        <f t="shared" si="8"/>
        <v>172</v>
      </c>
      <c r="I56" s="184">
        <f t="shared" si="9"/>
        <v>121</v>
      </c>
      <c r="J56" s="184">
        <v>64</v>
      </c>
      <c r="K56" s="184">
        <v>57</v>
      </c>
      <c r="L56" s="184">
        <f t="shared" si="10"/>
        <v>94</v>
      </c>
      <c r="M56" s="184">
        <v>40</v>
      </c>
      <c r="N56" s="184">
        <v>54</v>
      </c>
      <c r="O56" s="184">
        <f t="shared" si="11"/>
        <v>116</v>
      </c>
      <c r="P56" s="184">
        <v>55</v>
      </c>
      <c r="Q56" s="184">
        <v>61</v>
      </c>
      <c r="R56" s="184">
        <v>20</v>
      </c>
      <c r="S56" s="184">
        <v>3</v>
      </c>
    </row>
    <row r="57" spans="2:19" s="1247" customFormat="1" ht="12" customHeight="1">
      <c r="B57" s="1251" t="s">
        <v>1135</v>
      </c>
      <c r="C57" s="184">
        <v>1</v>
      </c>
      <c r="D57" s="184">
        <v>0</v>
      </c>
      <c r="E57" s="318">
        <v>9</v>
      </c>
      <c r="F57" s="184">
        <f t="shared" si="6"/>
        <v>283</v>
      </c>
      <c r="G57" s="184">
        <f t="shared" si="7"/>
        <v>138</v>
      </c>
      <c r="H57" s="184">
        <f t="shared" si="8"/>
        <v>145</v>
      </c>
      <c r="I57" s="184">
        <f t="shared" si="9"/>
        <v>92</v>
      </c>
      <c r="J57" s="184">
        <v>44</v>
      </c>
      <c r="K57" s="184">
        <v>48</v>
      </c>
      <c r="L57" s="184">
        <f t="shared" si="10"/>
        <v>89</v>
      </c>
      <c r="M57" s="184">
        <v>44</v>
      </c>
      <c r="N57" s="184">
        <v>45</v>
      </c>
      <c r="O57" s="184">
        <f t="shared" si="11"/>
        <v>102</v>
      </c>
      <c r="P57" s="184">
        <v>50</v>
      </c>
      <c r="Q57" s="184">
        <v>52</v>
      </c>
      <c r="R57" s="184">
        <v>22</v>
      </c>
      <c r="S57" s="184">
        <v>6</v>
      </c>
    </row>
    <row r="58" spans="2:19" s="1247" customFormat="1" ht="12" customHeight="1">
      <c r="B58" s="1251" t="s">
        <v>1136</v>
      </c>
      <c r="C58" s="184">
        <v>1</v>
      </c>
      <c r="D58" s="184">
        <v>0</v>
      </c>
      <c r="E58" s="318">
        <v>10</v>
      </c>
      <c r="F58" s="184">
        <f t="shared" si="6"/>
        <v>263</v>
      </c>
      <c r="G58" s="184">
        <f t="shared" si="7"/>
        <v>137</v>
      </c>
      <c r="H58" s="184">
        <f t="shared" si="8"/>
        <v>126</v>
      </c>
      <c r="I58" s="184">
        <f t="shared" si="9"/>
        <v>92</v>
      </c>
      <c r="J58" s="184">
        <v>48</v>
      </c>
      <c r="K58" s="184">
        <v>44</v>
      </c>
      <c r="L58" s="184">
        <f t="shared" si="10"/>
        <v>82</v>
      </c>
      <c r="M58" s="184">
        <v>47</v>
      </c>
      <c r="N58" s="184">
        <v>35</v>
      </c>
      <c r="O58" s="184">
        <f t="shared" si="11"/>
        <v>89</v>
      </c>
      <c r="P58" s="184">
        <v>42</v>
      </c>
      <c r="Q58" s="184">
        <v>47</v>
      </c>
      <c r="R58" s="184">
        <v>20</v>
      </c>
      <c r="S58" s="184">
        <v>6</v>
      </c>
    </row>
    <row r="59" spans="2:19" s="1247" customFormat="1" ht="12" customHeight="1">
      <c r="B59" s="1251" t="s">
        <v>1137</v>
      </c>
      <c r="C59" s="184">
        <v>1</v>
      </c>
      <c r="D59" s="184">
        <v>0</v>
      </c>
      <c r="E59" s="318">
        <v>14</v>
      </c>
      <c r="F59" s="184">
        <f t="shared" si="6"/>
        <v>384</v>
      </c>
      <c r="G59" s="184">
        <f t="shared" si="7"/>
        <v>194</v>
      </c>
      <c r="H59" s="184">
        <f t="shared" si="8"/>
        <v>190</v>
      </c>
      <c r="I59" s="184">
        <f t="shared" si="9"/>
        <v>130</v>
      </c>
      <c r="J59" s="184">
        <v>62</v>
      </c>
      <c r="K59" s="184">
        <v>68</v>
      </c>
      <c r="L59" s="184">
        <f t="shared" si="10"/>
        <v>122</v>
      </c>
      <c r="M59" s="184">
        <v>57</v>
      </c>
      <c r="N59" s="184">
        <v>65</v>
      </c>
      <c r="O59" s="184">
        <f t="shared" si="11"/>
        <v>132</v>
      </c>
      <c r="P59" s="184">
        <v>75</v>
      </c>
      <c r="Q59" s="184">
        <v>57</v>
      </c>
      <c r="R59" s="184">
        <v>26</v>
      </c>
      <c r="S59" s="184">
        <v>4</v>
      </c>
    </row>
    <row r="60" spans="2:19" s="1247" customFormat="1" ht="12" customHeight="1">
      <c r="B60" s="1251" t="s">
        <v>1138</v>
      </c>
      <c r="C60" s="184">
        <v>1</v>
      </c>
      <c r="D60" s="184">
        <v>0</v>
      </c>
      <c r="E60" s="318">
        <v>20</v>
      </c>
      <c r="F60" s="184">
        <f t="shared" si="6"/>
        <v>704</v>
      </c>
      <c r="G60" s="184">
        <f t="shared" si="7"/>
        <v>364</v>
      </c>
      <c r="H60" s="184">
        <f t="shared" si="8"/>
        <v>340</v>
      </c>
      <c r="I60" s="184">
        <f t="shared" si="9"/>
        <v>238</v>
      </c>
      <c r="J60" s="184">
        <v>123</v>
      </c>
      <c r="K60" s="184">
        <v>115</v>
      </c>
      <c r="L60" s="184">
        <f t="shared" si="10"/>
        <v>217</v>
      </c>
      <c r="M60" s="184">
        <v>108</v>
      </c>
      <c r="N60" s="184">
        <v>109</v>
      </c>
      <c r="O60" s="184">
        <f t="shared" si="11"/>
        <v>249</v>
      </c>
      <c r="P60" s="184">
        <v>133</v>
      </c>
      <c r="Q60" s="184">
        <v>116</v>
      </c>
      <c r="R60" s="184">
        <v>40</v>
      </c>
      <c r="S60" s="184">
        <v>13</v>
      </c>
    </row>
    <row r="61" spans="2:19" s="1247" customFormat="1" ht="12" customHeight="1">
      <c r="B61" s="1251" t="s">
        <v>1139</v>
      </c>
      <c r="C61" s="184">
        <v>1</v>
      </c>
      <c r="D61" s="184">
        <v>0</v>
      </c>
      <c r="E61" s="318">
        <v>10</v>
      </c>
      <c r="F61" s="184">
        <f t="shared" si="6"/>
        <v>288</v>
      </c>
      <c r="G61" s="184">
        <f t="shared" si="7"/>
        <v>142</v>
      </c>
      <c r="H61" s="184">
        <f t="shared" si="8"/>
        <v>146</v>
      </c>
      <c r="I61" s="184">
        <f t="shared" si="9"/>
        <v>98</v>
      </c>
      <c r="J61" s="184">
        <v>44</v>
      </c>
      <c r="K61" s="184">
        <v>54</v>
      </c>
      <c r="L61" s="184">
        <f t="shared" si="10"/>
        <v>92</v>
      </c>
      <c r="M61" s="184">
        <v>52</v>
      </c>
      <c r="N61" s="184">
        <v>40</v>
      </c>
      <c r="O61" s="184">
        <f t="shared" si="11"/>
        <v>98</v>
      </c>
      <c r="P61" s="184">
        <v>46</v>
      </c>
      <c r="Q61" s="184">
        <v>52</v>
      </c>
      <c r="R61" s="184">
        <v>22</v>
      </c>
      <c r="S61" s="184">
        <v>6</v>
      </c>
    </row>
    <row r="62" spans="2:19" s="1247" customFormat="1" ht="12" customHeight="1">
      <c r="B62" s="1251" t="s">
        <v>1140</v>
      </c>
      <c r="C62" s="184">
        <v>1</v>
      </c>
      <c r="D62" s="184">
        <v>0</v>
      </c>
      <c r="E62" s="318">
        <v>6</v>
      </c>
      <c r="F62" s="184">
        <f t="shared" si="6"/>
        <v>202</v>
      </c>
      <c r="G62" s="184">
        <f t="shared" si="7"/>
        <v>98</v>
      </c>
      <c r="H62" s="184">
        <f t="shared" si="8"/>
        <v>104</v>
      </c>
      <c r="I62" s="184">
        <f t="shared" si="9"/>
        <v>65</v>
      </c>
      <c r="J62" s="184">
        <v>29</v>
      </c>
      <c r="K62" s="184">
        <v>36</v>
      </c>
      <c r="L62" s="184">
        <f t="shared" si="10"/>
        <v>67</v>
      </c>
      <c r="M62" s="184">
        <v>33</v>
      </c>
      <c r="N62" s="184">
        <v>34</v>
      </c>
      <c r="O62" s="184">
        <f t="shared" si="11"/>
        <v>70</v>
      </c>
      <c r="P62" s="184">
        <v>36</v>
      </c>
      <c r="Q62" s="184">
        <v>34</v>
      </c>
      <c r="R62" s="184">
        <v>12</v>
      </c>
      <c r="S62" s="184">
        <v>4</v>
      </c>
    </row>
    <row r="63" spans="2:19" s="1247" customFormat="1" ht="12" customHeight="1" thickBot="1">
      <c r="B63" s="1257" t="s">
        <v>1141</v>
      </c>
      <c r="C63" s="190">
        <v>1</v>
      </c>
      <c r="D63" s="190">
        <v>0</v>
      </c>
      <c r="E63" s="550">
        <v>10</v>
      </c>
      <c r="F63" s="190">
        <f t="shared" si="6"/>
        <v>294</v>
      </c>
      <c r="G63" s="190">
        <f t="shared" si="7"/>
        <v>146</v>
      </c>
      <c r="H63" s="190">
        <f t="shared" si="8"/>
        <v>148</v>
      </c>
      <c r="I63" s="190">
        <f t="shared" si="9"/>
        <v>103</v>
      </c>
      <c r="J63" s="190">
        <v>48</v>
      </c>
      <c r="K63" s="190">
        <v>55</v>
      </c>
      <c r="L63" s="190">
        <f t="shared" si="10"/>
        <v>92</v>
      </c>
      <c r="M63" s="190">
        <v>46</v>
      </c>
      <c r="N63" s="190">
        <v>46</v>
      </c>
      <c r="O63" s="190">
        <f t="shared" si="11"/>
        <v>99</v>
      </c>
      <c r="P63" s="190">
        <v>52</v>
      </c>
      <c r="Q63" s="190">
        <v>47</v>
      </c>
      <c r="R63" s="190">
        <v>22</v>
      </c>
      <c r="S63" s="190">
        <v>3</v>
      </c>
    </row>
    <row r="64" ht="12" customHeight="1">
      <c r="B64" s="93" t="s">
        <v>2527</v>
      </c>
    </row>
    <row r="65" ht="12" customHeight="1"/>
  </sheetData>
  <mergeCells count="10">
    <mergeCell ref="O5:Q5"/>
    <mergeCell ref="F4:Q4"/>
    <mergeCell ref="B4:B6"/>
    <mergeCell ref="E4:E6"/>
    <mergeCell ref="C4:D4"/>
    <mergeCell ref="C5:C6"/>
    <mergeCell ref="D5:D6"/>
    <mergeCell ref="F5:H5"/>
    <mergeCell ref="I5:K5"/>
    <mergeCell ref="L5:N5"/>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41.xml><?xml version="1.0" encoding="utf-8"?>
<worksheet xmlns="http://schemas.openxmlformats.org/spreadsheetml/2006/main" xmlns:r="http://schemas.openxmlformats.org/officeDocument/2006/relationships">
  <dimension ref="B2:Q22"/>
  <sheetViews>
    <sheetView workbookViewId="0" topLeftCell="A1">
      <selection activeCell="A1" sqref="A1"/>
    </sheetView>
  </sheetViews>
  <sheetFormatPr defaultColWidth="9.00390625" defaultRowHeight="13.5"/>
  <cols>
    <col min="1" max="1" width="2.625" style="103" customWidth="1"/>
    <col min="2" max="17" width="8.125" style="103" customWidth="1"/>
    <col min="18" max="16384" width="9.00390625" style="103" customWidth="1"/>
  </cols>
  <sheetData>
    <row r="2" ht="14.25">
      <c r="B2" s="94" t="s">
        <v>2546</v>
      </c>
    </row>
    <row r="4" spans="2:17" s="93" customFormat="1" ht="12.75" thickBot="1">
      <c r="B4" s="1164" t="s">
        <v>2534</v>
      </c>
      <c r="C4" s="1164"/>
      <c r="D4" s="1164"/>
      <c r="E4" s="1164"/>
      <c r="F4" s="1164"/>
      <c r="G4" s="1164"/>
      <c r="H4" s="1164"/>
      <c r="I4" s="1164"/>
      <c r="J4" s="1164"/>
      <c r="K4" s="1164"/>
      <c r="L4" s="1164"/>
      <c r="M4" s="1164"/>
      <c r="N4" s="1164"/>
      <c r="O4" s="1164"/>
      <c r="P4" s="1164"/>
      <c r="Q4" s="1165" t="s">
        <v>2535</v>
      </c>
    </row>
    <row r="5" spans="2:17" s="93" customFormat="1" ht="17.25" customHeight="1" thickTop="1">
      <c r="B5" s="1258" t="s">
        <v>2536</v>
      </c>
      <c r="C5" s="1258"/>
      <c r="D5" s="1258"/>
      <c r="E5" s="1258"/>
      <c r="F5" s="1258" t="s">
        <v>2537</v>
      </c>
      <c r="G5" s="1258"/>
      <c r="H5" s="1258"/>
      <c r="I5" s="1258"/>
      <c r="J5" s="1258" t="s">
        <v>2538</v>
      </c>
      <c r="K5" s="1258"/>
      <c r="L5" s="1258"/>
      <c r="M5" s="1258"/>
      <c r="N5" s="1258" t="s">
        <v>2539</v>
      </c>
      <c r="O5" s="1258"/>
      <c r="P5" s="1258"/>
      <c r="Q5" s="1259"/>
    </row>
    <row r="6" spans="2:17" s="93" customFormat="1" ht="17.25" customHeight="1">
      <c r="B6" s="128" t="s">
        <v>2540</v>
      </c>
      <c r="C6" s="128" t="s">
        <v>2542</v>
      </c>
      <c r="D6" s="128" t="s">
        <v>2543</v>
      </c>
      <c r="E6" s="128" t="s">
        <v>2541</v>
      </c>
      <c r="F6" s="128" t="s">
        <v>2540</v>
      </c>
      <c r="G6" s="128" t="s">
        <v>2542</v>
      </c>
      <c r="H6" s="128" t="s">
        <v>2543</v>
      </c>
      <c r="I6" s="128" t="s">
        <v>2541</v>
      </c>
      <c r="J6" s="128" t="s">
        <v>2540</v>
      </c>
      <c r="K6" s="128" t="s">
        <v>2542</v>
      </c>
      <c r="L6" s="128" t="s">
        <v>2543</v>
      </c>
      <c r="M6" s="128" t="s">
        <v>2541</v>
      </c>
      <c r="N6" s="128" t="s">
        <v>2540</v>
      </c>
      <c r="O6" s="128" t="s">
        <v>2542</v>
      </c>
      <c r="P6" s="128" t="s">
        <v>2543</v>
      </c>
      <c r="Q6" s="1162" t="s">
        <v>2541</v>
      </c>
    </row>
    <row r="7" spans="2:17" s="105" customFormat="1" ht="17.25" customHeight="1">
      <c r="B7" s="104" t="s">
        <v>1435</v>
      </c>
      <c r="C7" s="106">
        <f>SUM(C8:C15)</f>
        <v>93534</v>
      </c>
      <c r="D7" s="106">
        <f>SUM(D8:D15)</f>
        <v>92864</v>
      </c>
      <c r="E7" s="204">
        <v>99.3</v>
      </c>
      <c r="F7" s="104" t="s">
        <v>1435</v>
      </c>
      <c r="G7" s="106">
        <v>176258</v>
      </c>
      <c r="H7" s="106">
        <v>178226</v>
      </c>
      <c r="I7" s="204">
        <v>101.1</v>
      </c>
      <c r="J7" s="104" t="s">
        <v>1435</v>
      </c>
      <c r="K7" s="106">
        <f>SUM(K8:K15)</f>
        <v>23175</v>
      </c>
      <c r="L7" s="106">
        <f>SUM(L8:L15)</f>
        <v>22350</v>
      </c>
      <c r="M7" s="204">
        <v>96.4</v>
      </c>
      <c r="N7" s="104" t="s">
        <v>1435</v>
      </c>
      <c r="O7" s="106">
        <v>103729</v>
      </c>
      <c r="P7" s="106">
        <v>107255</v>
      </c>
      <c r="Q7" s="1260">
        <v>103.4</v>
      </c>
    </row>
    <row r="8" spans="2:17" s="93" customFormat="1" ht="17.25" customHeight="1">
      <c r="B8" s="111" t="s">
        <v>1100</v>
      </c>
      <c r="C8" s="110">
        <v>38124</v>
      </c>
      <c r="D8" s="110">
        <v>36388</v>
      </c>
      <c r="E8" s="206">
        <v>95.4</v>
      </c>
      <c r="F8" s="111" t="s">
        <v>1099</v>
      </c>
      <c r="G8" s="110">
        <v>57695</v>
      </c>
      <c r="H8" s="110">
        <v>56537</v>
      </c>
      <c r="I8" s="206">
        <v>98</v>
      </c>
      <c r="J8" s="111" t="s">
        <v>1103</v>
      </c>
      <c r="K8" s="110">
        <v>7482</v>
      </c>
      <c r="L8" s="110">
        <v>7756</v>
      </c>
      <c r="M8" s="206">
        <v>103.7</v>
      </c>
      <c r="N8" s="111" t="s">
        <v>1101</v>
      </c>
      <c r="O8" s="110">
        <v>28380</v>
      </c>
      <c r="P8" s="110">
        <v>27909</v>
      </c>
      <c r="Q8" s="1261">
        <v>98.3</v>
      </c>
    </row>
    <row r="9" spans="2:17" s="93" customFormat="1" ht="17.25" customHeight="1">
      <c r="B9" s="111" t="s">
        <v>1107</v>
      </c>
      <c r="C9" s="110">
        <v>12585</v>
      </c>
      <c r="D9" s="110">
        <v>11712</v>
      </c>
      <c r="E9" s="206">
        <v>93.1</v>
      </c>
      <c r="F9" s="111" t="s">
        <v>1104</v>
      </c>
      <c r="G9" s="110">
        <v>7921</v>
      </c>
      <c r="H9" s="110">
        <v>9163</v>
      </c>
      <c r="I9" s="206">
        <v>115.7</v>
      </c>
      <c r="J9" s="111" t="s">
        <v>1121</v>
      </c>
      <c r="K9" s="110">
        <v>2659</v>
      </c>
      <c r="L9" s="110">
        <v>2525</v>
      </c>
      <c r="M9" s="206">
        <v>95</v>
      </c>
      <c r="N9" s="111" t="s">
        <v>1102</v>
      </c>
      <c r="O9" s="110">
        <v>11121</v>
      </c>
      <c r="P9" s="110">
        <v>11731</v>
      </c>
      <c r="Q9" s="1261">
        <v>105.5</v>
      </c>
    </row>
    <row r="10" spans="2:17" s="93" customFormat="1" ht="17.25" customHeight="1">
      <c r="B10" s="111" t="s">
        <v>1111</v>
      </c>
      <c r="C10" s="110">
        <v>15229</v>
      </c>
      <c r="D10" s="110">
        <v>15222</v>
      </c>
      <c r="E10" s="206">
        <v>99.9</v>
      </c>
      <c r="F10" s="111" t="s">
        <v>1105</v>
      </c>
      <c r="G10" s="110">
        <v>30755</v>
      </c>
      <c r="H10" s="110">
        <v>28937</v>
      </c>
      <c r="I10" s="206">
        <v>94.1</v>
      </c>
      <c r="J10" s="111" t="s">
        <v>1123</v>
      </c>
      <c r="K10" s="110">
        <v>1706</v>
      </c>
      <c r="L10" s="110">
        <v>1726</v>
      </c>
      <c r="M10" s="206">
        <v>101.2</v>
      </c>
      <c r="N10" s="111" t="s">
        <v>1136</v>
      </c>
      <c r="O10" s="110">
        <v>7117</v>
      </c>
      <c r="P10" s="110">
        <v>7472</v>
      </c>
      <c r="Q10" s="1261">
        <v>105</v>
      </c>
    </row>
    <row r="11" spans="2:17" s="93" customFormat="1" ht="17.25" customHeight="1">
      <c r="B11" s="111" t="s">
        <v>1126</v>
      </c>
      <c r="C11" s="110">
        <v>14043</v>
      </c>
      <c r="D11" s="110">
        <v>13785</v>
      </c>
      <c r="E11" s="206">
        <v>98.2</v>
      </c>
      <c r="F11" s="111" t="s">
        <v>1106</v>
      </c>
      <c r="G11" s="110">
        <v>7523</v>
      </c>
      <c r="H11" s="110">
        <v>8669</v>
      </c>
      <c r="I11" s="206">
        <v>115.2</v>
      </c>
      <c r="J11" s="111" t="s">
        <v>1125</v>
      </c>
      <c r="K11" s="110">
        <v>4332</v>
      </c>
      <c r="L11" s="110">
        <v>4141</v>
      </c>
      <c r="M11" s="206">
        <v>95.6</v>
      </c>
      <c r="N11" s="111" t="s">
        <v>1134</v>
      </c>
      <c r="O11" s="110">
        <v>2313</v>
      </c>
      <c r="P11" s="110">
        <v>2177</v>
      </c>
      <c r="Q11" s="1261">
        <v>94.1</v>
      </c>
    </row>
    <row r="12" spans="2:17" s="93" customFormat="1" ht="17.25" customHeight="1">
      <c r="B12" s="111" t="s">
        <v>1127</v>
      </c>
      <c r="C12" s="110">
        <v>3520</v>
      </c>
      <c r="D12" s="110">
        <v>3681</v>
      </c>
      <c r="E12" s="206">
        <v>104.6</v>
      </c>
      <c r="F12" s="111" t="s">
        <v>1108</v>
      </c>
      <c r="G12" s="110">
        <v>22540</v>
      </c>
      <c r="H12" s="110">
        <v>28272</v>
      </c>
      <c r="I12" s="206">
        <v>125.4</v>
      </c>
      <c r="J12" s="111" t="s">
        <v>1124</v>
      </c>
      <c r="K12" s="110">
        <v>509</v>
      </c>
      <c r="L12" s="110">
        <v>456</v>
      </c>
      <c r="M12" s="206">
        <v>89.6</v>
      </c>
      <c r="N12" s="111" t="s">
        <v>1133</v>
      </c>
      <c r="O12" s="110">
        <v>15181</v>
      </c>
      <c r="P12" s="110">
        <v>17406</v>
      </c>
      <c r="Q12" s="1261">
        <v>114.7</v>
      </c>
    </row>
    <row r="13" spans="2:17" s="93" customFormat="1" ht="17.25" customHeight="1">
      <c r="B13" s="111" t="s">
        <v>1129</v>
      </c>
      <c r="C13" s="110">
        <v>3588</v>
      </c>
      <c r="D13" s="110">
        <v>2825</v>
      </c>
      <c r="E13" s="206">
        <v>78.7</v>
      </c>
      <c r="F13" s="111" t="s">
        <v>1109</v>
      </c>
      <c r="G13" s="110">
        <v>14391</v>
      </c>
      <c r="H13" s="110">
        <v>13820</v>
      </c>
      <c r="I13" s="206">
        <v>96</v>
      </c>
      <c r="J13" s="111" t="s">
        <v>1122</v>
      </c>
      <c r="K13" s="110">
        <v>694</v>
      </c>
      <c r="L13" s="110">
        <v>677</v>
      </c>
      <c r="M13" s="206">
        <v>97.6</v>
      </c>
      <c r="N13" s="111" t="s">
        <v>1135</v>
      </c>
      <c r="O13" s="110">
        <v>3160</v>
      </c>
      <c r="P13" s="110">
        <v>3047</v>
      </c>
      <c r="Q13" s="1261">
        <v>96.4</v>
      </c>
    </row>
    <row r="14" spans="2:17" s="93" customFormat="1" ht="17.25" customHeight="1">
      <c r="B14" s="111" t="s">
        <v>1130</v>
      </c>
      <c r="C14" s="110">
        <v>2536</v>
      </c>
      <c r="D14" s="110">
        <v>5523</v>
      </c>
      <c r="E14" s="206">
        <v>217.8</v>
      </c>
      <c r="F14" s="111" t="s">
        <v>1110</v>
      </c>
      <c r="G14" s="110">
        <v>7328</v>
      </c>
      <c r="H14" s="110">
        <v>7567</v>
      </c>
      <c r="I14" s="206">
        <v>103.3</v>
      </c>
      <c r="J14" s="111" t="s">
        <v>1119</v>
      </c>
      <c r="K14" s="110">
        <v>816</v>
      </c>
      <c r="L14" s="110">
        <v>739</v>
      </c>
      <c r="M14" s="206">
        <v>90.6</v>
      </c>
      <c r="N14" s="111" t="s">
        <v>1132</v>
      </c>
      <c r="O14" s="110">
        <v>140</v>
      </c>
      <c r="P14" s="110">
        <v>156</v>
      </c>
      <c r="Q14" s="1261">
        <v>111.4</v>
      </c>
    </row>
    <row r="15" spans="2:17" s="93" customFormat="1" ht="17.25" customHeight="1">
      <c r="B15" s="111" t="s">
        <v>1128</v>
      </c>
      <c r="C15" s="110">
        <v>3909</v>
      </c>
      <c r="D15" s="110">
        <v>3728</v>
      </c>
      <c r="E15" s="206">
        <v>95.4</v>
      </c>
      <c r="F15" s="111" t="s">
        <v>1113</v>
      </c>
      <c r="G15" s="110">
        <v>3876</v>
      </c>
      <c r="H15" s="110">
        <v>3163</v>
      </c>
      <c r="I15" s="206">
        <v>81.6</v>
      </c>
      <c r="J15" s="111" t="s">
        <v>1120</v>
      </c>
      <c r="K15" s="110">
        <v>4977</v>
      </c>
      <c r="L15" s="110">
        <v>4330</v>
      </c>
      <c r="M15" s="206">
        <v>87</v>
      </c>
      <c r="N15" s="111" t="s">
        <v>1979</v>
      </c>
      <c r="O15" s="110">
        <v>1082</v>
      </c>
      <c r="P15" s="110">
        <v>936</v>
      </c>
      <c r="Q15" s="1261">
        <v>86.5</v>
      </c>
    </row>
    <row r="16" spans="2:17" s="93" customFormat="1" ht="17.25" customHeight="1">
      <c r="B16" s="110"/>
      <c r="C16" s="110"/>
      <c r="D16" s="110"/>
      <c r="E16" s="110"/>
      <c r="F16" s="111" t="s">
        <v>1112</v>
      </c>
      <c r="G16" s="110">
        <v>1391</v>
      </c>
      <c r="H16" s="110">
        <v>1156</v>
      </c>
      <c r="I16" s="206">
        <v>83.1</v>
      </c>
      <c r="J16" s="110"/>
      <c r="K16" s="110"/>
      <c r="L16" s="110"/>
      <c r="M16" s="110"/>
      <c r="N16" s="111" t="s">
        <v>1131</v>
      </c>
      <c r="O16" s="110">
        <v>0</v>
      </c>
      <c r="P16" s="110">
        <v>55</v>
      </c>
      <c r="Q16" s="1262" t="s">
        <v>2544</v>
      </c>
    </row>
    <row r="17" spans="2:17" s="93" customFormat="1" ht="17.25" customHeight="1">
      <c r="B17" s="110"/>
      <c r="C17" s="110"/>
      <c r="D17" s="110"/>
      <c r="E17" s="110"/>
      <c r="F17" s="111" t="s">
        <v>1117</v>
      </c>
      <c r="G17" s="110">
        <v>7513</v>
      </c>
      <c r="H17" s="110">
        <v>7279</v>
      </c>
      <c r="I17" s="206">
        <v>96.9</v>
      </c>
      <c r="J17" s="110"/>
      <c r="K17" s="110"/>
      <c r="L17" s="110"/>
      <c r="M17" s="110"/>
      <c r="N17" s="111" t="s">
        <v>1137</v>
      </c>
      <c r="O17" s="110">
        <v>11847</v>
      </c>
      <c r="P17" s="110">
        <v>11247</v>
      </c>
      <c r="Q17" s="1261">
        <v>94.9</v>
      </c>
    </row>
    <row r="18" spans="2:17" s="93" customFormat="1" ht="17.25" customHeight="1">
      <c r="B18" s="110"/>
      <c r="C18" s="110"/>
      <c r="D18" s="110"/>
      <c r="E18" s="110"/>
      <c r="F18" s="111" t="s">
        <v>1116</v>
      </c>
      <c r="G18" s="110">
        <v>2714</v>
      </c>
      <c r="H18" s="110">
        <v>2675</v>
      </c>
      <c r="I18" s="206">
        <v>98.6</v>
      </c>
      <c r="J18" s="110"/>
      <c r="K18" s="110"/>
      <c r="L18" s="110"/>
      <c r="M18" s="110"/>
      <c r="N18" s="111" t="s">
        <v>1140</v>
      </c>
      <c r="O18" s="110">
        <v>1080</v>
      </c>
      <c r="P18" s="110">
        <v>826</v>
      </c>
      <c r="Q18" s="1261">
        <v>76.5</v>
      </c>
    </row>
    <row r="19" spans="2:17" s="93" customFormat="1" ht="17.25" customHeight="1">
      <c r="B19" s="110"/>
      <c r="C19" s="110"/>
      <c r="D19" s="110"/>
      <c r="E19" s="110"/>
      <c r="F19" s="111" t="s">
        <v>1115</v>
      </c>
      <c r="G19" s="110">
        <v>5672</v>
      </c>
      <c r="H19" s="110">
        <v>4415</v>
      </c>
      <c r="I19" s="206">
        <v>77.8</v>
      </c>
      <c r="J19" s="110"/>
      <c r="K19" s="110"/>
      <c r="L19" s="110"/>
      <c r="M19" s="110"/>
      <c r="N19" s="111" t="s">
        <v>1141</v>
      </c>
      <c r="O19" s="110">
        <v>382</v>
      </c>
      <c r="P19" s="110">
        <v>377</v>
      </c>
      <c r="Q19" s="1261">
        <v>98.7</v>
      </c>
    </row>
    <row r="20" spans="2:17" s="93" customFormat="1" ht="17.25" customHeight="1">
      <c r="B20" s="110"/>
      <c r="C20" s="110"/>
      <c r="D20" s="110"/>
      <c r="E20" s="110"/>
      <c r="F20" s="111" t="s">
        <v>1114</v>
      </c>
      <c r="G20" s="110">
        <v>4238</v>
      </c>
      <c r="H20" s="110">
        <v>3853</v>
      </c>
      <c r="I20" s="206">
        <v>90.9</v>
      </c>
      <c r="J20" s="110"/>
      <c r="K20" s="110"/>
      <c r="L20" s="110"/>
      <c r="M20" s="110"/>
      <c r="N20" s="111" t="s">
        <v>1139</v>
      </c>
      <c r="O20" s="110">
        <v>1464</v>
      </c>
      <c r="P20" s="110">
        <v>3865</v>
      </c>
      <c r="Q20" s="1261">
        <v>264</v>
      </c>
    </row>
    <row r="21" spans="2:17" s="93" customFormat="1" ht="17.25" customHeight="1">
      <c r="B21" s="198"/>
      <c r="C21" s="198"/>
      <c r="D21" s="198"/>
      <c r="E21" s="198"/>
      <c r="F21" s="199" t="s">
        <v>1118</v>
      </c>
      <c r="G21" s="198">
        <v>2701</v>
      </c>
      <c r="H21" s="198">
        <v>2760</v>
      </c>
      <c r="I21" s="1263">
        <v>102.2</v>
      </c>
      <c r="J21" s="198"/>
      <c r="K21" s="198"/>
      <c r="L21" s="198"/>
      <c r="M21" s="198"/>
      <c r="N21" s="199" t="s">
        <v>1138</v>
      </c>
      <c r="O21" s="198">
        <v>20462</v>
      </c>
      <c r="P21" s="198">
        <v>20051</v>
      </c>
      <c r="Q21" s="1264">
        <v>98</v>
      </c>
    </row>
    <row r="22" ht="11.25">
      <c r="B22" s="103" t="s">
        <v>2545</v>
      </c>
    </row>
  </sheetData>
  <printOptions/>
  <pageMargins left="0.42" right="0.18" top="0.5905511811023623" bottom="0.3937007874015748" header="0.29" footer="0.1968503937007874"/>
  <pageSetup horizontalDpi="300" verticalDpi="300" orientation="portrait" paperSize="9" r:id="rId1"/>
</worksheet>
</file>

<file path=xl/worksheets/sheet42.xml><?xml version="1.0" encoding="utf-8"?>
<worksheet xmlns="http://schemas.openxmlformats.org/spreadsheetml/2006/main" xmlns:r="http://schemas.openxmlformats.org/officeDocument/2006/relationships">
  <dimension ref="B2:T49"/>
  <sheetViews>
    <sheetView workbookViewId="0" topLeftCell="A1">
      <selection activeCell="A1" sqref="A1"/>
    </sheetView>
  </sheetViews>
  <sheetFormatPr defaultColWidth="9.00390625" defaultRowHeight="13.5"/>
  <cols>
    <col min="1" max="1" width="3.25390625" style="103" customWidth="1"/>
    <col min="2" max="2" width="9.25390625" style="103" customWidth="1"/>
    <col min="3" max="12" width="6.625" style="103" customWidth="1"/>
    <col min="13" max="14" width="10.625" style="103" customWidth="1"/>
    <col min="15" max="16384" width="6.625" style="103" customWidth="1"/>
  </cols>
  <sheetData>
    <row r="2" ht="14.25">
      <c r="B2" s="1265" t="s">
        <v>2593</v>
      </c>
    </row>
    <row r="3" spans="3:9" ht="15.75" customHeight="1">
      <c r="C3" s="94"/>
      <c r="D3" s="94"/>
      <c r="E3" s="94"/>
      <c r="F3" s="94"/>
      <c r="G3" s="94"/>
      <c r="H3" s="94"/>
      <c r="I3" s="1266"/>
    </row>
    <row r="4" spans="2:19" ht="15.75" customHeight="1" thickBot="1">
      <c r="B4" s="1164" t="s">
        <v>2583</v>
      </c>
      <c r="C4" s="1267"/>
      <c r="D4" s="1267"/>
      <c r="E4" s="1267"/>
      <c r="F4" s="1267"/>
      <c r="G4" s="1267"/>
      <c r="H4" s="1267"/>
      <c r="I4" s="1267"/>
      <c r="J4" s="1267"/>
      <c r="K4" s="1267"/>
      <c r="L4" s="1267"/>
      <c r="M4" s="1267"/>
      <c r="N4" s="1268"/>
      <c r="O4" s="1267"/>
      <c r="P4" s="1268"/>
      <c r="Q4" s="1268"/>
      <c r="R4" s="1268"/>
      <c r="S4" s="1269" t="s">
        <v>2547</v>
      </c>
    </row>
    <row r="5" spans="2:20" s="93" customFormat="1" ht="15.75" customHeight="1" thickTop="1">
      <c r="B5" s="113" t="s">
        <v>2548</v>
      </c>
      <c r="C5" s="1610" t="s">
        <v>2584</v>
      </c>
      <c r="D5" s="1623"/>
      <c r="E5" s="1623"/>
      <c r="F5" s="1623"/>
      <c r="G5" s="1623"/>
      <c r="H5" s="1623"/>
      <c r="I5" s="1624"/>
      <c r="J5" s="804" t="s">
        <v>2549</v>
      </c>
      <c r="K5" s="805"/>
      <c r="L5" s="806"/>
      <c r="M5" s="1270" t="s">
        <v>2550</v>
      </c>
      <c r="N5" s="805"/>
      <c r="O5" s="805"/>
      <c r="P5" s="805"/>
      <c r="Q5" s="805"/>
      <c r="R5" s="805"/>
      <c r="S5" s="806"/>
      <c r="T5" s="876"/>
    </row>
    <row r="6" spans="2:20" s="93" customFormat="1" ht="15.75" customHeight="1">
      <c r="B6" s="110" t="s">
        <v>1460</v>
      </c>
      <c r="C6" s="1160"/>
      <c r="D6" s="1271"/>
      <c r="E6" s="1271"/>
      <c r="F6" s="1271"/>
      <c r="G6" s="1271"/>
      <c r="H6" s="1271"/>
      <c r="I6" s="1271"/>
      <c r="J6" s="809" t="s">
        <v>2551</v>
      </c>
      <c r="K6" s="809" t="s">
        <v>2551</v>
      </c>
      <c r="L6" s="1271"/>
      <c r="M6" s="1271"/>
      <c r="N6" s="1271"/>
      <c r="O6" s="809"/>
      <c r="P6" s="809"/>
      <c r="Q6" s="809" t="s">
        <v>2552</v>
      </c>
      <c r="R6" s="809"/>
      <c r="S6" s="182"/>
      <c r="T6" s="876"/>
    </row>
    <row r="7" spans="2:20" s="93" customFormat="1" ht="15.75" customHeight="1">
      <c r="B7" s="1272" t="s">
        <v>2553</v>
      </c>
      <c r="C7" s="1273" t="s">
        <v>1075</v>
      </c>
      <c r="D7" s="199" t="s">
        <v>2551</v>
      </c>
      <c r="E7" s="199" t="s">
        <v>2554</v>
      </c>
      <c r="F7" s="199" t="s">
        <v>2555</v>
      </c>
      <c r="G7" s="199" t="s">
        <v>2556</v>
      </c>
      <c r="H7" s="199" t="s">
        <v>2557</v>
      </c>
      <c r="I7" s="199" t="s">
        <v>2075</v>
      </c>
      <c r="J7" s="199" t="s">
        <v>2558</v>
      </c>
      <c r="K7" s="199" t="s">
        <v>2559</v>
      </c>
      <c r="L7" s="199" t="s">
        <v>2554</v>
      </c>
      <c r="M7" s="199" t="s">
        <v>1435</v>
      </c>
      <c r="N7" s="199" t="s">
        <v>2551</v>
      </c>
      <c r="O7" s="199" t="s">
        <v>2554</v>
      </c>
      <c r="P7" s="199" t="s">
        <v>2555</v>
      </c>
      <c r="Q7" s="199" t="s">
        <v>2557</v>
      </c>
      <c r="R7" s="199" t="s">
        <v>2075</v>
      </c>
      <c r="S7" s="1274" t="s">
        <v>2560</v>
      </c>
      <c r="T7" s="876"/>
    </row>
    <row r="8" spans="2:20" s="93" customFormat="1" ht="15.75" customHeight="1">
      <c r="B8" s="111"/>
      <c r="C8" s="109"/>
      <c r="D8" s="110"/>
      <c r="E8" s="110"/>
      <c r="F8" s="110"/>
      <c r="G8" s="110"/>
      <c r="H8" s="110"/>
      <c r="I8" s="110"/>
      <c r="J8" s="110"/>
      <c r="K8" s="110"/>
      <c r="L8" s="110"/>
      <c r="M8" s="110"/>
      <c r="N8" s="110"/>
      <c r="O8" s="110"/>
      <c r="P8" s="110"/>
      <c r="Q8" s="113"/>
      <c r="R8" s="113"/>
      <c r="S8" s="824"/>
      <c r="T8" s="109"/>
    </row>
    <row r="9" spans="2:20" s="93" customFormat="1" ht="16.5" customHeight="1">
      <c r="B9" s="125" t="s">
        <v>2585</v>
      </c>
      <c r="C9" s="109">
        <f>SUM(D9:I9)</f>
        <v>553</v>
      </c>
      <c r="D9" s="110">
        <v>368</v>
      </c>
      <c r="E9" s="110">
        <v>44</v>
      </c>
      <c r="F9" s="110">
        <v>43</v>
      </c>
      <c r="G9" s="113" t="s">
        <v>2586</v>
      </c>
      <c r="H9" s="113" t="s">
        <v>2561</v>
      </c>
      <c r="I9" s="110">
        <v>98</v>
      </c>
      <c r="J9" s="110">
        <v>23124</v>
      </c>
      <c r="K9" s="110">
        <v>2451</v>
      </c>
      <c r="L9" s="110">
        <v>548</v>
      </c>
      <c r="M9" s="110">
        <f>SUM(N9:S9)</f>
        <v>1542002</v>
      </c>
      <c r="N9" s="110">
        <v>1500562</v>
      </c>
      <c r="O9" s="110">
        <v>5504</v>
      </c>
      <c r="P9" s="110">
        <v>18229</v>
      </c>
      <c r="Q9" s="113" t="s">
        <v>2586</v>
      </c>
      <c r="R9" s="110">
        <v>17647</v>
      </c>
      <c r="S9" s="97">
        <v>60</v>
      </c>
      <c r="T9" s="109"/>
    </row>
    <row r="10" spans="2:20" s="93" customFormat="1" ht="16.5" customHeight="1">
      <c r="B10" s="111"/>
      <c r="C10" s="109"/>
      <c r="D10" s="110"/>
      <c r="E10" s="110"/>
      <c r="F10" s="110"/>
      <c r="G10" s="110"/>
      <c r="H10" s="110"/>
      <c r="I10" s="110"/>
      <c r="J10" s="110"/>
      <c r="K10" s="110"/>
      <c r="L10" s="110"/>
      <c r="M10" s="110"/>
      <c r="N10" s="110"/>
      <c r="O10" s="110"/>
      <c r="P10" s="110"/>
      <c r="Q10" s="110"/>
      <c r="R10" s="110"/>
      <c r="S10" s="97"/>
      <c r="T10" s="109"/>
    </row>
    <row r="11" spans="2:20" s="105" customFormat="1" ht="16.5" customHeight="1">
      <c r="B11" s="1275" t="s">
        <v>2587</v>
      </c>
      <c r="C11" s="200">
        <f>SUM(C13:C25)</f>
        <v>529</v>
      </c>
      <c r="D11" s="106">
        <f>SUM(D13:D25)</f>
        <v>342</v>
      </c>
      <c r="E11" s="106">
        <f>SUM(E13:E25)</f>
        <v>35</v>
      </c>
      <c r="F11" s="106">
        <f>SUM(F13:F25)</f>
        <v>38</v>
      </c>
      <c r="G11" s="108" t="s">
        <v>2586</v>
      </c>
      <c r="H11" s="108" t="s">
        <v>2586</v>
      </c>
      <c r="I11" s="106">
        <f aca="true" t="shared" si="0" ref="I11:P11">SUM(I13:I25)</f>
        <v>114</v>
      </c>
      <c r="J11" s="106">
        <f t="shared" si="0"/>
        <v>24159</v>
      </c>
      <c r="K11" s="106">
        <f t="shared" si="0"/>
        <v>1707</v>
      </c>
      <c r="L11" s="106">
        <f t="shared" si="0"/>
        <v>2441</v>
      </c>
      <c r="M11" s="106">
        <f t="shared" si="0"/>
        <v>1783696</v>
      </c>
      <c r="N11" s="106">
        <f t="shared" si="0"/>
        <v>1736356</v>
      </c>
      <c r="O11" s="106">
        <f t="shared" si="0"/>
        <v>13912</v>
      </c>
      <c r="P11" s="106">
        <f t="shared" si="0"/>
        <v>17698</v>
      </c>
      <c r="Q11" s="108" t="s">
        <v>2586</v>
      </c>
      <c r="R11" s="106">
        <f>SUM(R13:R25)</f>
        <v>14741</v>
      </c>
      <c r="S11" s="138">
        <f>SUM(S13:S25)</f>
        <v>989</v>
      </c>
      <c r="T11" s="200"/>
    </row>
    <row r="12" spans="2:20" s="93" customFormat="1" ht="16.5" customHeight="1">
      <c r="B12" s="111"/>
      <c r="C12" s="112"/>
      <c r="D12" s="113"/>
      <c r="E12" s="113"/>
      <c r="F12" s="113"/>
      <c r="G12" s="113"/>
      <c r="H12" s="113"/>
      <c r="I12" s="113"/>
      <c r="J12" s="113"/>
      <c r="K12" s="113"/>
      <c r="L12" s="113"/>
      <c r="M12" s="113"/>
      <c r="N12" s="113"/>
      <c r="O12" s="113"/>
      <c r="P12" s="113"/>
      <c r="Q12" s="113"/>
      <c r="R12" s="113"/>
      <c r="S12" s="824"/>
      <c r="T12" s="109"/>
    </row>
    <row r="13" spans="2:20" s="93" customFormat="1" ht="16.5" customHeight="1">
      <c r="B13" s="125" t="s">
        <v>2588</v>
      </c>
      <c r="C13" s="109">
        <f aca="true" t="shared" si="1" ref="C13:C18">SUM(D13:I13)</f>
        <v>26</v>
      </c>
      <c r="D13" s="113">
        <v>24</v>
      </c>
      <c r="E13" s="113" t="s">
        <v>2586</v>
      </c>
      <c r="F13" s="113">
        <v>1</v>
      </c>
      <c r="G13" s="113" t="s">
        <v>2561</v>
      </c>
      <c r="H13" s="113" t="s">
        <v>2561</v>
      </c>
      <c r="I13" s="113">
        <v>1</v>
      </c>
      <c r="J13" s="113">
        <v>2548</v>
      </c>
      <c r="K13" s="113">
        <v>168</v>
      </c>
      <c r="L13" s="113" t="s">
        <v>2586</v>
      </c>
      <c r="M13" s="110">
        <f aca="true" t="shared" si="2" ref="M13:M18">SUM(N13:S13)</f>
        <v>139410</v>
      </c>
      <c r="N13" s="113">
        <v>139213</v>
      </c>
      <c r="O13" s="113" t="s">
        <v>2586</v>
      </c>
      <c r="P13" s="113">
        <v>85</v>
      </c>
      <c r="Q13" s="113" t="s">
        <v>2586</v>
      </c>
      <c r="R13" s="113">
        <v>112</v>
      </c>
      <c r="S13" s="824" t="s">
        <v>2586</v>
      </c>
      <c r="T13" s="109"/>
    </row>
    <row r="14" spans="2:20" s="93" customFormat="1" ht="16.5" customHeight="1">
      <c r="B14" s="1276" t="s">
        <v>2589</v>
      </c>
      <c r="C14" s="109">
        <f t="shared" si="1"/>
        <v>47</v>
      </c>
      <c r="D14" s="113">
        <v>41</v>
      </c>
      <c r="E14" s="113" t="s">
        <v>2586</v>
      </c>
      <c r="F14" s="113">
        <v>4</v>
      </c>
      <c r="G14" s="113" t="s">
        <v>2561</v>
      </c>
      <c r="H14" s="113" t="s">
        <v>2561</v>
      </c>
      <c r="I14" s="113">
        <v>2</v>
      </c>
      <c r="J14" s="113">
        <v>2916</v>
      </c>
      <c r="K14" s="113">
        <v>136</v>
      </c>
      <c r="L14" s="113" t="s">
        <v>2586</v>
      </c>
      <c r="M14" s="110">
        <f t="shared" si="2"/>
        <v>141094</v>
      </c>
      <c r="N14" s="113">
        <v>137449</v>
      </c>
      <c r="O14" s="113" t="s">
        <v>2586</v>
      </c>
      <c r="P14" s="113">
        <v>3307</v>
      </c>
      <c r="Q14" s="113" t="s">
        <v>2586</v>
      </c>
      <c r="R14" s="113">
        <v>338</v>
      </c>
      <c r="S14" s="824" t="s">
        <v>2586</v>
      </c>
      <c r="T14" s="109"/>
    </row>
    <row r="15" spans="2:20" s="93" customFormat="1" ht="16.5" customHeight="1">
      <c r="B15" s="1276" t="s">
        <v>2562</v>
      </c>
      <c r="C15" s="109">
        <f t="shared" si="1"/>
        <v>73</v>
      </c>
      <c r="D15" s="113">
        <v>34</v>
      </c>
      <c r="E15" s="113">
        <v>5</v>
      </c>
      <c r="F15" s="113">
        <v>5</v>
      </c>
      <c r="G15" s="113" t="s">
        <v>2561</v>
      </c>
      <c r="H15" s="113" t="s">
        <v>2561</v>
      </c>
      <c r="I15" s="113">
        <v>29</v>
      </c>
      <c r="J15" s="113">
        <v>2165</v>
      </c>
      <c r="K15" s="113">
        <v>133</v>
      </c>
      <c r="L15" s="113">
        <v>194</v>
      </c>
      <c r="M15" s="110">
        <f t="shared" si="2"/>
        <v>128426</v>
      </c>
      <c r="N15" s="113">
        <v>124860</v>
      </c>
      <c r="O15" s="113">
        <v>30</v>
      </c>
      <c r="P15" s="113">
        <v>2766</v>
      </c>
      <c r="Q15" s="113" t="s">
        <v>2586</v>
      </c>
      <c r="R15" s="113">
        <v>770</v>
      </c>
      <c r="S15" s="824" t="s">
        <v>2586</v>
      </c>
      <c r="T15" s="109"/>
    </row>
    <row r="16" spans="2:20" s="93" customFormat="1" ht="16.5" customHeight="1">
      <c r="B16" s="1276" t="s">
        <v>2563</v>
      </c>
      <c r="C16" s="109">
        <f t="shared" si="1"/>
        <v>69</v>
      </c>
      <c r="D16" s="113">
        <v>30</v>
      </c>
      <c r="E16" s="113">
        <v>13</v>
      </c>
      <c r="F16" s="113">
        <v>4</v>
      </c>
      <c r="G16" s="113" t="s">
        <v>2561</v>
      </c>
      <c r="H16" s="113" t="s">
        <v>2561</v>
      </c>
      <c r="I16" s="113">
        <v>22</v>
      </c>
      <c r="J16" s="113">
        <v>2082</v>
      </c>
      <c r="K16" s="113">
        <v>202</v>
      </c>
      <c r="L16" s="113">
        <v>491</v>
      </c>
      <c r="M16" s="110">
        <f t="shared" si="2"/>
        <v>134784</v>
      </c>
      <c r="N16" s="113">
        <v>128117</v>
      </c>
      <c r="O16" s="113">
        <v>1333</v>
      </c>
      <c r="P16" s="113">
        <v>1808</v>
      </c>
      <c r="Q16" s="113" t="s">
        <v>2586</v>
      </c>
      <c r="R16" s="113">
        <v>3526</v>
      </c>
      <c r="S16" s="824" t="s">
        <v>2586</v>
      </c>
      <c r="T16" s="109"/>
    </row>
    <row r="17" spans="2:20" s="93" customFormat="1" ht="16.5" customHeight="1">
      <c r="B17" s="1276" t="s">
        <v>2564</v>
      </c>
      <c r="C17" s="109">
        <f t="shared" si="1"/>
        <v>70</v>
      </c>
      <c r="D17" s="113">
        <v>35</v>
      </c>
      <c r="E17" s="113">
        <v>12</v>
      </c>
      <c r="F17" s="113">
        <v>3</v>
      </c>
      <c r="G17" s="113" t="s">
        <v>2561</v>
      </c>
      <c r="H17" s="113" t="s">
        <v>2561</v>
      </c>
      <c r="I17" s="113">
        <v>20</v>
      </c>
      <c r="J17" s="113">
        <v>1348</v>
      </c>
      <c r="K17" s="113">
        <v>407</v>
      </c>
      <c r="L17" s="113">
        <v>1685</v>
      </c>
      <c r="M17" s="110">
        <f t="shared" si="2"/>
        <v>91572</v>
      </c>
      <c r="N17" s="113">
        <v>77629</v>
      </c>
      <c r="O17" s="113">
        <v>11803</v>
      </c>
      <c r="P17" s="113">
        <v>888</v>
      </c>
      <c r="Q17" s="113" t="s">
        <v>2586</v>
      </c>
      <c r="R17" s="113">
        <v>1252</v>
      </c>
      <c r="S17" s="824" t="s">
        <v>2586</v>
      </c>
      <c r="T17" s="109"/>
    </row>
    <row r="18" spans="2:20" s="93" customFormat="1" ht="15.75" customHeight="1">
      <c r="B18" s="1276" t="s">
        <v>2565</v>
      </c>
      <c r="C18" s="109">
        <f t="shared" si="1"/>
        <v>36</v>
      </c>
      <c r="D18" s="113">
        <v>26</v>
      </c>
      <c r="E18" s="113">
        <v>1</v>
      </c>
      <c r="F18" s="113">
        <v>5</v>
      </c>
      <c r="G18" s="113" t="s">
        <v>2561</v>
      </c>
      <c r="H18" s="113" t="s">
        <v>2561</v>
      </c>
      <c r="I18" s="113">
        <v>4</v>
      </c>
      <c r="J18" s="113">
        <v>1171</v>
      </c>
      <c r="K18" s="113">
        <v>33</v>
      </c>
      <c r="L18" s="113">
        <v>1</v>
      </c>
      <c r="M18" s="110">
        <f t="shared" si="2"/>
        <v>81123</v>
      </c>
      <c r="N18" s="113">
        <v>79136</v>
      </c>
      <c r="O18" s="113" t="s">
        <v>2586</v>
      </c>
      <c r="P18" s="113">
        <v>1823</v>
      </c>
      <c r="Q18" s="113" t="s">
        <v>2586</v>
      </c>
      <c r="R18" s="113">
        <v>164</v>
      </c>
      <c r="S18" s="824" t="s">
        <v>2586</v>
      </c>
      <c r="T18" s="109"/>
    </row>
    <row r="19" spans="2:20" s="93" customFormat="1" ht="15.75" customHeight="1">
      <c r="B19" s="113"/>
      <c r="C19" s="109"/>
      <c r="D19" s="113"/>
      <c r="E19" s="113"/>
      <c r="F19" s="113"/>
      <c r="G19" s="113"/>
      <c r="H19" s="113"/>
      <c r="I19" s="113"/>
      <c r="J19" s="113"/>
      <c r="K19" s="113"/>
      <c r="L19" s="113"/>
      <c r="M19" s="110"/>
      <c r="N19" s="113"/>
      <c r="O19" s="113"/>
      <c r="P19" s="113"/>
      <c r="Q19" s="113"/>
      <c r="R19" s="113"/>
      <c r="S19" s="824"/>
      <c r="T19" s="109"/>
    </row>
    <row r="20" spans="2:20" s="93" customFormat="1" ht="15.75" customHeight="1">
      <c r="B20" s="1276">
        <v>7</v>
      </c>
      <c r="C20" s="109">
        <f aca="true" t="shared" si="3" ref="C20:C25">SUM(D20:I20)</f>
        <v>28</v>
      </c>
      <c r="D20" s="113">
        <v>22</v>
      </c>
      <c r="E20" s="113" t="s">
        <v>2586</v>
      </c>
      <c r="F20" s="113">
        <v>1</v>
      </c>
      <c r="G20" s="113" t="s">
        <v>2561</v>
      </c>
      <c r="H20" s="113" t="s">
        <v>2561</v>
      </c>
      <c r="I20" s="113">
        <v>5</v>
      </c>
      <c r="J20" s="113">
        <v>1463</v>
      </c>
      <c r="K20" s="113">
        <v>182</v>
      </c>
      <c r="L20" s="113" t="s">
        <v>2586</v>
      </c>
      <c r="M20" s="110">
        <f aca="true" t="shared" si="4" ref="M20:M25">SUM(N20:S20)</f>
        <v>76211</v>
      </c>
      <c r="N20" s="113">
        <v>76181</v>
      </c>
      <c r="O20" s="113" t="s">
        <v>2586</v>
      </c>
      <c r="P20" s="113" t="s">
        <v>2586</v>
      </c>
      <c r="Q20" s="113" t="s">
        <v>2586</v>
      </c>
      <c r="R20" s="113">
        <v>30</v>
      </c>
      <c r="S20" s="824" t="s">
        <v>2586</v>
      </c>
      <c r="T20" s="109"/>
    </row>
    <row r="21" spans="2:20" s="93" customFormat="1" ht="15.75" customHeight="1">
      <c r="B21" s="1276">
        <v>8</v>
      </c>
      <c r="C21" s="109">
        <f t="shared" si="3"/>
        <v>43</v>
      </c>
      <c r="D21" s="113">
        <v>24</v>
      </c>
      <c r="E21" s="113">
        <v>2</v>
      </c>
      <c r="F21" s="113">
        <v>5</v>
      </c>
      <c r="G21" s="113" t="s">
        <v>2561</v>
      </c>
      <c r="H21" s="113" t="s">
        <v>2561</v>
      </c>
      <c r="I21" s="113">
        <v>12</v>
      </c>
      <c r="J21" s="113">
        <v>1225</v>
      </c>
      <c r="K21" s="113">
        <v>100</v>
      </c>
      <c r="L21" s="113">
        <v>44</v>
      </c>
      <c r="M21" s="110">
        <f t="shared" si="4"/>
        <v>79623</v>
      </c>
      <c r="N21" s="113">
        <v>73711</v>
      </c>
      <c r="O21" s="113">
        <v>106</v>
      </c>
      <c r="P21" s="113">
        <v>949</v>
      </c>
      <c r="Q21" s="113" t="s">
        <v>2586</v>
      </c>
      <c r="R21" s="113">
        <v>4857</v>
      </c>
      <c r="S21" s="824" t="s">
        <v>2586</v>
      </c>
      <c r="T21" s="109"/>
    </row>
    <row r="22" spans="2:20" s="93" customFormat="1" ht="15.75" customHeight="1">
      <c r="B22" s="1276">
        <v>9</v>
      </c>
      <c r="C22" s="109">
        <f t="shared" si="3"/>
        <v>31</v>
      </c>
      <c r="D22" s="113">
        <v>21</v>
      </c>
      <c r="E22" s="113">
        <v>1</v>
      </c>
      <c r="F22" s="113">
        <v>3</v>
      </c>
      <c r="G22" s="113" t="s">
        <v>2561</v>
      </c>
      <c r="H22" s="113" t="s">
        <v>2561</v>
      </c>
      <c r="I22" s="113">
        <v>6</v>
      </c>
      <c r="J22" s="113">
        <v>931</v>
      </c>
      <c r="K22" s="113">
        <v>74</v>
      </c>
      <c r="L22" s="113">
        <v>1</v>
      </c>
      <c r="M22" s="110">
        <f t="shared" si="4"/>
        <v>72043</v>
      </c>
      <c r="N22" s="113">
        <v>70321</v>
      </c>
      <c r="O22" s="113">
        <v>15</v>
      </c>
      <c r="P22" s="113">
        <v>430</v>
      </c>
      <c r="Q22" s="113" t="s">
        <v>2586</v>
      </c>
      <c r="R22" s="113">
        <v>1277</v>
      </c>
      <c r="S22" s="824" t="s">
        <v>2586</v>
      </c>
      <c r="T22" s="109"/>
    </row>
    <row r="23" spans="2:20" s="93" customFormat="1" ht="15.75" customHeight="1">
      <c r="B23" s="1276">
        <v>10</v>
      </c>
      <c r="C23" s="109">
        <f t="shared" si="3"/>
        <v>29</v>
      </c>
      <c r="D23" s="113">
        <v>18</v>
      </c>
      <c r="E23" s="113">
        <v>1</v>
      </c>
      <c r="F23" s="113">
        <v>4</v>
      </c>
      <c r="G23" s="113" t="s">
        <v>2561</v>
      </c>
      <c r="H23" s="113" t="s">
        <v>2561</v>
      </c>
      <c r="I23" s="113">
        <v>6</v>
      </c>
      <c r="J23" s="113">
        <v>1791</v>
      </c>
      <c r="K23" s="113">
        <v>46</v>
      </c>
      <c r="L23" s="113">
        <v>25</v>
      </c>
      <c r="M23" s="110">
        <f t="shared" si="4"/>
        <v>86838</v>
      </c>
      <c r="N23" s="113">
        <v>82417</v>
      </c>
      <c r="O23" s="113">
        <v>625</v>
      </c>
      <c r="P23" s="113">
        <v>2303</v>
      </c>
      <c r="Q23" s="113" t="s">
        <v>2586</v>
      </c>
      <c r="R23" s="113">
        <v>1493</v>
      </c>
      <c r="S23" s="824" t="s">
        <v>2586</v>
      </c>
      <c r="T23" s="109"/>
    </row>
    <row r="24" spans="2:20" s="93" customFormat="1" ht="15.75" customHeight="1">
      <c r="B24" s="1276">
        <v>11</v>
      </c>
      <c r="C24" s="109">
        <f t="shared" si="3"/>
        <v>37</v>
      </c>
      <c r="D24" s="113">
        <v>34</v>
      </c>
      <c r="E24" s="113" t="s">
        <v>2586</v>
      </c>
      <c r="F24" s="113">
        <v>1</v>
      </c>
      <c r="G24" s="113" t="s">
        <v>2561</v>
      </c>
      <c r="H24" s="113" t="s">
        <v>2561</v>
      </c>
      <c r="I24" s="113">
        <v>2</v>
      </c>
      <c r="J24" s="113">
        <v>2911</v>
      </c>
      <c r="K24" s="113">
        <v>100</v>
      </c>
      <c r="L24" s="113" t="s">
        <v>2586</v>
      </c>
      <c r="M24" s="110">
        <f t="shared" si="4"/>
        <v>193691</v>
      </c>
      <c r="N24" s="113">
        <v>190748</v>
      </c>
      <c r="O24" s="113" t="s">
        <v>2586</v>
      </c>
      <c r="P24" s="113">
        <v>1624</v>
      </c>
      <c r="Q24" s="113" t="s">
        <v>2586</v>
      </c>
      <c r="R24" s="113">
        <v>330</v>
      </c>
      <c r="S24" s="824">
        <v>989</v>
      </c>
      <c r="T24" s="109"/>
    </row>
    <row r="25" spans="2:20" s="93" customFormat="1" ht="15.75" customHeight="1">
      <c r="B25" s="1276">
        <v>12</v>
      </c>
      <c r="C25" s="109">
        <f t="shared" si="3"/>
        <v>40</v>
      </c>
      <c r="D25" s="113">
        <v>33</v>
      </c>
      <c r="E25" s="113" t="s">
        <v>2586</v>
      </c>
      <c r="F25" s="113">
        <v>2</v>
      </c>
      <c r="G25" s="113" t="s">
        <v>2561</v>
      </c>
      <c r="H25" s="113" t="s">
        <v>2561</v>
      </c>
      <c r="I25" s="113">
        <v>5</v>
      </c>
      <c r="J25" s="113">
        <v>3608</v>
      </c>
      <c r="K25" s="113">
        <v>126</v>
      </c>
      <c r="L25" s="113" t="s">
        <v>2586</v>
      </c>
      <c r="M25" s="110">
        <f t="shared" si="4"/>
        <v>558881</v>
      </c>
      <c r="N25" s="113">
        <v>556574</v>
      </c>
      <c r="O25" s="113" t="s">
        <v>2586</v>
      </c>
      <c r="P25" s="113">
        <v>1715</v>
      </c>
      <c r="Q25" s="113" t="s">
        <v>2586</v>
      </c>
      <c r="R25" s="113">
        <v>592</v>
      </c>
      <c r="S25" s="824" t="s">
        <v>2586</v>
      </c>
      <c r="T25" s="109"/>
    </row>
    <row r="26" spans="2:20" s="93" customFormat="1" ht="15.75" customHeight="1" thickBot="1">
      <c r="B26" s="111"/>
      <c r="C26" s="112"/>
      <c r="D26" s="1277"/>
      <c r="E26" s="1277"/>
      <c r="F26" s="1277"/>
      <c r="G26" s="1277"/>
      <c r="H26" s="1277"/>
      <c r="I26" s="1277"/>
      <c r="J26" s="1277"/>
      <c r="K26" s="1277"/>
      <c r="L26" s="1277"/>
      <c r="M26" s="1277"/>
      <c r="N26" s="1277"/>
      <c r="O26" s="1277"/>
      <c r="P26" s="1277"/>
      <c r="Q26" s="1277"/>
      <c r="R26" s="1277"/>
      <c r="S26" s="824"/>
      <c r="T26" s="109"/>
    </row>
    <row r="27" spans="2:20" s="93" customFormat="1" ht="15.75" customHeight="1" thickTop="1">
      <c r="B27" s="1278" t="s">
        <v>2548</v>
      </c>
      <c r="C27" s="1510" t="s">
        <v>2590</v>
      </c>
      <c r="D27" s="1511"/>
      <c r="E27" s="1511"/>
      <c r="F27" s="1511"/>
      <c r="G27" s="1511"/>
      <c r="H27" s="1511"/>
      <c r="I27" s="1512"/>
      <c r="J27" s="446" t="s">
        <v>2566</v>
      </c>
      <c r="K27" s="1279" t="s">
        <v>2567</v>
      </c>
      <c r="L27" s="805"/>
      <c r="M27" s="805"/>
      <c r="N27" s="805"/>
      <c r="O27" s="193"/>
      <c r="P27" s="193"/>
      <c r="Q27" s="193"/>
      <c r="R27" s="193"/>
      <c r="S27" s="1280"/>
      <c r="T27" s="109"/>
    </row>
    <row r="28" spans="2:18" s="93" customFormat="1" ht="15.75" customHeight="1">
      <c r="B28" s="110" t="s">
        <v>1460</v>
      </c>
      <c r="C28" s="1281" t="s">
        <v>2568</v>
      </c>
      <c r="D28" s="1282"/>
      <c r="E28" s="1282"/>
      <c r="F28" s="1282"/>
      <c r="G28" s="1282"/>
      <c r="H28" s="809"/>
      <c r="I28" s="809" t="s">
        <v>2552</v>
      </c>
      <c r="J28" s="876"/>
      <c r="K28" s="809"/>
      <c r="L28" s="809"/>
      <c r="M28" s="809"/>
      <c r="N28" s="809"/>
      <c r="O28" s="1283" t="s">
        <v>2569</v>
      </c>
      <c r="P28" s="125" t="s">
        <v>2570</v>
      </c>
      <c r="Q28" s="125" t="s">
        <v>2571</v>
      </c>
      <c r="R28" s="1190" t="s">
        <v>2572</v>
      </c>
    </row>
    <row r="29" spans="2:18" s="93" customFormat="1" ht="15.75" customHeight="1">
      <c r="B29" s="1272" t="s">
        <v>2553</v>
      </c>
      <c r="C29" s="1273" t="s">
        <v>2591</v>
      </c>
      <c r="D29" s="807" t="s">
        <v>2573</v>
      </c>
      <c r="E29" s="807" t="s">
        <v>2574</v>
      </c>
      <c r="F29" s="807" t="s">
        <v>2592</v>
      </c>
      <c r="G29" s="1273" t="s">
        <v>2575</v>
      </c>
      <c r="H29" s="199" t="s">
        <v>2555</v>
      </c>
      <c r="I29" s="199" t="s">
        <v>2557</v>
      </c>
      <c r="J29" s="1273" t="s">
        <v>2576</v>
      </c>
      <c r="K29" s="199" t="s">
        <v>1075</v>
      </c>
      <c r="L29" s="199" t="s">
        <v>2577</v>
      </c>
      <c r="M29" s="199" t="s">
        <v>2578</v>
      </c>
      <c r="N29" s="199" t="s">
        <v>2579</v>
      </c>
      <c r="O29" s="129" t="s">
        <v>2580</v>
      </c>
      <c r="P29" s="198"/>
      <c r="Q29" s="198"/>
      <c r="R29" s="1162" t="s">
        <v>2581</v>
      </c>
    </row>
    <row r="30" spans="2:18" s="93" customFormat="1" ht="15.75" customHeight="1">
      <c r="B30" s="111"/>
      <c r="C30" s="109"/>
      <c r="D30" s="110"/>
      <c r="E30" s="110"/>
      <c r="F30" s="110"/>
      <c r="G30" s="109"/>
      <c r="H30" s="110"/>
      <c r="I30" s="110"/>
      <c r="J30" s="109"/>
      <c r="K30" s="110"/>
      <c r="L30" s="113"/>
      <c r="M30" s="113"/>
      <c r="N30" s="110"/>
      <c r="O30" s="112"/>
      <c r="P30" s="110"/>
      <c r="Q30" s="110"/>
      <c r="R30" s="97"/>
    </row>
    <row r="31" spans="2:18" s="93" customFormat="1" ht="15.75" customHeight="1">
      <c r="B31" s="125" t="s">
        <v>2585</v>
      </c>
      <c r="C31" s="112">
        <f>SUM(D31:G31)</f>
        <v>468</v>
      </c>
      <c r="D31" s="113">
        <v>137</v>
      </c>
      <c r="E31" s="113">
        <v>35</v>
      </c>
      <c r="F31" s="113">
        <v>164</v>
      </c>
      <c r="G31" s="112">
        <v>132</v>
      </c>
      <c r="H31" s="113">
        <v>44</v>
      </c>
      <c r="I31" s="113" t="s">
        <v>2561</v>
      </c>
      <c r="J31" s="112">
        <v>1</v>
      </c>
      <c r="K31" s="113">
        <f>SUM(L31:N31)</f>
        <v>316</v>
      </c>
      <c r="L31" s="113">
        <v>93</v>
      </c>
      <c r="M31" s="113">
        <v>25</v>
      </c>
      <c r="N31" s="113">
        <v>198</v>
      </c>
      <c r="O31" s="112">
        <v>1050</v>
      </c>
      <c r="P31" s="113">
        <v>92</v>
      </c>
      <c r="Q31" s="113">
        <v>19</v>
      </c>
      <c r="R31" s="824">
        <v>9</v>
      </c>
    </row>
    <row r="32" spans="2:18" s="93" customFormat="1" ht="15.75" customHeight="1">
      <c r="B32" s="111"/>
      <c r="C32" s="112"/>
      <c r="D32" s="113"/>
      <c r="E32" s="113"/>
      <c r="F32" s="113"/>
      <c r="G32" s="112"/>
      <c r="H32" s="113"/>
      <c r="I32" s="113"/>
      <c r="J32" s="112"/>
      <c r="K32" s="113"/>
      <c r="L32" s="113"/>
      <c r="M32" s="113"/>
      <c r="N32" s="113"/>
      <c r="O32" s="112"/>
      <c r="P32" s="113"/>
      <c r="Q32" s="113"/>
      <c r="R32" s="824"/>
    </row>
    <row r="33" spans="2:18" s="105" customFormat="1" ht="15.75" customHeight="1">
      <c r="B33" s="1275" t="s">
        <v>2587</v>
      </c>
      <c r="C33" s="1284">
        <f aca="true" t="shared" si="5" ref="C33:H33">SUM(C35:C47)</f>
        <v>450</v>
      </c>
      <c r="D33" s="108">
        <f t="shared" si="5"/>
        <v>140</v>
      </c>
      <c r="E33" s="108">
        <f t="shared" si="5"/>
        <v>31</v>
      </c>
      <c r="F33" s="108">
        <f t="shared" si="5"/>
        <v>164</v>
      </c>
      <c r="G33" s="107">
        <f t="shared" si="5"/>
        <v>115</v>
      </c>
      <c r="H33" s="108">
        <f t="shared" si="5"/>
        <v>38</v>
      </c>
      <c r="I33" s="108" t="s">
        <v>2586</v>
      </c>
      <c r="J33" s="107">
        <f aca="true" t="shared" si="6" ref="J33:R33">SUM(J35:J47)</f>
        <v>5</v>
      </c>
      <c r="K33" s="108">
        <f t="shared" si="6"/>
        <v>252</v>
      </c>
      <c r="L33" s="108">
        <f t="shared" si="6"/>
        <v>78</v>
      </c>
      <c r="M33" s="108">
        <f t="shared" si="6"/>
        <v>24</v>
      </c>
      <c r="N33" s="108">
        <f t="shared" si="6"/>
        <v>150</v>
      </c>
      <c r="O33" s="107">
        <f t="shared" si="6"/>
        <v>876</v>
      </c>
      <c r="P33" s="108">
        <f t="shared" si="6"/>
        <v>102</v>
      </c>
      <c r="Q33" s="108">
        <f t="shared" si="6"/>
        <v>26</v>
      </c>
      <c r="R33" s="1285">
        <f t="shared" si="6"/>
        <v>10</v>
      </c>
    </row>
    <row r="34" spans="2:18" s="93" customFormat="1" ht="15.75" customHeight="1">
      <c r="B34" s="111"/>
      <c r="C34" s="112"/>
      <c r="D34" s="113"/>
      <c r="E34" s="113"/>
      <c r="F34" s="113"/>
      <c r="G34" s="112"/>
      <c r="H34" s="113"/>
      <c r="I34" s="113"/>
      <c r="J34" s="112"/>
      <c r="K34" s="113"/>
      <c r="L34" s="113"/>
      <c r="M34" s="113"/>
      <c r="N34" s="113"/>
      <c r="O34" s="112"/>
      <c r="P34" s="113"/>
      <c r="Q34" s="113"/>
      <c r="R34" s="824"/>
    </row>
    <row r="35" spans="2:18" s="93" customFormat="1" ht="15.75" customHeight="1">
      <c r="B35" s="125" t="s">
        <v>2588</v>
      </c>
      <c r="C35" s="112">
        <f aca="true" t="shared" si="7" ref="C35:C40">SUM(D35:G35)</f>
        <v>32</v>
      </c>
      <c r="D35" s="113">
        <v>15</v>
      </c>
      <c r="E35" s="113">
        <v>1</v>
      </c>
      <c r="F35" s="113">
        <v>12</v>
      </c>
      <c r="G35" s="112">
        <v>4</v>
      </c>
      <c r="H35" s="113">
        <v>1</v>
      </c>
      <c r="I35" s="113" t="s">
        <v>2586</v>
      </c>
      <c r="J35" s="112" t="s">
        <v>2586</v>
      </c>
      <c r="K35" s="113">
        <f aca="true" t="shared" si="8" ref="K35:K40">SUM(L35:N35)</f>
        <v>19</v>
      </c>
      <c r="L35" s="113">
        <v>9</v>
      </c>
      <c r="M35" s="113">
        <v>1</v>
      </c>
      <c r="N35" s="113">
        <v>9</v>
      </c>
      <c r="O35" s="112">
        <v>75</v>
      </c>
      <c r="P35" s="113">
        <v>7</v>
      </c>
      <c r="Q35" s="113">
        <v>7</v>
      </c>
      <c r="R35" s="824" t="s">
        <v>2586</v>
      </c>
    </row>
    <row r="36" spans="2:18" s="93" customFormat="1" ht="15.75" customHeight="1">
      <c r="B36" s="1276" t="s">
        <v>2589</v>
      </c>
      <c r="C36" s="112">
        <f t="shared" si="7"/>
        <v>56</v>
      </c>
      <c r="D36" s="113">
        <v>15</v>
      </c>
      <c r="E36" s="113">
        <v>3</v>
      </c>
      <c r="F36" s="113">
        <v>17</v>
      </c>
      <c r="G36" s="112">
        <v>21</v>
      </c>
      <c r="H36" s="113">
        <v>4</v>
      </c>
      <c r="I36" s="113" t="s">
        <v>2586</v>
      </c>
      <c r="J36" s="112" t="s">
        <v>2586</v>
      </c>
      <c r="K36" s="113">
        <f t="shared" si="8"/>
        <v>31</v>
      </c>
      <c r="L36" s="113">
        <v>8</v>
      </c>
      <c r="M36" s="113">
        <v>2</v>
      </c>
      <c r="N36" s="113">
        <v>21</v>
      </c>
      <c r="O36" s="112">
        <v>115</v>
      </c>
      <c r="P36" s="113">
        <v>11</v>
      </c>
      <c r="Q36" s="113" t="s">
        <v>2586</v>
      </c>
      <c r="R36" s="824" t="s">
        <v>2586</v>
      </c>
    </row>
    <row r="37" spans="2:18" s="93" customFormat="1" ht="15.75" customHeight="1">
      <c r="B37" s="1276" t="s">
        <v>2562</v>
      </c>
      <c r="C37" s="112">
        <f t="shared" si="7"/>
        <v>39</v>
      </c>
      <c r="D37" s="113">
        <v>18</v>
      </c>
      <c r="E37" s="113">
        <v>4</v>
      </c>
      <c r="F37" s="113">
        <v>7</v>
      </c>
      <c r="G37" s="112">
        <v>10</v>
      </c>
      <c r="H37" s="113">
        <v>5</v>
      </c>
      <c r="I37" s="113" t="s">
        <v>2586</v>
      </c>
      <c r="J37" s="112" t="s">
        <v>2586</v>
      </c>
      <c r="K37" s="113">
        <f t="shared" si="8"/>
        <v>21</v>
      </c>
      <c r="L37" s="113">
        <v>8</v>
      </c>
      <c r="M37" s="113">
        <v>2</v>
      </c>
      <c r="N37" s="113">
        <v>11</v>
      </c>
      <c r="O37" s="112">
        <v>80</v>
      </c>
      <c r="P37" s="113">
        <v>12</v>
      </c>
      <c r="Q37" s="113" t="s">
        <v>2586</v>
      </c>
      <c r="R37" s="824" t="s">
        <v>2586</v>
      </c>
    </row>
    <row r="38" spans="2:18" s="93" customFormat="1" ht="15.75" customHeight="1">
      <c r="B38" s="1276" t="s">
        <v>2563</v>
      </c>
      <c r="C38" s="112">
        <f t="shared" si="7"/>
        <v>45</v>
      </c>
      <c r="D38" s="113">
        <v>14</v>
      </c>
      <c r="E38" s="113">
        <v>4</v>
      </c>
      <c r="F38" s="113">
        <v>19</v>
      </c>
      <c r="G38" s="112">
        <v>8</v>
      </c>
      <c r="H38" s="113">
        <v>4</v>
      </c>
      <c r="I38" s="113" t="s">
        <v>2586</v>
      </c>
      <c r="J38" s="112" t="s">
        <v>2586</v>
      </c>
      <c r="K38" s="113">
        <f t="shared" si="8"/>
        <v>35</v>
      </c>
      <c r="L38" s="113">
        <v>11</v>
      </c>
      <c r="M38" s="113">
        <v>5</v>
      </c>
      <c r="N38" s="113">
        <v>19</v>
      </c>
      <c r="O38" s="112">
        <v>104</v>
      </c>
      <c r="P38" s="113">
        <v>18</v>
      </c>
      <c r="Q38" s="113">
        <v>3</v>
      </c>
      <c r="R38" s="824">
        <v>1</v>
      </c>
    </row>
    <row r="39" spans="2:18" s="93" customFormat="1" ht="15.75" customHeight="1">
      <c r="B39" s="1276" t="s">
        <v>2564</v>
      </c>
      <c r="C39" s="112">
        <f t="shared" si="7"/>
        <v>47</v>
      </c>
      <c r="D39" s="113">
        <v>13</v>
      </c>
      <c r="E39" s="113">
        <v>4</v>
      </c>
      <c r="F39" s="113">
        <v>18</v>
      </c>
      <c r="G39" s="112">
        <v>12</v>
      </c>
      <c r="H39" s="113">
        <v>3</v>
      </c>
      <c r="I39" s="113" t="s">
        <v>2586</v>
      </c>
      <c r="J39" s="112" t="s">
        <v>2586</v>
      </c>
      <c r="K39" s="113">
        <f t="shared" si="8"/>
        <v>18</v>
      </c>
      <c r="L39" s="113">
        <v>6</v>
      </c>
      <c r="M39" s="113">
        <v>3</v>
      </c>
      <c r="N39" s="113">
        <v>9</v>
      </c>
      <c r="O39" s="112">
        <v>50</v>
      </c>
      <c r="P39" s="113">
        <v>6</v>
      </c>
      <c r="Q39" s="113">
        <v>3</v>
      </c>
      <c r="R39" s="824">
        <v>2</v>
      </c>
    </row>
    <row r="40" spans="2:18" s="93" customFormat="1" ht="15.75" customHeight="1">
      <c r="B40" s="1276" t="s">
        <v>2565</v>
      </c>
      <c r="C40" s="112">
        <f t="shared" si="7"/>
        <v>28</v>
      </c>
      <c r="D40" s="113">
        <v>7</v>
      </c>
      <c r="E40" s="113">
        <v>2</v>
      </c>
      <c r="F40" s="113">
        <v>13</v>
      </c>
      <c r="G40" s="112">
        <v>6</v>
      </c>
      <c r="H40" s="113">
        <v>5</v>
      </c>
      <c r="I40" s="113" t="s">
        <v>2586</v>
      </c>
      <c r="J40" s="112" t="s">
        <v>2586</v>
      </c>
      <c r="K40" s="113">
        <f t="shared" si="8"/>
        <v>16</v>
      </c>
      <c r="L40" s="113">
        <v>4</v>
      </c>
      <c r="M40" s="113">
        <v>1</v>
      </c>
      <c r="N40" s="113">
        <v>11</v>
      </c>
      <c r="O40" s="112">
        <v>63</v>
      </c>
      <c r="P40" s="113">
        <v>5</v>
      </c>
      <c r="Q40" s="113">
        <v>2</v>
      </c>
      <c r="R40" s="824">
        <v>2</v>
      </c>
    </row>
    <row r="41" spans="2:18" s="93" customFormat="1" ht="15.75" customHeight="1">
      <c r="B41" s="113"/>
      <c r="C41" s="112"/>
      <c r="D41" s="113"/>
      <c r="E41" s="113"/>
      <c r="F41" s="113"/>
      <c r="G41" s="112"/>
      <c r="H41" s="113"/>
      <c r="I41" s="113"/>
      <c r="J41" s="112"/>
      <c r="K41" s="113"/>
      <c r="L41" s="113"/>
      <c r="M41" s="113"/>
      <c r="N41" s="113"/>
      <c r="O41" s="112"/>
      <c r="P41" s="113"/>
      <c r="Q41" s="113"/>
      <c r="R41" s="824"/>
    </row>
    <row r="42" spans="2:18" s="93" customFormat="1" ht="15.75" customHeight="1">
      <c r="B42" s="1276">
        <v>7</v>
      </c>
      <c r="C42" s="112">
        <f aca="true" t="shared" si="9" ref="C42:C47">SUM(D42:G42)</f>
        <v>23</v>
      </c>
      <c r="D42" s="113">
        <v>4</v>
      </c>
      <c r="E42" s="113">
        <v>2</v>
      </c>
      <c r="F42" s="113">
        <v>10</v>
      </c>
      <c r="G42" s="112">
        <v>7</v>
      </c>
      <c r="H42" s="113">
        <v>1</v>
      </c>
      <c r="I42" s="113" t="s">
        <v>2586</v>
      </c>
      <c r="J42" s="112" t="s">
        <v>2586</v>
      </c>
      <c r="K42" s="113">
        <f aca="true" t="shared" si="10" ref="K42:K47">SUM(L42:N42)</f>
        <v>14</v>
      </c>
      <c r="L42" s="113">
        <v>1</v>
      </c>
      <c r="M42" s="113">
        <v>1</v>
      </c>
      <c r="N42" s="113">
        <v>12</v>
      </c>
      <c r="O42" s="112">
        <v>44</v>
      </c>
      <c r="P42" s="113">
        <v>5</v>
      </c>
      <c r="Q42" s="113" t="s">
        <v>2586</v>
      </c>
      <c r="R42" s="824" t="s">
        <v>2586</v>
      </c>
    </row>
    <row r="43" spans="2:18" s="93" customFormat="1" ht="15.75" customHeight="1">
      <c r="B43" s="1276">
        <v>8</v>
      </c>
      <c r="C43" s="112">
        <f t="shared" si="9"/>
        <v>31</v>
      </c>
      <c r="D43" s="113">
        <v>6</v>
      </c>
      <c r="E43" s="113">
        <v>2</v>
      </c>
      <c r="F43" s="113">
        <v>16</v>
      </c>
      <c r="G43" s="112">
        <v>7</v>
      </c>
      <c r="H43" s="113">
        <v>5</v>
      </c>
      <c r="I43" s="113" t="s">
        <v>2586</v>
      </c>
      <c r="J43" s="112" t="s">
        <v>2586</v>
      </c>
      <c r="K43" s="113">
        <f t="shared" si="10"/>
        <v>19</v>
      </c>
      <c r="L43" s="113">
        <v>5</v>
      </c>
      <c r="M43" s="113">
        <v>1</v>
      </c>
      <c r="N43" s="113">
        <v>13</v>
      </c>
      <c r="O43" s="112">
        <v>51</v>
      </c>
      <c r="P43" s="113">
        <v>6</v>
      </c>
      <c r="Q43" s="113">
        <v>1</v>
      </c>
      <c r="R43" s="824">
        <v>1</v>
      </c>
    </row>
    <row r="44" spans="2:18" s="93" customFormat="1" ht="15.75" customHeight="1">
      <c r="B44" s="1276">
        <v>9</v>
      </c>
      <c r="C44" s="112">
        <f t="shared" si="9"/>
        <v>24</v>
      </c>
      <c r="D44" s="113">
        <v>7</v>
      </c>
      <c r="E44" s="113">
        <v>1</v>
      </c>
      <c r="F44" s="113">
        <v>6</v>
      </c>
      <c r="G44" s="112">
        <v>10</v>
      </c>
      <c r="H44" s="113">
        <v>3</v>
      </c>
      <c r="I44" s="113" t="s">
        <v>2586</v>
      </c>
      <c r="J44" s="112" t="s">
        <v>2586</v>
      </c>
      <c r="K44" s="113">
        <f t="shared" si="10"/>
        <v>12</v>
      </c>
      <c r="L44" s="113">
        <v>4</v>
      </c>
      <c r="M44" s="113">
        <v>1</v>
      </c>
      <c r="N44" s="113">
        <v>7</v>
      </c>
      <c r="O44" s="112">
        <v>33</v>
      </c>
      <c r="P44" s="113">
        <v>9</v>
      </c>
      <c r="Q44" s="113">
        <v>2</v>
      </c>
      <c r="R44" s="824" t="s">
        <v>2586</v>
      </c>
    </row>
    <row r="45" spans="2:18" s="93" customFormat="1" ht="15.75" customHeight="1">
      <c r="B45" s="1276">
        <v>10</v>
      </c>
      <c r="C45" s="112">
        <f t="shared" si="9"/>
        <v>30</v>
      </c>
      <c r="D45" s="113">
        <v>10</v>
      </c>
      <c r="E45" s="113">
        <v>2</v>
      </c>
      <c r="F45" s="113">
        <v>6</v>
      </c>
      <c r="G45" s="112">
        <v>12</v>
      </c>
      <c r="H45" s="113">
        <v>4</v>
      </c>
      <c r="I45" s="113" t="s">
        <v>2586</v>
      </c>
      <c r="J45" s="112" t="s">
        <v>2586</v>
      </c>
      <c r="K45" s="113">
        <f t="shared" si="10"/>
        <v>18</v>
      </c>
      <c r="L45" s="113">
        <v>7</v>
      </c>
      <c r="M45" s="113">
        <v>3</v>
      </c>
      <c r="N45" s="113">
        <v>8</v>
      </c>
      <c r="O45" s="112">
        <v>69</v>
      </c>
      <c r="P45" s="113">
        <v>3</v>
      </c>
      <c r="Q45" s="113">
        <v>5</v>
      </c>
      <c r="R45" s="824">
        <v>2</v>
      </c>
    </row>
    <row r="46" spans="2:18" s="93" customFormat="1" ht="15.75" customHeight="1">
      <c r="B46" s="1276">
        <v>11</v>
      </c>
      <c r="C46" s="112">
        <f t="shared" si="9"/>
        <v>44</v>
      </c>
      <c r="D46" s="113">
        <v>15</v>
      </c>
      <c r="E46" s="113">
        <v>2</v>
      </c>
      <c r="F46" s="113">
        <v>19</v>
      </c>
      <c r="G46" s="112">
        <v>8</v>
      </c>
      <c r="H46" s="113">
        <v>1</v>
      </c>
      <c r="I46" s="113" t="s">
        <v>2586</v>
      </c>
      <c r="J46" s="112">
        <v>5</v>
      </c>
      <c r="K46" s="113">
        <f t="shared" si="10"/>
        <v>24</v>
      </c>
      <c r="L46" s="113">
        <v>9</v>
      </c>
      <c r="M46" s="113">
        <v>1</v>
      </c>
      <c r="N46" s="113">
        <v>14</v>
      </c>
      <c r="O46" s="112">
        <v>77</v>
      </c>
      <c r="P46" s="113">
        <v>8</v>
      </c>
      <c r="Q46" s="113">
        <v>1</v>
      </c>
      <c r="R46" s="824">
        <v>1</v>
      </c>
    </row>
    <row r="47" spans="2:18" s="93" customFormat="1" ht="15.75" customHeight="1">
      <c r="B47" s="1276">
        <v>12</v>
      </c>
      <c r="C47" s="112">
        <f t="shared" si="9"/>
        <v>51</v>
      </c>
      <c r="D47" s="113">
        <v>16</v>
      </c>
      <c r="E47" s="113">
        <v>4</v>
      </c>
      <c r="F47" s="113">
        <v>21</v>
      </c>
      <c r="G47" s="112">
        <v>10</v>
      </c>
      <c r="H47" s="113">
        <v>2</v>
      </c>
      <c r="I47" s="113" t="s">
        <v>2586</v>
      </c>
      <c r="J47" s="112" t="s">
        <v>2586</v>
      </c>
      <c r="K47" s="113">
        <f t="shared" si="10"/>
        <v>25</v>
      </c>
      <c r="L47" s="113">
        <v>6</v>
      </c>
      <c r="M47" s="113">
        <v>3</v>
      </c>
      <c r="N47" s="113">
        <v>16</v>
      </c>
      <c r="O47" s="112">
        <v>115</v>
      </c>
      <c r="P47" s="113">
        <v>12</v>
      </c>
      <c r="Q47" s="113">
        <v>2</v>
      </c>
      <c r="R47" s="824">
        <v>1</v>
      </c>
    </row>
    <row r="48" spans="2:18" s="93" customFormat="1" ht="15.75" customHeight="1" thickBot="1">
      <c r="B48" s="114"/>
      <c r="C48" s="209"/>
      <c r="D48" s="115"/>
      <c r="E48" s="115"/>
      <c r="F48" s="115"/>
      <c r="G48" s="209"/>
      <c r="H48" s="115"/>
      <c r="I48" s="115"/>
      <c r="J48" s="209"/>
      <c r="K48" s="115"/>
      <c r="L48" s="726"/>
      <c r="M48" s="726"/>
      <c r="N48" s="115"/>
      <c r="O48" s="209"/>
      <c r="P48" s="115"/>
      <c r="Q48" s="115"/>
      <c r="R48" s="1199"/>
    </row>
    <row r="49" ht="15.75" customHeight="1">
      <c r="B49" s="103" t="s">
        <v>2582</v>
      </c>
    </row>
  </sheetData>
  <mergeCells count="2">
    <mergeCell ref="C27:I27"/>
    <mergeCell ref="C5:I5"/>
  </mergeCells>
  <printOptions/>
  <pageMargins left="0.75" right="0.75" top="1" bottom="1" header="0.512" footer="0.512"/>
  <pageSetup orientation="portrait" paperSize="9"/>
  <drawing r:id="rId1"/>
</worksheet>
</file>

<file path=xl/worksheets/sheet43.xml><?xml version="1.0" encoding="utf-8"?>
<worksheet xmlns="http://schemas.openxmlformats.org/spreadsheetml/2006/main" xmlns:r="http://schemas.openxmlformats.org/officeDocument/2006/relationships">
  <dimension ref="A2:S73"/>
  <sheetViews>
    <sheetView workbookViewId="0" topLeftCell="A1">
      <selection activeCell="A1" sqref="A1"/>
    </sheetView>
  </sheetViews>
  <sheetFormatPr defaultColWidth="9.00390625" defaultRowHeight="13.5"/>
  <cols>
    <col min="1" max="1" width="2.625" style="93" customWidth="1"/>
    <col min="2" max="2" width="12.625" style="93" customWidth="1"/>
    <col min="3" max="4" width="10.625" style="93" customWidth="1"/>
    <col min="5" max="6" width="9.625" style="93" customWidth="1"/>
    <col min="7" max="8" width="10.625" style="93" customWidth="1"/>
    <col min="9" max="10" width="9.625" style="93" customWidth="1"/>
    <col min="11" max="12" width="10.625" style="93" customWidth="1"/>
    <col min="13" max="14" width="9.625" style="93" customWidth="1"/>
    <col min="15" max="18" width="11.625" style="93" customWidth="1"/>
    <col min="19" max="19" width="10.625" style="93" customWidth="1"/>
    <col min="20" max="16384" width="9.00390625" style="93" customWidth="1"/>
  </cols>
  <sheetData>
    <row r="2" ht="14.25">
      <c r="B2" s="94" t="s">
        <v>2657</v>
      </c>
    </row>
    <row r="3" ht="14.25">
      <c r="B3" s="94"/>
    </row>
    <row r="4" spans="2:19" ht="12.75" thickBot="1">
      <c r="B4" s="1164" t="s">
        <v>2647</v>
      </c>
      <c r="C4" s="1164"/>
      <c r="D4" s="1164"/>
      <c r="E4" s="1164"/>
      <c r="F4" s="1164"/>
      <c r="G4" s="1164"/>
      <c r="H4" s="1164"/>
      <c r="I4" s="1164"/>
      <c r="J4" s="1164"/>
      <c r="K4" s="1164"/>
      <c r="L4" s="1164"/>
      <c r="M4" s="1164"/>
      <c r="N4" s="1165"/>
      <c r="O4" s="1165" t="s">
        <v>2594</v>
      </c>
      <c r="P4" s="1164"/>
      <c r="Q4" s="1164"/>
      <c r="R4" s="1164"/>
      <c r="S4" s="1164"/>
    </row>
    <row r="5" spans="1:19" ht="12.75" thickTop="1">
      <c r="A5" s="97"/>
      <c r="B5" s="824" t="s">
        <v>2595</v>
      </c>
      <c r="C5" s="804" t="s">
        <v>2596</v>
      </c>
      <c r="D5" s="805"/>
      <c r="E5" s="805"/>
      <c r="F5" s="805"/>
      <c r="G5" s="804" t="s">
        <v>2597</v>
      </c>
      <c r="H5" s="805"/>
      <c r="I5" s="805"/>
      <c r="J5" s="806"/>
      <c r="K5" s="805" t="s">
        <v>2598</v>
      </c>
      <c r="L5" s="805"/>
      <c r="M5" s="805"/>
      <c r="N5" s="806"/>
      <c r="O5" s="1625" t="s">
        <v>2648</v>
      </c>
      <c r="P5" s="1286" t="s">
        <v>2599</v>
      </c>
      <c r="Q5" s="1287"/>
      <c r="R5" s="1018" t="s">
        <v>2600</v>
      </c>
      <c r="S5" s="1278"/>
    </row>
    <row r="6" spans="1:19" ht="24" customHeight="1">
      <c r="A6" s="97"/>
      <c r="B6" s="1189" t="s">
        <v>2601</v>
      </c>
      <c r="C6" s="129" t="s">
        <v>2649</v>
      </c>
      <c r="D6" s="130" t="s">
        <v>2650</v>
      </c>
      <c r="E6" s="807" t="s">
        <v>2602</v>
      </c>
      <c r="F6" s="807" t="s">
        <v>2603</v>
      </c>
      <c r="G6" s="130" t="s">
        <v>2649</v>
      </c>
      <c r="H6" s="130" t="s">
        <v>2650</v>
      </c>
      <c r="I6" s="807" t="s">
        <v>2602</v>
      </c>
      <c r="J6" s="807" t="s">
        <v>2603</v>
      </c>
      <c r="K6" s="130" t="s">
        <v>2649</v>
      </c>
      <c r="L6" s="130" t="s">
        <v>2650</v>
      </c>
      <c r="M6" s="807" t="s">
        <v>2602</v>
      </c>
      <c r="N6" s="807" t="s">
        <v>2603</v>
      </c>
      <c r="O6" s="1626"/>
      <c r="P6" s="1166" t="s">
        <v>2604</v>
      </c>
      <c r="Q6" s="1288" t="s">
        <v>2651</v>
      </c>
      <c r="R6" s="129" t="s">
        <v>2652</v>
      </c>
      <c r="S6" s="198"/>
    </row>
    <row r="7" spans="1:19" ht="7.5" customHeight="1">
      <c r="A7" s="97"/>
      <c r="B7" s="97"/>
      <c r="C7" s="109"/>
      <c r="D7" s="110"/>
      <c r="E7" s="110"/>
      <c r="F7" s="110"/>
      <c r="G7" s="110"/>
      <c r="H7" s="110"/>
      <c r="I7" s="110"/>
      <c r="J7" s="110"/>
      <c r="K7" s="110"/>
      <c r="L7" s="110"/>
      <c r="M7" s="110"/>
      <c r="N7" s="110"/>
      <c r="O7" s="1289"/>
      <c r="P7" s="109"/>
      <c r="Q7" s="1290"/>
      <c r="R7" s="1290"/>
      <c r="S7" s="97"/>
    </row>
    <row r="8" spans="1:19" s="105" customFormat="1" ht="12" customHeight="1">
      <c r="A8" s="138"/>
      <c r="B8" s="149" t="s">
        <v>1075</v>
      </c>
      <c r="C8" s="1291">
        <f>SUM(C10:C13,C70)</f>
        <v>5234</v>
      </c>
      <c r="D8" s="137">
        <f>SUM(D10:D13,D70)</f>
        <v>6232</v>
      </c>
      <c r="E8" s="137">
        <f>SUM(E10:E13,E70)</f>
        <v>998</v>
      </c>
      <c r="F8" s="205">
        <f>(D8-C8)/C8*100</f>
        <v>19.06763469621704</v>
      </c>
      <c r="G8" s="137">
        <f>SUM(G10:G13,G70)</f>
        <v>125</v>
      </c>
      <c r="H8" s="137">
        <f>SUM(H10:H13,H70)</f>
        <v>118</v>
      </c>
      <c r="I8" s="137">
        <f>SUM(I10:I13,I70)</f>
        <v>-7</v>
      </c>
      <c r="J8" s="205">
        <f>(H8-G8)/G8*100</f>
        <v>-5.6000000000000005</v>
      </c>
      <c r="K8" s="137">
        <f>SUM(K10:K13,K70)</f>
        <v>6351</v>
      </c>
      <c r="L8" s="137">
        <f>SUM(L10:L13,L70)</f>
        <v>7678</v>
      </c>
      <c r="M8" s="137">
        <f>SUM(M10:M13,M70)</f>
        <v>1327</v>
      </c>
      <c r="N8" s="205">
        <f>(L8-K8)/K8*100</f>
        <v>20.894347346874508</v>
      </c>
      <c r="O8" s="1292">
        <f>D8/R8*10000</f>
        <v>49.68357811052523</v>
      </c>
      <c r="P8" s="200">
        <f>SUM(P10:P13,P70)</f>
        <v>5838</v>
      </c>
      <c r="Q8" s="204">
        <f>P8/R8*10000</f>
        <v>46.54247898094453</v>
      </c>
      <c r="R8" s="106">
        <f>SUM(R10:R13,R70)</f>
        <v>1254338</v>
      </c>
      <c r="S8" s="149" t="s">
        <v>1075</v>
      </c>
    </row>
    <row r="9" spans="1:19" s="103" customFormat="1" ht="7.5" customHeight="1">
      <c r="A9" s="1170"/>
      <c r="B9" s="1194"/>
      <c r="C9" s="1293"/>
      <c r="D9" s="1294"/>
      <c r="E9" s="1294"/>
      <c r="F9" s="1295"/>
      <c r="G9" s="1294"/>
      <c r="H9" s="1294"/>
      <c r="I9" s="1294"/>
      <c r="J9" s="1295"/>
      <c r="K9" s="1294"/>
      <c r="L9" s="1294"/>
      <c r="M9" s="1294"/>
      <c r="N9" s="1295"/>
      <c r="O9" s="1296"/>
      <c r="P9" s="100"/>
      <c r="Q9" s="1297"/>
      <c r="R9" s="1297"/>
      <c r="S9" s="1194"/>
    </row>
    <row r="10" spans="1:19" s="105" customFormat="1" ht="12" customHeight="1">
      <c r="A10" s="138"/>
      <c r="B10" s="149" t="s">
        <v>1095</v>
      </c>
      <c r="C10" s="1291">
        <f>SUM(C15,C19,C20,C21)</f>
        <v>2357</v>
      </c>
      <c r="D10" s="137">
        <f>SUM(D15,D19,D20,D21)</f>
        <v>2700</v>
      </c>
      <c r="E10" s="137">
        <f>SUM(E15,E19,E20,E21)</f>
        <v>343</v>
      </c>
      <c r="F10" s="205">
        <f>(D10-C10)/C10*100</f>
        <v>14.552397114976664</v>
      </c>
      <c r="G10" s="137">
        <f>SUM(G15,G19,G20,G21)</f>
        <v>35</v>
      </c>
      <c r="H10" s="137">
        <f>SUM(H15,H19,H20,H21)</f>
        <v>42</v>
      </c>
      <c r="I10" s="137">
        <f>SUM(I15,I19,I20,I21)</f>
        <v>7</v>
      </c>
      <c r="J10" s="205">
        <f>(H10-G10)/G10*100</f>
        <v>20</v>
      </c>
      <c r="K10" s="137">
        <f>SUM(K15,K19,K20,K21)</f>
        <v>2819</v>
      </c>
      <c r="L10" s="137">
        <f>SUM(L15,L19,L20,L21)</f>
        <v>3256</v>
      </c>
      <c r="M10" s="137">
        <f>SUM(M15,M19,M20,M21)</f>
        <v>437</v>
      </c>
      <c r="N10" s="205">
        <f>(L10-K10)/K10*100</f>
        <v>15.50195104647038</v>
      </c>
      <c r="O10" s="1292">
        <f>D10/R10*10000</f>
        <v>56.716850576306214</v>
      </c>
      <c r="P10" s="200">
        <f>SUM(P15,P19,P20,P21)</f>
        <v>2456</v>
      </c>
      <c r="Q10" s="204">
        <f>P10/R10*10000</f>
        <v>51.59132778348447</v>
      </c>
      <c r="R10" s="106">
        <f>SUM(R15,R19,R20,R21)</f>
        <v>476049</v>
      </c>
      <c r="S10" s="149" t="s">
        <v>1095</v>
      </c>
    </row>
    <row r="11" spans="1:19" s="105" customFormat="1" ht="12" customHeight="1">
      <c r="A11" s="138"/>
      <c r="B11" s="149" t="s">
        <v>2605</v>
      </c>
      <c r="C11" s="1291">
        <f>SUM(C27,C30,C33)</f>
        <v>699</v>
      </c>
      <c r="D11" s="137">
        <f>SUM(D27,D30,D33)</f>
        <v>859</v>
      </c>
      <c r="E11" s="137">
        <f>SUM(E27,E30,E33)</f>
        <v>160</v>
      </c>
      <c r="F11" s="205">
        <f>(D11-C11)/C11*100</f>
        <v>22.889842632331902</v>
      </c>
      <c r="G11" s="137">
        <f>SUM(G27,G30,G33)</f>
        <v>24</v>
      </c>
      <c r="H11" s="137">
        <f>SUM(H27,H30,H33)</f>
        <v>22</v>
      </c>
      <c r="I11" s="137">
        <f>SUM(I27,I30,I33)</f>
        <v>-2</v>
      </c>
      <c r="J11" s="205">
        <f>(H11-G11)/G11*100</f>
        <v>-8.333333333333332</v>
      </c>
      <c r="K11" s="137">
        <f>SUM(K27,K30,K33)</f>
        <v>884</v>
      </c>
      <c r="L11" s="137">
        <f>SUM(L27,L30,L33)</f>
        <v>1084</v>
      </c>
      <c r="M11" s="137">
        <f>SUM(M27,M30,M33)</f>
        <v>200</v>
      </c>
      <c r="N11" s="205">
        <f>(L11-K11)/K11*100</f>
        <v>22.624434389140273</v>
      </c>
      <c r="O11" s="1292">
        <f>D11/R11*10000</f>
        <v>42.03016973534204</v>
      </c>
      <c r="P11" s="200">
        <f>SUM(P27,P30,P33)</f>
        <v>855</v>
      </c>
      <c r="Q11" s="204">
        <f>P11/R11*10000</f>
        <v>41.83445299617863</v>
      </c>
      <c r="R11" s="106">
        <f>SUM(R27,R30,R33)</f>
        <v>204377</v>
      </c>
      <c r="S11" s="149" t="s">
        <v>2605</v>
      </c>
    </row>
    <row r="12" spans="1:19" s="105" customFormat="1" ht="12" customHeight="1">
      <c r="A12" s="138"/>
      <c r="B12" s="149" t="s">
        <v>1098</v>
      </c>
      <c r="C12" s="1291">
        <f>SUM(C42,C45,C51,C58)</f>
        <v>1154</v>
      </c>
      <c r="D12" s="137">
        <f>SUM(D42,D45,D51,D58)</f>
        <v>1402</v>
      </c>
      <c r="E12" s="137">
        <f>SUM(E42,E45,E51,E58)</f>
        <v>248</v>
      </c>
      <c r="F12" s="205">
        <f>(D12-C12)/C12*100</f>
        <v>21.49046793760832</v>
      </c>
      <c r="G12" s="137">
        <f>SUM(G42,G45,G51,G58)</f>
        <v>39</v>
      </c>
      <c r="H12" s="137">
        <f>SUM(H42,H45,H51,H58)</f>
        <v>30</v>
      </c>
      <c r="I12" s="137">
        <f>SUM(I42,I45,I51,I58)</f>
        <v>-9</v>
      </c>
      <c r="J12" s="205">
        <f>(H12-G12)/G12*100</f>
        <v>-23.076923076923077</v>
      </c>
      <c r="K12" s="137">
        <f>SUM(K42,K45,K51,K58)</f>
        <v>1387</v>
      </c>
      <c r="L12" s="137">
        <f>SUM(L42,L45,L51,L58)</f>
        <v>1727</v>
      </c>
      <c r="M12" s="137">
        <f>SUM(M42,M45,M51,M58)</f>
        <v>340</v>
      </c>
      <c r="N12" s="205">
        <f>(L12-K12)/K12*100</f>
        <v>24.51333813987022</v>
      </c>
      <c r="O12" s="1292">
        <f>D12/R12*10000</f>
        <v>43.24104259643647</v>
      </c>
      <c r="P12" s="200">
        <f>SUM(P42,P45,P51,P58)</f>
        <v>1346</v>
      </c>
      <c r="Q12" s="204">
        <f>P12/R12*10000</f>
        <v>41.513868284453274</v>
      </c>
      <c r="R12" s="106">
        <f>SUM(R42,R45,R51,R58)</f>
        <v>324229</v>
      </c>
      <c r="S12" s="149" t="s">
        <v>1098</v>
      </c>
    </row>
    <row r="13" spans="1:19" s="105" customFormat="1" ht="12" customHeight="1">
      <c r="A13" s="138"/>
      <c r="B13" s="149" t="s">
        <v>1097</v>
      </c>
      <c r="C13" s="1291">
        <f>SUM(C59,C63,C64,C67)</f>
        <v>1004</v>
      </c>
      <c r="D13" s="137">
        <f>SUM(D59,D63,D64,D67)</f>
        <v>1254</v>
      </c>
      <c r="E13" s="137">
        <f>SUM(E59,E63,E64,E67)</f>
        <v>250</v>
      </c>
      <c r="F13" s="205">
        <f>(D13-C13)/C13*100</f>
        <v>24.900398406374503</v>
      </c>
      <c r="G13" s="137">
        <f>SUM(G59,G63,G64,G67)</f>
        <v>26</v>
      </c>
      <c r="H13" s="137">
        <f>SUM(H59,H63,H64,H67)</f>
        <v>24</v>
      </c>
      <c r="I13" s="137">
        <f>SUM(I59,I63,I64,I67)</f>
        <v>-2</v>
      </c>
      <c r="J13" s="205">
        <f>(H13-G13)/G13*100</f>
        <v>-7.6923076923076925</v>
      </c>
      <c r="K13" s="137">
        <f>SUM(K59,K63,K64,K67)</f>
        <v>1225</v>
      </c>
      <c r="L13" s="137">
        <f>SUM(L59,L63,L64,L67)</f>
        <v>1582</v>
      </c>
      <c r="M13" s="137">
        <f>SUM(M59,M63,M64,M67)</f>
        <v>357</v>
      </c>
      <c r="N13" s="205">
        <f>(L13-K13)/K13*100</f>
        <v>29.142857142857142</v>
      </c>
      <c r="O13" s="1292">
        <f>D13/R13*10000</f>
        <v>50.22368363084391</v>
      </c>
      <c r="P13" s="200">
        <f>SUM(P59,P63,P64,P67)</f>
        <v>1181</v>
      </c>
      <c r="Q13" s="204">
        <f>P13/R13*10000</f>
        <v>47.299976370037214</v>
      </c>
      <c r="R13" s="106">
        <f>SUM(R59,R63,R64,R67)</f>
        <v>249683</v>
      </c>
      <c r="S13" s="149" t="s">
        <v>1097</v>
      </c>
    </row>
    <row r="14" spans="1:19" ht="7.5" customHeight="1">
      <c r="A14" s="97"/>
      <c r="B14" s="1241"/>
      <c r="C14" s="1298"/>
      <c r="D14" s="1299"/>
      <c r="E14" s="1299"/>
      <c r="F14" s="1300"/>
      <c r="G14" s="1299"/>
      <c r="H14" s="1299"/>
      <c r="I14" s="1299"/>
      <c r="J14" s="1300"/>
      <c r="K14" s="1299"/>
      <c r="L14" s="1299"/>
      <c r="M14" s="1299"/>
      <c r="N14" s="1300"/>
      <c r="O14" s="1289"/>
      <c r="P14" s="109"/>
      <c r="Q14" s="110"/>
      <c r="R14" s="110"/>
      <c r="S14" s="1241"/>
    </row>
    <row r="15" spans="1:19" ht="12" customHeight="1">
      <c r="A15" s="97"/>
      <c r="B15" s="182" t="s">
        <v>553</v>
      </c>
      <c r="C15" s="139">
        <f>SUM(C16:C18)</f>
        <v>1384</v>
      </c>
      <c r="D15" s="140">
        <f>SUM(D16:D18)</f>
        <v>1687</v>
      </c>
      <c r="E15" s="140">
        <f aca="true" t="shared" si="0" ref="E15:E46">D15-C15</f>
        <v>303</v>
      </c>
      <c r="F15" s="207">
        <f aca="true" t="shared" si="1" ref="F15:F46">(D15-C15)/C15*100</f>
        <v>21.893063583815028</v>
      </c>
      <c r="G15" s="140">
        <f>SUM(G16:G18)</f>
        <v>18</v>
      </c>
      <c r="H15" s="140">
        <f>SUM(H16:H18)</f>
        <v>17</v>
      </c>
      <c r="I15" s="140">
        <f aca="true" t="shared" si="2" ref="I15:I46">H15-G15</f>
        <v>-1</v>
      </c>
      <c r="J15" s="207">
        <f>(H15-G15)/G15*100</f>
        <v>-5.555555555555555</v>
      </c>
      <c r="K15" s="140">
        <f>SUM(K16:K18)</f>
        <v>1592</v>
      </c>
      <c r="L15" s="140">
        <f>SUM(L16:L18)</f>
        <v>1955</v>
      </c>
      <c r="M15" s="140">
        <f>L15-K15</f>
        <v>363</v>
      </c>
      <c r="N15" s="207">
        <f aca="true" t="shared" si="3" ref="N15:N46">(L15-K15)/K15*100</f>
        <v>22.801507537688444</v>
      </c>
      <c r="O15" s="1301">
        <f aca="true" t="shared" si="4" ref="O15:O46">D15/R15*10000</f>
        <v>59.483302716063314</v>
      </c>
      <c r="P15" s="139">
        <f>SUM(P16:P18)</f>
        <v>1475</v>
      </c>
      <c r="Q15" s="206">
        <f aca="true" t="shared" si="5" ref="Q15:Q46">P15/R15*10000</f>
        <v>52.00822258814072</v>
      </c>
      <c r="R15" s="110">
        <f>SUM(R16:R18)</f>
        <v>283609</v>
      </c>
      <c r="S15" s="182" t="s">
        <v>553</v>
      </c>
    </row>
    <row r="16" spans="1:19" ht="12" customHeight="1">
      <c r="A16" s="97"/>
      <c r="B16" s="182" t="s">
        <v>2606</v>
      </c>
      <c r="C16" s="139">
        <v>1301</v>
      </c>
      <c r="D16" s="140">
        <v>1598</v>
      </c>
      <c r="E16" s="140">
        <f t="shared" si="0"/>
        <v>297</v>
      </c>
      <c r="F16" s="207">
        <f t="shared" si="1"/>
        <v>22.82859338970023</v>
      </c>
      <c r="G16" s="140">
        <v>17</v>
      </c>
      <c r="H16" s="140">
        <v>15</v>
      </c>
      <c r="I16" s="140">
        <f t="shared" si="2"/>
        <v>-2</v>
      </c>
      <c r="J16" s="207">
        <f>(H16-G16)/G16*100</f>
        <v>-11.76470588235294</v>
      </c>
      <c r="K16" s="140">
        <v>1503</v>
      </c>
      <c r="L16" s="140">
        <v>1843</v>
      </c>
      <c r="M16" s="140">
        <f>L16-K16</f>
        <v>340</v>
      </c>
      <c r="N16" s="207">
        <f t="shared" si="3"/>
        <v>22.62142381902861</v>
      </c>
      <c r="O16" s="1301">
        <f t="shared" si="4"/>
        <v>62.51540390506109</v>
      </c>
      <c r="P16" s="139">
        <v>1333</v>
      </c>
      <c r="Q16" s="206">
        <f t="shared" si="5"/>
        <v>52.14833129251967</v>
      </c>
      <c r="R16" s="1302">
        <v>255617</v>
      </c>
      <c r="S16" s="182" t="s">
        <v>2606</v>
      </c>
    </row>
    <row r="17" spans="1:19" ht="12" customHeight="1">
      <c r="A17" s="97"/>
      <c r="B17" s="182" t="s">
        <v>2607</v>
      </c>
      <c r="C17" s="139">
        <v>46</v>
      </c>
      <c r="D17" s="140">
        <v>37</v>
      </c>
      <c r="E17" s="140">
        <f t="shared" si="0"/>
        <v>-9</v>
      </c>
      <c r="F17" s="207">
        <f t="shared" si="1"/>
        <v>-19.565217391304348</v>
      </c>
      <c r="G17" s="140">
        <v>0</v>
      </c>
      <c r="H17" s="140">
        <v>2</v>
      </c>
      <c r="I17" s="140">
        <f t="shared" si="2"/>
        <v>2</v>
      </c>
      <c r="J17" s="207"/>
      <c r="K17" s="140">
        <v>49</v>
      </c>
      <c r="L17" s="140">
        <v>43</v>
      </c>
      <c r="M17" s="140">
        <f>L17-K17</f>
        <v>-6</v>
      </c>
      <c r="N17" s="207">
        <f t="shared" si="3"/>
        <v>-12.244897959183673</v>
      </c>
      <c r="O17" s="1301">
        <f t="shared" si="4"/>
        <v>24.021294553009152</v>
      </c>
      <c r="P17" s="139">
        <v>78</v>
      </c>
      <c r="Q17" s="206">
        <f t="shared" si="5"/>
        <v>50.63948581445173</v>
      </c>
      <c r="R17" s="1302">
        <v>15403</v>
      </c>
      <c r="S17" s="182" t="s">
        <v>2607</v>
      </c>
    </row>
    <row r="18" spans="1:19" ht="12" customHeight="1">
      <c r="A18" s="97"/>
      <c r="B18" s="182" t="s">
        <v>2608</v>
      </c>
      <c r="C18" s="139">
        <v>37</v>
      </c>
      <c r="D18" s="140">
        <v>52</v>
      </c>
      <c r="E18" s="140">
        <f t="shared" si="0"/>
        <v>15</v>
      </c>
      <c r="F18" s="207">
        <f t="shared" si="1"/>
        <v>40.54054054054054</v>
      </c>
      <c r="G18" s="140">
        <v>1</v>
      </c>
      <c r="H18" s="140">
        <v>0</v>
      </c>
      <c r="I18" s="140">
        <f t="shared" si="2"/>
        <v>-1</v>
      </c>
      <c r="J18" s="207">
        <f aca="true" t="shared" si="6" ref="J18:J36">(H18-G18)/G18*100</f>
        <v>-100</v>
      </c>
      <c r="K18" s="140">
        <v>40</v>
      </c>
      <c r="L18" s="140">
        <v>69</v>
      </c>
      <c r="M18" s="140">
        <f>L18-K18</f>
        <v>29</v>
      </c>
      <c r="N18" s="207">
        <f t="shared" si="3"/>
        <v>72.5</v>
      </c>
      <c r="O18" s="1301">
        <f t="shared" si="4"/>
        <v>41.30590197791723</v>
      </c>
      <c r="P18" s="139">
        <v>64</v>
      </c>
      <c r="Q18" s="206">
        <f t="shared" si="5"/>
        <v>50.838033203590435</v>
      </c>
      <c r="R18" s="1302">
        <v>12589</v>
      </c>
      <c r="S18" s="182" t="s">
        <v>2608</v>
      </c>
    </row>
    <row r="19" spans="1:19" ht="12" customHeight="1">
      <c r="A19" s="97"/>
      <c r="B19" s="182" t="s">
        <v>2609</v>
      </c>
      <c r="C19" s="139">
        <v>167</v>
      </c>
      <c r="D19" s="140">
        <v>204</v>
      </c>
      <c r="E19" s="140">
        <f t="shared" si="0"/>
        <v>37</v>
      </c>
      <c r="F19" s="207">
        <f t="shared" si="1"/>
        <v>22.15568862275449</v>
      </c>
      <c r="G19" s="140">
        <v>5</v>
      </c>
      <c r="H19" s="140">
        <v>8</v>
      </c>
      <c r="I19" s="140">
        <f t="shared" si="2"/>
        <v>3</v>
      </c>
      <c r="J19" s="207">
        <f t="shared" si="6"/>
        <v>60</v>
      </c>
      <c r="K19" s="140">
        <v>224</v>
      </c>
      <c r="L19" s="140">
        <v>252</v>
      </c>
      <c r="M19" s="140">
        <f>L19-K19</f>
        <v>28</v>
      </c>
      <c r="N19" s="207">
        <f t="shared" si="3"/>
        <v>12.5</v>
      </c>
      <c r="O19" s="1301">
        <f t="shared" si="4"/>
        <v>54.31454511568466</v>
      </c>
      <c r="P19" s="139">
        <v>215</v>
      </c>
      <c r="Q19" s="206">
        <f t="shared" si="5"/>
        <v>57.243270587608826</v>
      </c>
      <c r="R19" s="1302">
        <v>37559</v>
      </c>
      <c r="S19" s="182" t="s">
        <v>2609</v>
      </c>
    </row>
    <row r="20" spans="1:19" ht="12" customHeight="1">
      <c r="A20" s="97"/>
      <c r="B20" s="182" t="s">
        <v>567</v>
      </c>
      <c r="C20" s="139">
        <v>372</v>
      </c>
      <c r="D20" s="140">
        <v>382</v>
      </c>
      <c r="E20" s="140">
        <f t="shared" si="0"/>
        <v>10</v>
      </c>
      <c r="F20" s="207">
        <f t="shared" si="1"/>
        <v>2.6881720430107525</v>
      </c>
      <c r="G20" s="140">
        <v>1</v>
      </c>
      <c r="H20" s="140">
        <v>2</v>
      </c>
      <c r="I20" s="140">
        <f t="shared" si="2"/>
        <v>1</v>
      </c>
      <c r="J20" s="207">
        <f t="shared" si="6"/>
        <v>100</v>
      </c>
      <c r="K20" s="140">
        <v>468</v>
      </c>
      <c r="L20" s="140">
        <v>479</v>
      </c>
      <c r="M20" s="140">
        <v>11</v>
      </c>
      <c r="N20" s="207">
        <f t="shared" si="3"/>
        <v>2.3504273504273505</v>
      </c>
      <c r="O20" s="1301">
        <f t="shared" si="4"/>
        <v>61.95867259220813</v>
      </c>
      <c r="P20" s="139">
        <v>331</v>
      </c>
      <c r="Q20" s="206">
        <f t="shared" si="5"/>
        <v>53.68670321471437</v>
      </c>
      <c r="R20" s="1302">
        <v>61654</v>
      </c>
      <c r="S20" s="182" t="s">
        <v>567</v>
      </c>
    </row>
    <row r="21" spans="1:19" ht="12" customHeight="1">
      <c r="A21" s="97"/>
      <c r="B21" s="182" t="s">
        <v>539</v>
      </c>
      <c r="C21" s="139">
        <f>SUM(C22:C26)</f>
        <v>434</v>
      </c>
      <c r="D21" s="140">
        <f>SUM(D22:D26)</f>
        <v>427</v>
      </c>
      <c r="E21" s="140">
        <f t="shared" si="0"/>
        <v>-7</v>
      </c>
      <c r="F21" s="207">
        <f t="shared" si="1"/>
        <v>-1.6129032258064515</v>
      </c>
      <c r="G21" s="140">
        <f>SUM(G22:G26)</f>
        <v>11</v>
      </c>
      <c r="H21" s="140">
        <f>SUM(H22:H26)</f>
        <v>15</v>
      </c>
      <c r="I21" s="140">
        <f t="shared" si="2"/>
        <v>4</v>
      </c>
      <c r="J21" s="207">
        <f t="shared" si="6"/>
        <v>36.36363636363637</v>
      </c>
      <c r="K21" s="140">
        <f>SUM(K22:K26)</f>
        <v>535</v>
      </c>
      <c r="L21" s="140">
        <f>SUM(L22:L26)</f>
        <v>570</v>
      </c>
      <c r="M21" s="140">
        <f aca="true" t="shared" si="7" ref="M21:M52">L21-K21</f>
        <v>35</v>
      </c>
      <c r="N21" s="207">
        <f t="shared" si="3"/>
        <v>6.5420560747663545</v>
      </c>
      <c r="O21" s="1301">
        <f t="shared" si="4"/>
        <v>45.802181771375245</v>
      </c>
      <c r="P21" s="139">
        <f>SUM(P22:P26)</f>
        <v>435</v>
      </c>
      <c r="Q21" s="206">
        <f t="shared" si="5"/>
        <v>46.66030227294668</v>
      </c>
      <c r="R21" s="110">
        <f>SUM(R22:R26)</f>
        <v>93227</v>
      </c>
      <c r="S21" s="182" t="s">
        <v>539</v>
      </c>
    </row>
    <row r="22" spans="1:19" ht="12" customHeight="1">
      <c r="A22" s="97"/>
      <c r="B22" s="182" t="s">
        <v>915</v>
      </c>
      <c r="C22" s="139">
        <v>231</v>
      </c>
      <c r="D22" s="140">
        <v>225</v>
      </c>
      <c r="E22" s="140">
        <f t="shared" si="0"/>
        <v>-6</v>
      </c>
      <c r="F22" s="207">
        <f t="shared" si="1"/>
        <v>-2.5974025974025974</v>
      </c>
      <c r="G22" s="140">
        <v>2</v>
      </c>
      <c r="H22" s="140">
        <v>4</v>
      </c>
      <c r="I22" s="140">
        <f t="shared" si="2"/>
        <v>2</v>
      </c>
      <c r="J22" s="207">
        <f t="shared" si="6"/>
        <v>100</v>
      </c>
      <c r="K22" s="140">
        <v>286</v>
      </c>
      <c r="L22" s="140">
        <v>295</v>
      </c>
      <c r="M22" s="140">
        <f t="shared" si="7"/>
        <v>9</v>
      </c>
      <c r="N22" s="207">
        <f t="shared" si="3"/>
        <v>3.146853146853147</v>
      </c>
      <c r="O22" s="1301">
        <f t="shared" si="4"/>
        <v>52.05561853642737</v>
      </c>
      <c r="P22" s="139">
        <v>209</v>
      </c>
      <c r="Q22" s="206">
        <f t="shared" si="5"/>
        <v>48.353885662725865</v>
      </c>
      <c r="R22" s="1302">
        <v>43223</v>
      </c>
      <c r="S22" s="182" t="s">
        <v>915</v>
      </c>
    </row>
    <row r="23" spans="1:19" ht="12" customHeight="1">
      <c r="A23" s="97"/>
      <c r="B23" s="182" t="s">
        <v>2610</v>
      </c>
      <c r="C23" s="139">
        <v>95</v>
      </c>
      <c r="D23" s="140">
        <v>90</v>
      </c>
      <c r="E23" s="140">
        <f t="shared" si="0"/>
        <v>-5</v>
      </c>
      <c r="F23" s="207">
        <f t="shared" si="1"/>
        <v>-5.263157894736842</v>
      </c>
      <c r="G23" s="140">
        <v>2</v>
      </c>
      <c r="H23" s="140">
        <v>3</v>
      </c>
      <c r="I23" s="140">
        <f t="shared" si="2"/>
        <v>1</v>
      </c>
      <c r="J23" s="207">
        <f t="shared" si="6"/>
        <v>50</v>
      </c>
      <c r="K23" s="140">
        <v>109</v>
      </c>
      <c r="L23" s="140">
        <v>118</v>
      </c>
      <c r="M23" s="140">
        <f t="shared" si="7"/>
        <v>9</v>
      </c>
      <c r="N23" s="207">
        <f t="shared" si="3"/>
        <v>8.256880733944955</v>
      </c>
      <c r="O23" s="1301">
        <f t="shared" si="4"/>
        <v>41.15979145705661</v>
      </c>
      <c r="P23" s="139">
        <v>97</v>
      </c>
      <c r="Q23" s="206">
        <f t="shared" si="5"/>
        <v>44.36110857038324</v>
      </c>
      <c r="R23" s="1302">
        <v>21866</v>
      </c>
      <c r="S23" s="182" t="s">
        <v>2610</v>
      </c>
    </row>
    <row r="24" spans="1:19" ht="12" customHeight="1">
      <c r="A24" s="97"/>
      <c r="B24" s="182" t="s">
        <v>2611</v>
      </c>
      <c r="C24" s="139">
        <v>51</v>
      </c>
      <c r="D24" s="140">
        <v>53</v>
      </c>
      <c r="E24" s="140">
        <f t="shared" si="0"/>
        <v>2</v>
      </c>
      <c r="F24" s="207">
        <f t="shared" si="1"/>
        <v>3.9215686274509802</v>
      </c>
      <c r="G24" s="140">
        <v>5</v>
      </c>
      <c r="H24" s="140">
        <v>3</v>
      </c>
      <c r="I24" s="140">
        <f t="shared" si="2"/>
        <v>-2</v>
      </c>
      <c r="J24" s="207">
        <f t="shared" si="6"/>
        <v>-40</v>
      </c>
      <c r="K24" s="140">
        <v>68</v>
      </c>
      <c r="L24" s="140">
        <v>82</v>
      </c>
      <c r="M24" s="140">
        <f t="shared" si="7"/>
        <v>14</v>
      </c>
      <c r="N24" s="207">
        <f t="shared" si="3"/>
        <v>20.588235294117645</v>
      </c>
      <c r="O24" s="1301">
        <f t="shared" si="4"/>
        <v>65.73235768324444</v>
      </c>
      <c r="P24" s="139">
        <v>35</v>
      </c>
      <c r="Q24" s="206">
        <f t="shared" si="5"/>
        <v>43.408160734218036</v>
      </c>
      <c r="R24" s="1302">
        <v>8063</v>
      </c>
      <c r="S24" s="182" t="s">
        <v>2611</v>
      </c>
    </row>
    <row r="25" spans="1:19" ht="12" customHeight="1">
      <c r="A25" s="97"/>
      <c r="B25" s="182" t="s">
        <v>2612</v>
      </c>
      <c r="C25" s="139">
        <v>23</v>
      </c>
      <c r="D25" s="140">
        <v>33</v>
      </c>
      <c r="E25" s="140">
        <f t="shared" si="0"/>
        <v>10</v>
      </c>
      <c r="F25" s="207">
        <f t="shared" si="1"/>
        <v>43.47826086956522</v>
      </c>
      <c r="G25" s="140">
        <v>1</v>
      </c>
      <c r="H25" s="140">
        <v>4</v>
      </c>
      <c r="I25" s="140">
        <f t="shared" si="2"/>
        <v>3</v>
      </c>
      <c r="J25" s="207">
        <f t="shared" si="6"/>
        <v>300</v>
      </c>
      <c r="K25" s="140">
        <v>27</v>
      </c>
      <c r="L25" s="140">
        <v>42</v>
      </c>
      <c r="M25" s="140">
        <f t="shared" si="7"/>
        <v>15</v>
      </c>
      <c r="N25" s="207">
        <f t="shared" si="3"/>
        <v>55.55555555555556</v>
      </c>
      <c r="O25" s="1301">
        <f t="shared" si="4"/>
        <v>34.15088481837939</v>
      </c>
      <c r="P25" s="139">
        <v>35</v>
      </c>
      <c r="Q25" s="206">
        <f t="shared" si="5"/>
        <v>36.22063541343268</v>
      </c>
      <c r="R25" s="1302">
        <v>9663</v>
      </c>
      <c r="S25" s="182" t="s">
        <v>2612</v>
      </c>
    </row>
    <row r="26" spans="1:19" ht="12" customHeight="1">
      <c r="A26" s="97"/>
      <c r="B26" s="182" t="s">
        <v>2613</v>
      </c>
      <c r="C26" s="139">
        <v>34</v>
      </c>
      <c r="D26" s="140">
        <v>26</v>
      </c>
      <c r="E26" s="140">
        <f t="shared" si="0"/>
        <v>-8</v>
      </c>
      <c r="F26" s="207">
        <f t="shared" si="1"/>
        <v>-23.52941176470588</v>
      </c>
      <c r="G26" s="140">
        <v>1</v>
      </c>
      <c r="H26" s="140">
        <v>1</v>
      </c>
      <c r="I26" s="140">
        <f t="shared" si="2"/>
        <v>0</v>
      </c>
      <c r="J26" s="207">
        <f t="shared" si="6"/>
        <v>0</v>
      </c>
      <c r="K26" s="140">
        <v>45</v>
      </c>
      <c r="L26" s="140">
        <v>33</v>
      </c>
      <c r="M26" s="140">
        <f t="shared" si="7"/>
        <v>-12</v>
      </c>
      <c r="N26" s="207">
        <f t="shared" si="3"/>
        <v>-26.666666666666668</v>
      </c>
      <c r="O26" s="1301">
        <f t="shared" si="4"/>
        <v>24.971187091817132</v>
      </c>
      <c r="P26" s="139">
        <v>59</v>
      </c>
      <c r="Q26" s="206">
        <f t="shared" si="5"/>
        <v>56.66538609296965</v>
      </c>
      <c r="R26" s="1302">
        <v>10412</v>
      </c>
      <c r="S26" s="182" t="s">
        <v>2613</v>
      </c>
    </row>
    <row r="27" spans="1:19" ht="12" customHeight="1">
      <c r="A27" s="97"/>
      <c r="B27" s="182" t="s">
        <v>1027</v>
      </c>
      <c r="C27" s="139">
        <f>SUM(C28:C29)</f>
        <v>268</v>
      </c>
      <c r="D27" s="140">
        <f>SUM(D28:D29)</f>
        <v>335</v>
      </c>
      <c r="E27" s="140">
        <f t="shared" si="0"/>
        <v>67</v>
      </c>
      <c r="F27" s="207">
        <f t="shared" si="1"/>
        <v>25</v>
      </c>
      <c r="G27" s="140">
        <f>SUM(G28:G29)</f>
        <v>7</v>
      </c>
      <c r="H27" s="140">
        <f>SUM(H28:H29)</f>
        <v>6</v>
      </c>
      <c r="I27" s="140">
        <f t="shared" si="2"/>
        <v>-1</v>
      </c>
      <c r="J27" s="207">
        <f t="shared" si="6"/>
        <v>-14.285714285714285</v>
      </c>
      <c r="K27" s="140">
        <f>SUM(K28:K29)</f>
        <v>325</v>
      </c>
      <c r="L27" s="140">
        <f>SUM(L28:L29)</f>
        <v>423</v>
      </c>
      <c r="M27" s="140">
        <f t="shared" si="7"/>
        <v>98</v>
      </c>
      <c r="N27" s="207">
        <f t="shared" si="3"/>
        <v>30.153846153846153</v>
      </c>
      <c r="O27" s="1301">
        <f t="shared" si="4"/>
        <v>45.450845250047486</v>
      </c>
      <c r="P27" s="139">
        <f>SUM(P28:P29)</f>
        <v>347</v>
      </c>
      <c r="Q27" s="206">
        <f t="shared" si="5"/>
        <v>47.078935229153664</v>
      </c>
      <c r="R27" s="110">
        <f>SUM(R28:R29)</f>
        <v>73706</v>
      </c>
      <c r="S27" s="182" t="s">
        <v>1027</v>
      </c>
    </row>
    <row r="28" spans="1:19" ht="12" customHeight="1">
      <c r="A28" s="97"/>
      <c r="B28" s="182" t="s">
        <v>2614</v>
      </c>
      <c r="C28" s="139">
        <v>105</v>
      </c>
      <c r="D28" s="140">
        <v>99</v>
      </c>
      <c r="E28" s="140">
        <f t="shared" si="0"/>
        <v>-6</v>
      </c>
      <c r="F28" s="207">
        <f t="shared" si="1"/>
        <v>-5.714285714285714</v>
      </c>
      <c r="G28" s="140">
        <v>3</v>
      </c>
      <c r="H28" s="140">
        <v>3</v>
      </c>
      <c r="I28" s="140">
        <f t="shared" si="2"/>
        <v>0</v>
      </c>
      <c r="J28" s="207">
        <f t="shared" si="6"/>
        <v>0</v>
      </c>
      <c r="K28" s="140">
        <v>123</v>
      </c>
      <c r="L28" s="140">
        <v>131</v>
      </c>
      <c r="M28" s="140">
        <f t="shared" si="7"/>
        <v>8</v>
      </c>
      <c r="N28" s="207">
        <f t="shared" si="3"/>
        <v>6.504065040650407</v>
      </c>
      <c r="O28" s="1301">
        <f t="shared" si="4"/>
        <v>32.8750747160789</v>
      </c>
      <c r="P28" s="139">
        <v>123</v>
      </c>
      <c r="Q28" s="206">
        <f t="shared" si="5"/>
        <v>40.8447897987647</v>
      </c>
      <c r="R28" s="1302">
        <v>30114</v>
      </c>
      <c r="S28" s="182" t="s">
        <v>2614</v>
      </c>
    </row>
    <row r="29" spans="1:19" ht="12" customHeight="1">
      <c r="A29" s="97"/>
      <c r="B29" s="182" t="s">
        <v>2615</v>
      </c>
      <c r="C29" s="139">
        <v>163</v>
      </c>
      <c r="D29" s="140">
        <v>236</v>
      </c>
      <c r="E29" s="140">
        <f t="shared" si="0"/>
        <v>73</v>
      </c>
      <c r="F29" s="207">
        <f t="shared" si="1"/>
        <v>44.785276073619634</v>
      </c>
      <c r="G29" s="140">
        <v>4</v>
      </c>
      <c r="H29" s="140">
        <v>3</v>
      </c>
      <c r="I29" s="140">
        <f t="shared" si="2"/>
        <v>-1</v>
      </c>
      <c r="J29" s="207">
        <f t="shared" si="6"/>
        <v>-25</v>
      </c>
      <c r="K29" s="140">
        <v>202</v>
      </c>
      <c r="L29" s="140">
        <v>292</v>
      </c>
      <c r="M29" s="140">
        <f t="shared" si="7"/>
        <v>90</v>
      </c>
      <c r="N29" s="207">
        <f t="shared" si="3"/>
        <v>44.554455445544555</v>
      </c>
      <c r="O29" s="1301">
        <f t="shared" si="4"/>
        <v>54.13837401358047</v>
      </c>
      <c r="P29" s="139">
        <v>224</v>
      </c>
      <c r="Q29" s="206">
        <f t="shared" si="5"/>
        <v>51.38557533492384</v>
      </c>
      <c r="R29" s="1302">
        <v>43592</v>
      </c>
      <c r="S29" s="182" t="s">
        <v>2615</v>
      </c>
    </row>
    <row r="30" spans="1:19" ht="12" customHeight="1">
      <c r="A30" s="97"/>
      <c r="B30" s="182" t="s">
        <v>2616</v>
      </c>
      <c r="C30" s="139">
        <f>SUM(C31:C32)</f>
        <v>127</v>
      </c>
      <c r="D30" s="140">
        <f>SUM(D31:D32)</f>
        <v>125</v>
      </c>
      <c r="E30" s="140">
        <f t="shared" si="0"/>
        <v>-2</v>
      </c>
      <c r="F30" s="207">
        <f t="shared" si="1"/>
        <v>-1.574803149606299</v>
      </c>
      <c r="G30" s="140">
        <f>SUM(G31:G32)</f>
        <v>7</v>
      </c>
      <c r="H30" s="140">
        <f>SUM(H31:H32)</f>
        <v>3</v>
      </c>
      <c r="I30" s="140">
        <f t="shared" si="2"/>
        <v>-4</v>
      </c>
      <c r="J30" s="207">
        <f t="shared" si="6"/>
        <v>-57.14285714285714</v>
      </c>
      <c r="K30" s="140">
        <f>SUM(K31:K32)</f>
        <v>177</v>
      </c>
      <c r="L30" s="140">
        <f>SUM(L31:L32)</f>
        <v>157</v>
      </c>
      <c r="M30" s="140">
        <f t="shared" si="7"/>
        <v>-20</v>
      </c>
      <c r="N30" s="207">
        <f t="shared" si="3"/>
        <v>-11.299435028248588</v>
      </c>
      <c r="O30" s="1301">
        <f t="shared" si="4"/>
        <v>38.556446637877855</v>
      </c>
      <c r="P30" s="139">
        <f>SUM(P31:P32)</f>
        <v>136</v>
      </c>
      <c r="Q30" s="206">
        <f t="shared" si="5"/>
        <v>41.949413942011105</v>
      </c>
      <c r="R30" s="110">
        <f>SUM(R31:R32)</f>
        <v>32420</v>
      </c>
      <c r="S30" s="182" t="s">
        <v>2616</v>
      </c>
    </row>
    <row r="31" spans="1:19" ht="12" customHeight="1">
      <c r="A31" s="97"/>
      <c r="B31" s="182" t="s">
        <v>923</v>
      </c>
      <c r="C31" s="139">
        <v>109</v>
      </c>
      <c r="D31" s="140">
        <v>105</v>
      </c>
      <c r="E31" s="140">
        <f t="shared" si="0"/>
        <v>-4</v>
      </c>
      <c r="F31" s="207">
        <f t="shared" si="1"/>
        <v>-3.669724770642202</v>
      </c>
      <c r="G31" s="140">
        <v>5</v>
      </c>
      <c r="H31" s="140">
        <v>3</v>
      </c>
      <c r="I31" s="140">
        <f t="shared" si="2"/>
        <v>-2</v>
      </c>
      <c r="J31" s="207">
        <f t="shared" si="6"/>
        <v>-40</v>
      </c>
      <c r="K31" s="140">
        <v>147</v>
      </c>
      <c r="L31" s="140">
        <v>131</v>
      </c>
      <c r="M31" s="140">
        <f t="shared" si="7"/>
        <v>-16</v>
      </c>
      <c r="N31" s="207">
        <f t="shared" si="3"/>
        <v>-10.884353741496598</v>
      </c>
      <c r="O31" s="1301">
        <f t="shared" si="4"/>
        <v>46.19445666520018</v>
      </c>
      <c r="P31" s="139">
        <v>98</v>
      </c>
      <c r="Q31" s="206">
        <f t="shared" si="5"/>
        <v>43.114826220853494</v>
      </c>
      <c r="R31" s="1302">
        <v>22730</v>
      </c>
      <c r="S31" s="182" t="s">
        <v>923</v>
      </c>
    </row>
    <row r="32" spans="1:19" ht="12" customHeight="1">
      <c r="A32" s="97"/>
      <c r="B32" s="182" t="s">
        <v>924</v>
      </c>
      <c r="C32" s="139">
        <v>18</v>
      </c>
      <c r="D32" s="140">
        <v>20</v>
      </c>
      <c r="E32" s="140">
        <f t="shared" si="0"/>
        <v>2</v>
      </c>
      <c r="F32" s="207">
        <f t="shared" si="1"/>
        <v>11.11111111111111</v>
      </c>
      <c r="G32" s="140">
        <v>2</v>
      </c>
      <c r="H32" s="140">
        <v>0</v>
      </c>
      <c r="I32" s="140">
        <f t="shared" si="2"/>
        <v>-2</v>
      </c>
      <c r="J32" s="207">
        <f t="shared" si="6"/>
        <v>-100</v>
      </c>
      <c r="K32" s="140">
        <v>30</v>
      </c>
      <c r="L32" s="140">
        <v>26</v>
      </c>
      <c r="M32" s="140">
        <f t="shared" si="7"/>
        <v>-4</v>
      </c>
      <c r="N32" s="207">
        <f t="shared" si="3"/>
        <v>-13.333333333333334</v>
      </c>
      <c r="O32" s="1301">
        <f t="shared" si="4"/>
        <v>20.639834881320947</v>
      </c>
      <c r="P32" s="139">
        <v>38</v>
      </c>
      <c r="Q32" s="206">
        <f t="shared" si="5"/>
        <v>39.21568627450981</v>
      </c>
      <c r="R32" s="1302">
        <v>9690</v>
      </c>
      <c r="S32" s="182" t="s">
        <v>924</v>
      </c>
    </row>
    <row r="33" spans="1:19" ht="12" customHeight="1">
      <c r="A33" s="97"/>
      <c r="B33" s="182" t="s">
        <v>592</v>
      </c>
      <c r="C33" s="139">
        <f>SUM(C34:C41)</f>
        <v>304</v>
      </c>
      <c r="D33" s="140">
        <f>SUM(D34:D41)</f>
        <v>399</v>
      </c>
      <c r="E33" s="140">
        <f t="shared" si="0"/>
        <v>95</v>
      </c>
      <c r="F33" s="207">
        <f t="shared" si="1"/>
        <v>31.25</v>
      </c>
      <c r="G33" s="140">
        <f>SUM(G34:G41)</f>
        <v>10</v>
      </c>
      <c r="H33" s="140">
        <f>SUM(H34:H41)</f>
        <v>13</v>
      </c>
      <c r="I33" s="140">
        <f t="shared" si="2"/>
        <v>3</v>
      </c>
      <c r="J33" s="207">
        <f t="shared" si="6"/>
        <v>30</v>
      </c>
      <c r="K33" s="140">
        <f>SUM(K34:K41)</f>
        <v>382</v>
      </c>
      <c r="L33" s="140">
        <f>SUM(L34:L41)</f>
        <v>504</v>
      </c>
      <c r="M33" s="140">
        <f t="shared" si="7"/>
        <v>122</v>
      </c>
      <c r="N33" s="207">
        <f t="shared" si="3"/>
        <v>31.93717277486911</v>
      </c>
      <c r="O33" s="1301">
        <f t="shared" si="4"/>
        <v>40.61027368678182</v>
      </c>
      <c r="P33" s="139">
        <f>SUM(P34:P41)</f>
        <v>372</v>
      </c>
      <c r="Q33" s="206">
        <f t="shared" si="5"/>
        <v>37.86221005384169</v>
      </c>
      <c r="R33" s="110">
        <f>SUM(R34:R41)</f>
        <v>98251</v>
      </c>
      <c r="S33" s="182" t="s">
        <v>592</v>
      </c>
    </row>
    <row r="34" spans="1:19" ht="12" customHeight="1">
      <c r="A34" s="97"/>
      <c r="B34" s="182" t="s">
        <v>2617</v>
      </c>
      <c r="C34" s="139">
        <v>159</v>
      </c>
      <c r="D34" s="140">
        <v>246</v>
      </c>
      <c r="E34" s="140">
        <f t="shared" si="0"/>
        <v>87</v>
      </c>
      <c r="F34" s="207">
        <f t="shared" si="1"/>
        <v>54.71698113207547</v>
      </c>
      <c r="G34" s="140">
        <v>3</v>
      </c>
      <c r="H34" s="140">
        <v>5</v>
      </c>
      <c r="I34" s="140">
        <f t="shared" si="2"/>
        <v>2</v>
      </c>
      <c r="J34" s="207">
        <f t="shared" si="6"/>
        <v>66.66666666666666</v>
      </c>
      <c r="K34" s="140">
        <v>195</v>
      </c>
      <c r="L34" s="140">
        <v>300</v>
      </c>
      <c r="M34" s="140">
        <f t="shared" si="7"/>
        <v>105</v>
      </c>
      <c r="N34" s="207">
        <f t="shared" si="3"/>
        <v>53.84615384615385</v>
      </c>
      <c r="O34" s="1301">
        <f t="shared" si="4"/>
        <v>57.71667214114777</v>
      </c>
      <c r="P34" s="139">
        <v>147</v>
      </c>
      <c r="Q34" s="206">
        <f t="shared" si="5"/>
        <v>34.48923091361269</v>
      </c>
      <c r="R34" s="1302">
        <v>42622</v>
      </c>
      <c r="S34" s="182" t="s">
        <v>2617</v>
      </c>
    </row>
    <row r="35" spans="1:19" ht="12" customHeight="1">
      <c r="A35" s="97"/>
      <c r="B35" s="182" t="s">
        <v>2618</v>
      </c>
      <c r="C35" s="139">
        <v>15</v>
      </c>
      <c r="D35" s="140">
        <v>15</v>
      </c>
      <c r="E35" s="140">
        <f t="shared" si="0"/>
        <v>0</v>
      </c>
      <c r="F35" s="207">
        <f t="shared" si="1"/>
        <v>0</v>
      </c>
      <c r="G35" s="140">
        <v>1</v>
      </c>
      <c r="H35" s="140">
        <v>1</v>
      </c>
      <c r="I35" s="140">
        <f t="shared" si="2"/>
        <v>0</v>
      </c>
      <c r="J35" s="207">
        <f t="shared" si="6"/>
        <v>0</v>
      </c>
      <c r="K35" s="140">
        <v>17</v>
      </c>
      <c r="L35" s="140">
        <v>16</v>
      </c>
      <c r="M35" s="140">
        <f t="shared" si="7"/>
        <v>-1</v>
      </c>
      <c r="N35" s="207">
        <f t="shared" si="3"/>
        <v>-5.88235294117647</v>
      </c>
      <c r="O35" s="1301">
        <f t="shared" si="4"/>
        <v>19.836022216344883</v>
      </c>
      <c r="P35" s="139">
        <v>25</v>
      </c>
      <c r="Q35" s="206">
        <f t="shared" si="5"/>
        <v>33.06003702724147</v>
      </c>
      <c r="R35" s="1302">
        <v>7562</v>
      </c>
      <c r="S35" s="182" t="s">
        <v>2618</v>
      </c>
    </row>
    <row r="36" spans="1:19" ht="12" customHeight="1">
      <c r="A36" s="97"/>
      <c r="B36" s="182" t="s">
        <v>2619</v>
      </c>
      <c r="C36" s="139">
        <v>28</v>
      </c>
      <c r="D36" s="140">
        <v>40</v>
      </c>
      <c r="E36" s="140">
        <f t="shared" si="0"/>
        <v>12</v>
      </c>
      <c r="F36" s="207">
        <f t="shared" si="1"/>
        <v>42.857142857142854</v>
      </c>
      <c r="G36" s="140">
        <v>1</v>
      </c>
      <c r="H36" s="140">
        <v>0</v>
      </c>
      <c r="I36" s="140">
        <f t="shared" si="2"/>
        <v>-1</v>
      </c>
      <c r="J36" s="207">
        <f t="shared" si="6"/>
        <v>-100</v>
      </c>
      <c r="K36" s="140">
        <v>31</v>
      </c>
      <c r="L36" s="140">
        <v>59</v>
      </c>
      <c r="M36" s="140">
        <f t="shared" si="7"/>
        <v>28</v>
      </c>
      <c r="N36" s="207">
        <f t="shared" si="3"/>
        <v>90.32258064516128</v>
      </c>
      <c r="O36" s="1301">
        <f t="shared" si="4"/>
        <v>33.48961821835231</v>
      </c>
      <c r="P36" s="139">
        <v>39</v>
      </c>
      <c r="Q36" s="206">
        <f t="shared" si="5"/>
        <v>32.6523777628935</v>
      </c>
      <c r="R36" s="1302">
        <v>11944</v>
      </c>
      <c r="S36" s="182" t="s">
        <v>2619</v>
      </c>
    </row>
    <row r="37" spans="1:19" ht="12" customHeight="1">
      <c r="A37" s="97"/>
      <c r="B37" s="182" t="s">
        <v>2620</v>
      </c>
      <c r="C37" s="139">
        <v>26</v>
      </c>
      <c r="D37" s="140">
        <v>24</v>
      </c>
      <c r="E37" s="140">
        <f t="shared" si="0"/>
        <v>-2</v>
      </c>
      <c r="F37" s="207">
        <f t="shared" si="1"/>
        <v>-7.6923076923076925</v>
      </c>
      <c r="G37" s="140">
        <v>0</v>
      </c>
      <c r="H37" s="140">
        <v>2</v>
      </c>
      <c r="I37" s="140">
        <f t="shared" si="2"/>
        <v>2</v>
      </c>
      <c r="J37" s="207"/>
      <c r="K37" s="140">
        <v>42</v>
      </c>
      <c r="L37" s="140">
        <v>27</v>
      </c>
      <c r="M37" s="140">
        <f t="shared" si="7"/>
        <v>-15</v>
      </c>
      <c r="N37" s="207">
        <f t="shared" si="3"/>
        <v>-35.714285714285715</v>
      </c>
      <c r="O37" s="1301">
        <f t="shared" si="4"/>
        <v>32.57771141577304</v>
      </c>
      <c r="P37" s="139">
        <v>36</v>
      </c>
      <c r="Q37" s="206">
        <f t="shared" si="5"/>
        <v>48.866567123659564</v>
      </c>
      <c r="R37" s="1302">
        <v>7367</v>
      </c>
      <c r="S37" s="182" t="s">
        <v>2620</v>
      </c>
    </row>
    <row r="38" spans="1:19" ht="12" customHeight="1">
      <c r="A38" s="97"/>
      <c r="B38" s="182" t="s">
        <v>929</v>
      </c>
      <c r="C38" s="139">
        <v>24</v>
      </c>
      <c r="D38" s="140">
        <v>32</v>
      </c>
      <c r="E38" s="140">
        <f t="shared" si="0"/>
        <v>8</v>
      </c>
      <c r="F38" s="207">
        <f t="shared" si="1"/>
        <v>33.33333333333333</v>
      </c>
      <c r="G38" s="140">
        <v>2</v>
      </c>
      <c r="H38" s="140">
        <v>4</v>
      </c>
      <c r="I38" s="140">
        <f t="shared" si="2"/>
        <v>2</v>
      </c>
      <c r="J38" s="207">
        <f>(H38-G38)/G38*100</f>
        <v>100</v>
      </c>
      <c r="K38" s="140">
        <v>27</v>
      </c>
      <c r="L38" s="140">
        <v>40</v>
      </c>
      <c r="M38" s="140">
        <f t="shared" si="7"/>
        <v>13</v>
      </c>
      <c r="N38" s="207">
        <f t="shared" si="3"/>
        <v>48.148148148148145</v>
      </c>
      <c r="O38" s="1301">
        <f t="shared" si="4"/>
        <v>28.722735840588815</v>
      </c>
      <c r="P38" s="139">
        <v>45</v>
      </c>
      <c r="Q38" s="206">
        <f t="shared" si="5"/>
        <v>40.39134727582802</v>
      </c>
      <c r="R38" s="1302">
        <v>11141</v>
      </c>
      <c r="S38" s="182" t="s">
        <v>929</v>
      </c>
    </row>
    <row r="39" spans="1:19" ht="12" customHeight="1">
      <c r="A39" s="97"/>
      <c r="B39" s="182" t="s">
        <v>2621</v>
      </c>
      <c r="C39" s="139">
        <v>9</v>
      </c>
      <c r="D39" s="140">
        <v>5</v>
      </c>
      <c r="E39" s="140">
        <f t="shared" si="0"/>
        <v>-4</v>
      </c>
      <c r="F39" s="207">
        <f t="shared" si="1"/>
        <v>-44.44444444444444</v>
      </c>
      <c r="G39" s="140">
        <v>0</v>
      </c>
      <c r="H39" s="140">
        <v>0</v>
      </c>
      <c r="I39" s="140">
        <f t="shared" si="2"/>
        <v>0</v>
      </c>
      <c r="J39" s="207"/>
      <c r="K39" s="140">
        <v>10</v>
      </c>
      <c r="L39" s="140">
        <v>8</v>
      </c>
      <c r="M39" s="140">
        <f t="shared" si="7"/>
        <v>-2</v>
      </c>
      <c r="N39" s="207">
        <f t="shared" si="3"/>
        <v>-20</v>
      </c>
      <c r="O39" s="1301">
        <f t="shared" si="4"/>
        <v>10.477787091366304</v>
      </c>
      <c r="P39" s="139">
        <v>22</v>
      </c>
      <c r="Q39" s="206">
        <f t="shared" si="5"/>
        <v>46.102263202011734</v>
      </c>
      <c r="R39" s="1302">
        <v>4772</v>
      </c>
      <c r="S39" s="182" t="s">
        <v>2621</v>
      </c>
    </row>
    <row r="40" spans="1:19" ht="12" customHeight="1">
      <c r="A40" s="97"/>
      <c r="B40" s="182" t="s">
        <v>2622</v>
      </c>
      <c r="C40" s="139">
        <v>18</v>
      </c>
      <c r="D40" s="140">
        <v>12</v>
      </c>
      <c r="E40" s="140">
        <f t="shared" si="0"/>
        <v>-6</v>
      </c>
      <c r="F40" s="207">
        <f t="shared" si="1"/>
        <v>-33.33333333333333</v>
      </c>
      <c r="G40" s="140">
        <v>0</v>
      </c>
      <c r="H40" s="140">
        <v>0</v>
      </c>
      <c r="I40" s="140">
        <f t="shared" si="2"/>
        <v>0</v>
      </c>
      <c r="J40" s="207"/>
      <c r="K40" s="140">
        <v>22</v>
      </c>
      <c r="L40" s="140">
        <v>17</v>
      </c>
      <c r="M40" s="140">
        <f t="shared" si="7"/>
        <v>-5</v>
      </c>
      <c r="N40" s="207">
        <f t="shared" si="3"/>
        <v>-22.727272727272727</v>
      </c>
      <c r="O40" s="1301">
        <f t="shared" si="4"/>
        <v>20.0133422281521</v>
      </c>
      <c r="P40" s="139">
        <v>28</v>
      </c>
      <c r="Q40" s="206">
        <f t="shared" si="5"/>
        <v>46.69779853235491</v>
      </c>
      <c r="R40" s="1302">
        <v>5996</v>
      </c>
      <c r="S40" s="182" t="s">
        <v>2622</v>
      </c>
    </row>
    <row r="41" spans="1:19" ht="12" customHeight="1">
      <c r="A41" s="97"/>
      <c r="B41" s="182" t="s">
        <v>2623</v>
      </c>
      <c r="C41" s="139">
        <v>25</v>
      </c>
      <c r="D41" s="140">
        <v>25</v>
      </c>
      <c r="E41" s="140">
        <f t="shared" si="0"/>
        <v>0</v>
      </c>
      <c r="F41" s="207">
        <f t="shared" si="1"/>
        <v>0</v>
      </c>
      <c r="G41" s="140">
        <v>3</v>
      </c>
      <c r="H41" s="140">
        <v>1</v>
      </c>
      <c r="I41" s="140">
        <f t="shared" si="2"/>
        <v>-2</v>
      </c>
      <c r="J41" s="207">
        <f>(H41-G41)/G41*100</f>
        <v>-66.66666666666666</v>
      </c>
      <c r="K41" s="140">
        <v>38</v>
      </c>
      <c r="L41" s="140">
        <v>37</v>
      </c>
      <c r="M41" s="140">
        <f t="shared" si="7"/>
        <v>-1</v>
      </c>
      <c r="N41" s="207">
        <f t="shared" si="3"/>
        <v>-2.631578947368421</v>
      </c>
      <c r="O41" s="1301">
        <f t="shared" si="4"/>
        <v>36.5123411713159</v>
      </c>
      <c r="P41" s="139">
        <v>30</v>
      </c>
      <c r="Q41" s="206">
        <f t="shared" si="5"/>
        <v>43.81480940557908</v>
      </c>
      <c r="R41" s="1302">
        <v>6847</v>
      </c>
      <c r="S41" s="182" t="s">
        <v>2623</v>
      </c>
    </row>
    <row r="42" spans="1:19" ht="12" customHeight="1">
      <c r="A42" s="97"/>
      <c r="B42" s="182" t="s">
        <v>1988</v>
      </c>
      <c r="C42" s="139">
        <f>SUM(C43:C44)</f>
        <v>85</v>
      </c>
      <c r="D42" s="140">
        <f>SUM(D43:D44)</f>
        <v>79</v>
      </c>
      <c r="E42" s="140">
        <f t="shared" si="0"/>
        <v>-6</v>
      </c>
      <c r="F42" s="207">
        <f t="shared" si="1"/>
        <v>-7.0588235294117645</v>
      </c>
      <c r="G42" s="140">
        <f>SUM(G43:G44)</f>
        <v>5</v>
      </c>
      <c r="H42" s="140">
        <f>SUM(H43:H44)</f>
        <v>2</v>
      </c>
      <c r="I42" s="140">
        <f t="shared" si="2"/>
        <v>-3</v>
      </c>
      <c r="J42" s="207">
        <f>(H42-G42)/G42*100</f>
        <v>-60</v>
      </c>
      <c r="K42" s="140">
        <f>SUM(K43:K44)</f>
        <v>97</v>
      </c>
      <c r="L42" s="140">
        <f>SUM(L43:L44)</f>
        <v>85</v>
      </c>
      <c r="M42" s="140">
        <f t="shared" si="7"/>
        <v>-12</v>
      </c>
      <c r="N42" s="207">
        <f t="shared" si="3"/>
        <v>-12.371134020618557</v>
      </c>
      <c r="O42" s="1301">
        <f t="shared" si="4"/>
        <v>30.484275516110362</v>
      </c>
      <c r="P42" s="139">
        <f>SUM(P43:P44)</f>
        <v>104</v>
      </c>
      <c r="Q42" s="206">
        <f t="shared" si="5"/>
        <v>40.131198147790855</v>
      </c>
      <c r="R42" s="110">
        <f>SUM(R43:R44)</f>
        <v>25915</v>
      </c>
      <c r="S42" s="182" t="s">
        <v>1988</v>
      </c>
    </row>
    <row r="43" spans="1:19" ht="12" customHeight="1">
      <c r="A43" s="97"/>
      <c r="B43" s="182" t="s">
        <v>2624</v>
      </c>
      <c r="C43" s="139">
        <v>17</v>
      </c>
      <c r="D43" s="140">
        <v>15</v>
      </c>
      <c r="E43" s="140">
        <f t="shared" si="0"/>
        <v>-2</v>
      </c>
      <c r="F43" s="207">
        <f t="shared" si="1"/>
        <v>-11.76470588235294</v>
      </c>
      <c r="G43" s="140">
        <v>0</v>
      </c>
      <c r="H43" s="140">
        <v>1</v>
      </c>
      <c r="I43" s="140">
        <f t="shared" si="2"/>
        <v>1</v>
      </c>
      <c r="J43" s="207"/>
      <c r="K43" s="140">
        <v>23</v>
      </c>
      <c r="L43" s="140">
        <v>16</v>
      </c>
      <c r="M43" s="140">
        <f t="shared" si="7"/>
        <v>-7</v>
      </c>
      <c r="N43" s="207">
        <f t="shared" si="3"/>
        <v>-30.434782608695656</v>
      </c>
      <c r="O43" s="1301">
        <f t="shared" si="4"/>
        <v>20.514223194748357</v>
      </c>
      <c r="P43" s="139">
        <v>26</v>
      </c>
      <c r="Q43" s="206">
        <f t="shared" si="5"/>
        <v>35.55798687089715</v>
      </c>
      <c r="R43" s="1302">
        <v>7312</v>
      </c>
      <c r="S43" s="182" t="s">
        <v>2624</v>
      </c>
    </row>
    <row r="44" spans="1:19" ht="12" customHeight="1">
      <c r="A44" s="97"/>
      <c r="B44" s="182" t="s">
        <v>2625</v>
      </c>
      <c r="C44" s="139">
        <v>68</v>
      </c>
      <c r="D44" s="140">
        <v>64</v>
      </c>
      <c r="E44" s="140">
        <f t="shared" si="0"/>
        <v>-4</v>
      </c>
      <c r="F44" s="207">
        <f t="shared" si="1"/>
        <v>-5.88235294117647</v>
      </c>
      <c r="G44" s="140">
        <v>5</v>
      </c>
      <c r="H44" s="140">
        <v>1</v>
      </c>
      <c r="I44" s="140">
        <f t="shared" si="2"/>
        <v>-4</v>
      </c>
      <c r="J44" s="207">
        <f aca="true" t="shared" si="8" ref="J44:J49">(H44-G44)/G44*100</f>
        <v>-80</v>
      </c>
      <c r="K44" s="140">
        <v>74</v>
      </c>
      <c r="L44" s="140">
        <v>69</v>
      </c>
      <c r="M44" s="140">
        <f t="shared" si="7"/>
        <v>-5</v>
      </c>
      <c r="N44" s="207">
        <f t="shared" si="3"/>
        <v>-6.756756756756757</v>
      </c>
      <c r="O44" s="1301">
        <f t="shared" si="4"/>
        <v>34.4030532709778</v>
      </c>
      <c r="P44" s="139">
        <v>78</v>
      </c>
      <c r="Q44" s="206">
        <f t="shared" si="5"/>
        <v>41.928721174004195</v>
      </c>
      <c r="R44" s="1302">
        <v>18603</v>
      </c>
      <c r="S44" s="182" t="s">
        <v>2625</v>
      </c>
    </row>
    <row r="45" spans="1:19" ht="12" customHeight="1">
      <c r="A45" s="97"/>
      <c r="B45" s="182" t="s">
        <v>1998</v>
      </c>
      <c r="C45" s="139">
        <f>SUM(C46:C50)</f>
        <v>601</v>
      </c>
      <c r="D45" s="140">
        <f>SUM(D46:D50)</f>
        <v>755</v>
      </c>
      <c r="E45" s="140">
        <f t="shared" si="0"/>
        <v>154</v>
      </c>
      <c r="F45" s="207">
        <f t="shared" si="1"/>
        <v>25.62396006655574</v>
      </c>
      <c r="G45" s="140">
        <f>SUM(G46:G50)</f>
        <v>19</v>
      </c>
      <c r="H45" s="140">
        <f>SUM(H46:H50)</f>
        <v>14</v>
      </c>
      <c r="I45" s="140">
        <f t="shared" si="2"/>
        <v>-5</v>
      </c>
      <c r="J45" s="207">
        <f t="shared" si="8"/>
        <v>-26.31578947368421</v>
      </c>
      <c r="K45" s="140">
        <f>SUM(K46:K50)</f>
        <v>711</v>
      </c>
      <c r="L45" s="140">
        <f>SUM(L46:L50)</f>
        <v>901</v>
      </c>
      <c r="M45" s="140">
        <f t="shared" si="7"/>
        <v>190</v>
      </c>
      <c r="N45" s="207">
        <f t="shared" si="3"/>
        <v>26.72292545710267</v>
      </c>
      <c r="O45" s="1301">
        <f t="shared" si="4"/>
        <v>53.513080581485184</v>
      </c>
      <c r="P45" s="139">
        <f>SUM(P46:P50)</f>
        <v>671</v>
      </c>
      <c r="Q45" s="206">
        <f t="shared" si="5"/>
        <v>47.559307377717296</v>
      </c>
      <c r="R45" s="110">
        <f>SUM(R46:R50)</f>
        <v>141087</v>
      </c>
      <c r="S45" s="182" t="s">
        <v>1998</v>
      </c>
    </row>
    <row r="46" spans="1:19" ht="12" customHeight="1">
      <c r="A46" s="97"/>
      <c r="B46" s="182" t="s">
        <v>2626</v>
      </c>
      <c r="C46" s="139">
        <v>478</v>
      </c>
      <c r="D46" s="140">
        <v>616</v>
      </c>
      <c r="E46" s="140">
        <f t="shared" si="0"/>
        <v>138</v>
      </c>
      <c r="F46" s="207">
        <f t="shared" si="1"/>
        <v>28.870292887029287</v>
      </c>
      <c r="G46" s="140">
        <v>13</v>
      </c>
      <c r="H46" s="140">
        <v>10</v>
      </c>
      <c r="I46" s="140">
        <f t="shared" si="2"/>
        <v>-3</v>
      </c>
      <c r="J46" s="207">
        <f t="shared" si="8"/>
        <v>-23.076923076923077</v>
      </c>
      <c r="K46" s="140">
        <v>565</v>
      </c>
      <c r="L46" s="140">
        <v>738</v>
      </c>
      <c r="M46" s="140">
        <f t="shared" si="7"/>
        <v>173</v>
      </c>
      <c r="N46" s="207">
        <f t="shared" si="3"/>
        <v>30.619469026548675</v>
      </c>
      <c r="O46" s="1301">
        <f t="shared" si="4"/>
        <v>60.59950221837464</v>
      </c>
      <c r="P46" s="139">
        <v>505</v>
      </c>
      <c r="Q46" s="206">
        <f t="shared" si="5"/>
        <v>49.67978672123245</v>
      </c>
      <c r="R46" s="1302">
        <v>101651</v>
      </c>
      <c r="S46" s="182" t="s">
        <v>2626</v>
      </c>
    </row>
    <row r="47" spans="1:19" ht="12" customHeight="1">
      <c r="A47" s="97"/>
      <c r="B47" s="182" t="s">
        <v>2627</v>
      </c>
      <c r="C47" s="139">
        <v>47</v>
      </c>
      <c r="D47" s="140">
        <v>70</v>
      </c>
      <c r="E47" s="140">
        <f aca="true" t="shared" si="9" ref="E47:E70">D47-C47</f>
        <v>23</v>
      </c>
      <c r="F47" s="207">
        <f aca="true" t="shared" si="10" ref="F47:F70">(D47-C47)/C47*100</f>
        <v>48.93617021276596</v>
      </c>
      <c r="G47" s="140">
        <v>3</v>
      </c>
      <c r="H47" s="140">
        <v>2</v>
      </c>
      <c r="I47" s="140">
        <f aca="true" t="shared" si="11" ref="I47:I70">H47-G47</f>
        <v>-1</v>
      </c>
      <c r="J47" s="207">
        <f t="shared" si="8"/>
        <v>-33.33333333333333</v>
      </c>
      <c r="K47" s="140">
        <v>55</v>
      </c>
      <c r="L47" s="140">
        <v>86</v>
      </c>
      <c r="M47" s="140">
        <f t="shared" si="7"/>
        <v>31</v>
      </c>
      <c r="N47" s="207">
        <f aca="true" t="shared" si="12" ref="N47:N70">(L47-K47)/K47*100</f>
        <v>56.36363636363636</v>
      </c>
      <c r="O47" s="1301">
        <f aca="true" t="shared" si="13" ref="O47:O69">D47/R47*10000</f>
        <v>37.776578521316786</v>
      </c>
      <c r="P47" s="139">
        <v>76</v>
      </c>
      <c r="Q47" s="206">
        <f aca="true" t="shared" si="14" ref="Q47:Q69">P47/R47*10000</f>
        <v>41.01457096600108</v>
      </c>
      <c r="R47" s="1302">
        <v>18530</v>
      </c>
      <c r="S47" s="182" t="s">
        <v>2627</v>
      </c>
    </row>
    <row r="48" spans="1:19" ht="12" customHeight="1">
      <c r="A48" s="97"/>
      <c r="B48" s="182" t="s">
        <v>2628</v>
      </c>
      <c r="C48" s="139">
        <v>20</v>
      </c>
      <c r="D48" s="140">
        <v>23</v>
      </c>
      <c r="E48" s="140">
        <f t="shared" si="9"/>
        <v>3</v>
      </c>
      <c r="F48" s="207">
        <f t="shared" si="10"/>
        <v>15</v>
      </c>
      <c r="G48" s="140">
        <v>2</v>
      </c>
      <c r="H48" s="140">
        <v>1</v>
      </c>
      <c r="I48" s="140">
        <f t="shared" si="11"/>
        <v>-1</v>
      </c>
      <c r="J48" s="207">
        <f t="shared" si="8"/>
        <v>-50</v>
      </c>
      <c r="K48" s="140">
        <v>20</v>
      </c>
      <c r="L48" s="140">
        <v>25</v>
      </c>
      <c r="M48" s="140">
        <f t="shared" si="7"/>
        <v>5</v>
      </c>
      <c r="N48" s="207">
        <f t="shared" si="12"/>
        <v>25</v>
      </c>
      <c r="O48" s="1301">
        <f t="shared" si="13"/>
        <v>29.846872566831042</v>
      </c>
      <c r="P48" s="139">
        <v>36</v>
      </c>
      <c r="Q48" s="206">
        <f t="shared" si="14"/>
        <v>46.71684401764859</v>
      </c>
      <c r="R48" s="1302">
        <v>7706</v>
      </c>
      <c r="S48" s="182" t="s">
        <v>2628</v>
      </c>
    </row>
    <row r="49" spans="1:19" ht="12" customHeight="1">
      <c r="A49" s="97"/>
      <c r="B49" s="182" t="s">
        <v>2629</v>
      </c>
      <c r="C49" s="139">
        <v>20</v>
      </c>
      <c r="D49" s="140">
        <v>13</v>
      </c>
      <c r="E49" s="140">
        <f t="shared" si="9"/>
        <v>-7</v>
      </c>
      <c r="F49" s="207">
        <f t="shared" si="10"/>
        <v>-35</v>
      </c>
      <c r="G49" s="140">
        <v>1</v>
      </c>
      <c r="H49" s="140">
        <v>0</v>
      </c>
      <c r="I49" s="140">
        <f t="shared" si="11"/>
        <v>-1</v>
      </c>
      <c r="J49" s="207">
        <f t="shared" si="8"/>
        <v>-100</v>
      </c>
      <c r="K49" s="140">
        <v>24</v>
      </c>
      <c r="L49" s="140">
        <v>14</v>
      </c>
      <c r="M49" s="140">
        <f t="shared" si="7"/>
        <v>-10</v>
      </c>
      <c r="N49" s="207">
        <f t="shared" si="12"/>
        <v>-41.66666666666667</v>
      </c>
      <c r="O49" s="1301">
        <f t="shared" si="13"/>
        <v>22.46414377052013</v>
      </c>
      <c r="P49" s="139">
        <v>19</v>
      </c>
      <c r="Q49" s="206">
        <f t="shared" si="14"/>
        <v>32.83221012614481</v>
      </c>
      <c r="R49" s="1302">
        <v>5787</v>
      </c>
      <c r="S49" s="182" t="s">
        <v>2629</v>
      </c>
    </row>
    <row r="50" spans="1:19" ht="12" customHeight="1">
      <c r="A50" s="97"/>
      <c r="B50" s="182" t="s">
        <v>2630</v>
      </c>
      <c r="C50" s="139">
        <v>36</v>
      </c>
      <c r="D50" s="140">
        <v>33</v>
      </c>
      <c r="E50" s="140">
        <f t="shared" si="9"/>
        <v>-3</v>
      </c>
      <c r="F50" s="207">
        <f t="shared" si="10"/>
        <v>-8.333333333333332</v>
      </c>
      <c r="G50" s="140">
        <v>0</v>
      </c>
      <c r="H50" s="140">
        <v>1</v>
      </c>
      <c r="I50" s="140">
        <f t="shared" si="11"/>
        <v>1</v>
      </c>
      <c r="J50" s="207"/>
      <c r="K50" s="140">
        <v>47</v>
      </c>
      <c r="L50" s="140">
        <v>38</v>
      </c>
      <c r="M50" s="140">
        <f t="shared" si="7"/>
        <v>-9</v>
      </c>
      <c r="N50" s="207">
        <f t="shared" si="12"/>
        <v>-19.148936170212767</v>
      </c>
      <c r="O50" s="1301">
        <f t="shared" si="13"/>
        <v>44.51639012545528</v>
      </c>
      <c r="P50" s="139">
        <v>35</v>
      </c>
      <c r="Q50" s="206">
        <f t="shared" si="14"/>
        <v>47.21435316336166</v>
      </c>
      <c r="R50" s="1302">
        <v>7413</v>
      </c>
      <c r="S50" s="182" t="s">
        <v>2630</v>
      </c>
    </row>
    <row r="51" spans="1:19" ht="12" customHeight="1">
      <c r="A51" s="97"/>
      <c r="B51" s="182" t="s">
        <v>608</v>
      </c>
      <c r="C51" s="139">
        <f>SUM(C52:C57)</f>
        <v>436</v>
      </c>
      <c r="D51" s="140">
        <f>SUM(D52:D57)</f>
        <v>539</v>
      </c>
      <c r="E51" s="140">
        <f t="shared" si="9"/>
        <v>103</v>
      </c>
      <c r="F51" s="207">
        <f t="shared" si="10"/>
        <v>23.623853211009173</v>
      </c>
      <c r="G51" s="140">
        <f>SUM(G52:G57)</f>
        <v>14</v>
      </c>
      <c r="H51" s="140">
        <f>SUM(H52:H57)</f>
        <v>13</v>
      </c>
      <c r="I51" s="140">
        <f t="shared" si="11"/>
        <v>-1</v>
      </c>
      <c r="J51" s="207">
        <f aca="true" t="shared" si="15" ref="J51:J60">(H51-G51)/G51*100</f>
        <v>-7.142857142857142</v>
      </c>
      <c r="K51" s="140">
        <f>SUM(K52:K57)</f>
        <v>539</v>
      </c>
      <c r="L51" s="140">
        <f>SUM(L52:L57)</f>
        <v>695</v>
      </c>
      <c r="M51" s="140">
        <f t="shared" si="7"/>
        <v>156</v>
      </c>
      <c r="N51" s="207">
        <f t="shared" si="12"/>
        <v>28.942486085343226</v>
      </c>
      <c r="O51" s="1301">
        <f t="shared" si="13"/>
        <v>36.88572269327366</v>
      </c>
      <c r="P51" s="139">
        <f>SUM(P52:P57)</f>
        <v>537</v>
      </c>
      <c r="Q51" s="206">
        <f t="shared" si="14"/>
        <v>36.74885544765854</v>
      </c>
      <c r="R51" s="110">
        <f>SUM(R52:R57)</f>
        <v>146127</v>
      </c>
      <c r="S51" s="182" t="s">
        <v>608</v>
      </c>
    </row>
    <row r="52" spans="1:19" ht="12" customHeight="1">
      <c r="A52" s="97"/>
      <c r="B52" s="182" t="s">
        <v>2631</v>
      </c>
      <c r="C52" s="139">
        <v>290</v>
      </c>
      <c r="D52" s="140">
        <v>382</v>
      </c>
      <c r="E52" s="140">
        <f t="shared" si="9"/>
        <v>92</v>
      </c>
      <c r="F52" s="207">
        <f t="shared" si="10"/>
        <v>31.724137931034484</v>
      </c>
      <c r="G52" s="140">
        <v>6</v>
      </c>
      <c r="H52" s="140">
        <v>4</v>
      </c>
      <c r="I52" s="140">
        <f t="shared" si="11"/>
        <v>-2</v>
      </c>
      <c r="J52" s="207">
        <f t="shared" si="15"/>
        <v>-33.33333333333333</v>
      </c>
      <c r="K52" s="140">
        <v>350</v>
      </c>
      <c r="L52" s="140">
        <v>481</v>
      </c>
      <c r="M52" s="140">
        <f t="shared" si="7"/>
        <v>131</v>
      </c>
      <c r="N52" s="207">
        <f t="shared" si="12"/>
        <v>37.42857142857143</v>
      </c>
      <c r="O52" s="1301">
        <f t="shared" si="13"/>
        <v>37.92956222136169</v>
      </c>
      <c r="P52" s="139">
        <v>372</v>
      </c>
      <c r="Q52" s="206">
        <f t="shared" si="14"/>
        <v>36.936641744362696</v>
      </c>
      <c r="R52" s="1302">
        <v>100713</v>
      </c>
      <c r="S52" s="182" t="s">
        <v>2631</v>
      </c>
    </row>
    <row r="53" spans="1:19" ht="12" customHeight="1">
      <c r="A53" s="97"/>
      <c r="B53" s="182" t="s">
        <v>2632</v>
      </c>
      <c r="C53" s="139">
        <v>38</v>
      </c>
      <c r="D53" s="140">
        <v>34</v>
      </c>
      <c r="E53" s="140">
        <f t="shared" si="9"/>
        <v>-4</v>
      </c>
      <c r="F53" s="207">
        <f t="shared" si="10"/>
        <v>-10.526315789473683</v>
      </c>
      <c r="G53" s="140">
        <v>2</v>
      </c>
      <c r="H53" s="140">
        <v>2</v>
      </c>
      <c r="I53" s="140">
        <f t="shared" si="11"/>
        <v>0</v>
      </c>
      <c r="J53" s="207">
        <f t="shared" si="15"/>
        <v>0</v>
      </c>
      <c r="K53" s="140">
        <v>47</v>
      </c>
      <c r="L53" s="140">
        <v>45</v>
      </c>
      <c r="M53" s="140">
        <f aca="true" t="shared" si="16" ref="M53:M70">L53-K53</f>
        <v>-2</v>
      </c>
      <c r="N53" s="207">
        <f t="shared" si="12"/>
        <v>-4.25531914893617</v>
      </c>
      <c r="O53" s="1301">
        <f t="shared" si="13"/>
        <v>27.388432415015306</v>
      </c>
      <c r="P53" s="139">
        <v>45</v>
      </c>
      <c r="Q53" s="206">
        <f t="shared" si="14"/>
        <v>36.24939584340261</v>
      </c>
      <c r="R53" s="1302">
        <v>12414</v>
      </c>
      <c r="S53" s="182" t="s">
        <v>2632</v>
      </c>
    </row>
    <row r="54" spans="1:19" ht="12" customHeight="1">
      <c r="A54" s="97"/>
      <c r="B54" s="182" t="s">
        <v>2633</v>
      </c>
      <c r="C54" s="139">
        <v>27</v>
      </c>
      <c r="D54" s="140">
        <v>35</v>
      </c>
      <c r="E54" s="140">
        <f t="shared" si="9"/>
        <v>8</v>
      </c>
      <c r="F54" s="207">
        <f t="shared" si="10"/>
        <v>29.629629629629626</v>
      </c>
      <c r="G54" s="140">
        <v>1</v>
      </c>
      <c r="H54" s="140">
        <v>1</v>
      </c>
      <c r="I54" s="140">
        <f t="shared" si="11"/>
        <v>0</v>
      </c>
      <c r="J54" s="207">
        <f t="shared" si="15"/>
        <v>0</v>
      </c>
      <c r="K54" s="140">
        <v>32</v>
      </c>
      <c r="L54" s="140">
        <v>46</v>
      </c>
      <c r="M54" s="140">
        <f t="shared" si="16"/>
        <v>14</v>
      </c>
      <c r="N54" s="207">
        <f t="shared" si="12"/>
        <v>43.75</v>
      </c>
      <c r="O54" s="1301">
        <f t="shared" si="13"/>
        <v>35.37497473216091</v>
      </c>
      <c r="P54" s="139">
        <v>36</v>
      </c>
      <c r="Q54" s="206">
        <f t="shared" si="14"/>
        <v>36.38568829593693</v>
      </c>
      <c r="R54" s="1302">
        <v>9894</v>
      </c>
      <c r="S54" s="182" t="s">
        <v>2633</v>
      </c>
    </row>
    <row r="55" spans="1:19" ht="12" customHeight="1">
      <c r="A55" s="97"/>
      <c r="B55" s="182" t="s">
        <v>2634</v>
      </c>
      <c r="C55" s="139">
        <v>22</v>
      </c>
      <c r="D55" s="140">
        <v>25</v>
      </c>
      <c r="E55" s="140">
        <f t="shared" si="9"/>
        <v>3</v>
      </c>
      <c r="F55" s="207">
        <f t="shared" si="10"/>
        <v>13.636363636363635</v>
      </c>
      <c r="G55" s="140">
        <v>1</v>
      </c>
      <c r="H55" s="140">
        <v>0</v>
      </c>
      <c r="I55" s="140">
        <f t="shared" si="11"/>
        <v>-1</v>
      </c>
      <c r="J55" s="207">
        <f t="shared" si="15"/>
        <v>-100</v>
      </c>
      <c r="K55" s="140">
        <v>28</v>
      </c>
      <c r="L55" s="140">
        <v>30</v>
      </c>
      <c r="M55" s="140">
        <f t="shared" si="16"/>
        <v>2</v>
      </c>
      <c r="N55" s="207">
        <f t="shared" si="12"/>
        <v>7.142857142857142</v>
      </c>
      <c r="O55" s="1301">
        <f t="shared" si="13"/>
        <v>28.65657955066483</v>
      </c>
      <c r="P55" s="139">
        <v>36</v>
      </c>
      <c r="Q55" s="206">
        <f t="shared" si="14"/>
        <v>41.26547455295736</v>
      </c>
      <c r="R55" s="1302">
        <v>8724</v>
      </c>
      <c r="S55" s="182" t="s">
        <v>2634</v>
      </c>
    </row>
    <row r="56" spans="1:19" ht="12" customHeight="1">
      <c r="A56" s="97"/>
      <c r="B56" s="182" t="s">
        <v>2635</v>
      </c>
      <c r="C56" s="139">
        <v>34</v>
      </c>
      <c r="D56" s="140">
        <v>34</v>
      </c>
      <c r="E56" s="140">
        <f t="shared" si="9"/>
        <v>0</v>
      </c>
      <c r="F56" s="207">
        <f t="shared" si="10"/>
        <v>0</v>
      </c>
      <c r="G56" s="140">
        <v>2</v>
      </c>
      <c r="H56" s="140">
        <v>1</v>
      </c>
      <c r="I56" s="140">
        <f t="shared" si="11"/>
        <v>-1</v>
      </c>
      <c r="J56" s="207">
        <f t="shared" si="15"/>
        <v>-50</v>
      </c>
      <c r="K56" s="140">
        <v>42</v>
      </c>
      <c r="L56" s="140">
        <v>49</v>
      </c>
      <c r="M56" s="140">
        <f t="shared" si="16"/>
        <v>7</v>
      </c>
      <c r="N56" s="207">
        <f t="shared" si="12"/>
        <v>16.666666666666664</v>
      </c>
      <c r="O56" s="1301">
        <f t="shared" si="13"/>
        <v>41.45835873673942</v>
      </c>
      <c r="P56" s="139">
        <v>27</v>
      </c>
      <c r="Q56" s="206">
        <f t="shared" si="14"/>
        <v>32.92281429094013</v>
      </c>
      <c r="R56" s="1302">
        <v>8201</v>
      </c>
      <c r="S56" s="182" t="s">
        <v>2635</v>
      </c>
    </row>
    <row r="57" spans="1:19" ht="12" customHeight="1">
      <c r="A57" s="97"/>
      <c r="B57" s="182" t="s">
        <v>2636</v>
      </c>
      <c r="C57" s="139">
        <v>25</v>
      </c>
      <c r="D57" s="140">
        <v>29</v>
      </c>
      <c r="E57" s="140">
        <f t="shared" si="9"/>
        <v>4</v>
      </c>
      <c r="F57" s="207">
        <f t="shared" si="10"/>
        <v>16</v>
      </c>
      <c r="G57" s="140">
        <v>2</v>
      </c>
      <c r="H57" s="140">
        <v>5</v>
      </c>
      <c r="I57" s="140">
        <f t="shared" si="11"/>
        <v>3</v>
      </c>
      <c r="J57" s="207">
        <f t="shared" si="15"/>
        <v>150</v>
      </c>
      <c r="K57" s="140">
        <v>40</v>
      </c>
      <c r="L57" s="140">
        <v>44</v>
      </c>
      <c r="M57" s="140">
        <f t="shared" si="16"/>
        <v>4</v>
      </c>
      <c r="N57" s="207">
        <f t="shared" si="12"/>
        <v>10</v>
      </c>
      <c r="O57" s="1301">
        <f t="shared" si="13"/>
        <v>46.917974437793234</v>
      </c>
      <c r="P57" s="139">
        <v>21</v>
      </c>
      <c r="Q57" s="206">
        <f t="shared" si="14"/>
        <v>33.975084937712346</v>
      </c>
      <c r="R57" s="1302">
        <v>6181</v>
      </c>
      <c r="S57" s="182" t="s">
        <v>2636</v>
      </c>
    </row>
    <row r="58" spans="1:19" ht="12" customHeight="1">
      <c r="A58" s="97"/>
      <c r="B58" s="182" t="s">
        <v>2637</v>
      </c>
      <c r="C58" s="139">
        <v>32</v>
      </c>
      <c r="D58" s="140">
        <v>29</v>
      </c>
      <c r="E58" s="140">
        <f t="shared" si="9"/>
        <v>-3</v>
      </c>
      <c r="F58" s="207">
        <f t="shared" si="10"/>
        <v>-9.375</v>
      </c>
      <c r="G58" s="140">
        <v>1</v>
      </c>
      <c r="H58" s="140">
        <v>1</v>
      </c>
      <c r="I58" s="140">
        <f t="shared" si="11"/>
        <v>0</v>
      </c>
      <c r="J58" s="207">
        <f t="shared" si="15"/>
        <v>0</v>
      </c>
      <c r="K58" s="140">
        <v>40</v>
      </c>
      <c r="L58" s="140">
        <v>46</v>
      </c>
      <c r="M58" s="140">
        <f t="shared" si="16"/>
        <v>6</v>
      </c>
      <c r="N58" s="207">
        <f t="shared" si="12"/>
        <v>15</v>
      </c>
      <c r="O58" s="1301">
        <f t="shared" si="13"/>
        <v>26.126126126126128</v>
      </c>
      <c r="P58" s="139">
        <v>34</v>
      </c>
      <c r="Q58" s="206">
        <f t="shared" si="14"/>
        <v>30.63063063063063</v>
      </c>
      <c r="R58" s="1302">
        <v>11100</v>
      </c>
      <c r="S58" s="182" t="s">
        <v>2637</v>
      </c>
    </row>
    <row r="59" spans="1:19" ht="12" customHeight="1">
      <c r="A59" s="97"/>
      <c r="B59" s="182" t="s">
        <v>1999</v>
      </c>
      <c r="C59" s="139">
        <f>SUM(C60:C62)</f>
        <v>230</v>
      </c>
      <c r="D59" s="140">
        <f>SUM(D60:D62)</f>
        <v>269</v>
      </c>
      <c r="E59" s="140">
        <f t="shared" si="9"/>
        <v>39</v>
      </c>
      <c r="F59" s="207">
        <f t="shared" si="10"/>
        <v>16.956521739130434</v>
      </c>
      <c r="G59" s="140">
        <f>SUM(G60:G62)</f>
        <v>6</v>
      </c>
      <c r="H59" s="140">
        <f>SUM(H60:H62)</f>
        <v>7</v>
      </c>
      <c r="I59" s="140">
        <f t="shared" si="11"/>
        <v>1</v>
      </c>
      <c r="J59" s="207">
        <f t="shared" si="15"/>
        <v>16.666666666666664</v>
      </c>
      <c r="K59" s="140">
        <f>SUM(K60:K62)</f>
        <v>262</v>
      </c>
      <c r="L59" s="140">
        <f>SUM(L60:L62)</f>
        <v>342</v>
      </c>
      <c r="M59" s="140">
        <f t="shared" si="16"/>
        <v>80</v>
      </c>
      <c r="N59" s="207">
        <f t="shared" si="12"/>
        <v>30.53435114503817</v>
      </c>
      <c r="O59" s="1301">
        <f t="shared" si="13"/>
        <v>44.99606911663851</v>
      </c>
      <c r="P59" s="139">
        <f>SUM(P60:P62)</f>
        <v>273</v>
      </c>
      <c r="Q59" s="206">
        <f t="shared" si="14"/>
        <v>45.66515564625395</v>
      </c>
      <c r="R59" s="110">
        <f>SUM(R60:R62)</f>
        <v>59783</v>
      </c>
      <c r="S59" s="182" t="s">
        <v>1999</v>
      </c>
    </row>
    <row r="60" spans="1:19" ht="12" customHeight="1">
      <c r="A60" s="97"/>
      <c r="B60" s="182" t="s">
        <v>2638</v>
      </c>
      <c r="C60" s="139">
        <v>133</v>
      </c>
      <c r="D60" s="140">
        <v>153</v>
      </c>
      <c r="E60" s="140">
        <f t="shared" si="9"/>
        <v>20</v>
      </c>
      <c r="F60" s="207">
        <f t="shared" si="10"/>
        <v>15.037593984962406</v>
      </c>
      <c r="G60" s="140">
        <v>5</v>
      </c>
      <c r="H60" s="140">
        <v>3</v>
      </c>
      <c r="I60" s="140">
        <f t="shared" si="11"/>
        <v>-2</v>
      </c>
      <c r="J60" s="207">
        <f t="shared" si="15"/>
        <v>-40</v>
      </c>
      <c r="K60" s="140">
        <v>152</v>
      </c>
      <c r="L60" s="140">
        <v>183</v>
      </c>
      <c r="M60" s="140">
        <f t="shared" si="16"/>
        <v>31</v>
      </c>
      <c r="N60" s="207">
        <f t="shared" si="12"/>
        <v>20.394736842105264</v>
      </c>
      <c r="O60" s="1301">
        <f t="shared" si="13"/>
        <v>46.915245921746596</v>
      </c>
      <c r="P60" s="139">
        <v>153</v>
      </c>
      <c r="Q60" s="206">
        <f t="shared" si="14"/>
        <v>46.915245921746596</v>
      </c>
      <c r="R60" s="1302">
        <v>32612</v>
      </c>
      <c r="S60" s="182" t="s">
        <v>2638</v>
      </c>
    </row>
    <row r="61" spans="1:19" ht="12" customHeight="1">
      <c r="A61" s="97"/>
      <c r="B61" s="182" t="s">
        <v>2639</v>
      </c>
      <c r="C61" s="139">
        <v>62</v>
      </c>
      <c r="D61" s="140">
        <v>59</v>
      </c>
      <c r="E61" s="140">
        <f t="shared" si="9"/>
        <v>-3</v>
      </c>
      <c r="F61" s="207">
        <f t="shared" si="10"/>
        <v>-4.838709677419355</v>
      </c>
      <c r="G61" s="140">
        <v>0</v>
      </c>
      <c r="H61" s="140">
        <v>2</v>
      </c>
      <c r="I61" s="140">
        <f t="shared" si="11"/>
        <v>2</v>
      </c>
      <c r="J61" s="207"/>
      <c r="K61" s="140">
        <v>69</v>
      </c>
      <c r="L61" s="140">
        <v>80</v>
      </c>
      <c r="M61" s="140">
        <f t="shared" si="16"/>
        <v>11</v>
      </c>
      <c r="N61" s="207">
        <f t="shared" si="12"/>
        <v>15.942028985507244</v>
      </c>
      <c r="O61" s="1301">
        <f t="shared" si="13"/>
        <v>33.38236958243748</v>
      </c>
      <c r="P61" s="139">
        <v>75</v>
      </c>
      <c r="Q61" s="206">
        <f t="shared" si="14"/>
        <v>42.4352155708951</v>
      </c>
      <c r="R61" s="1302">
        <v>17674</v>
      </c>
      <c r="S61" s="182" t="s">
        <v>2639</v>
      </c>
    </row>
    <row r="62" spans="1:19" ht="12" customHeight="1">
      <c r="A62" s="97"/>
      <c r="B62" s="182" t="s">
        <v>2640</v>
      </c>
      <c r="C62" s="139">
        <v>35</v>
      </c>
      <c r="D62" s="140">
        <v>57</v>
      </c>
      <c r="E62" s="140">
        <f t="shared" si="9"/>
        <v>22</v>
      </c>
      <c r="F62" s="207">
        <f t="shared" si="10"/>
        <v>62.857142857142854</v>
      </c>
      <c r="G62" s="140">
        <v>1</v>
      </c>
      <c r="H62" s="140">
        <v>2</v>
      </c>
      <c r="I62" s="140">
        <f t="shared" si="11"/>
        <v>1</v>
      </c>
      <c r="J62" s="207">
        <f aca="true" t="shared" si="17" ref="J62:J68">(H62-G62)/G62*100</f>
        <v>100</v>
      </c>
      <c r="K62" s="140">
        <v>41</v>
      </c>
      <c r="L62" s="140">
        <v>79</v>
      </c>
      <c r="M62" s="140">
        <f t="shared" si="16"/>
        <v>38</v>
      </c>
      <c r="N62" s="207">
        <f t="shared" si="12"/>
        <v>92.6829268292683</v>
      </c>
      <c r="O62" s="1301">
        <f t="shared" si="13"/>
        <v>60.01895335369064</v>
      </c>
      <c r="P62" s="139">
        <v>45</v>
      </c>
      <c r="Q62" s="206">
        <f t="shared" si="14"/>
        <v>47.383384226597876</v>
      </c>
      <c r="R62" s="1302">
        <v>9497</v>
      </c>
      <c r="S62" s="182" t="s">
        <v>2640</v>
      </c>
    </row>
    <row r="63" spans="1:19" ht="12" customHeight="1">
      <c r="A63" s="97"/>
      <c r="B63" s="182" t="s">
        <v>591</v>
      </c>
      <c r="C63" s="139">
        <v>40</v>
      </c>
      <c r="D63" s="140">
        <v>27</v>
      </c>
      <c r="E63" s="140">
        <f t="shared" si="9"/>
        <v>-13</v>
      </c>
      <c r="F63" s="207">
        <f t="shared" si="10"/>
        <v>-32.5</v>
      </c>
      <c r="G63" s="140">
        <v>2</v>
      </c>
      <c r="H63" s="140">
        <v>0</v>
      </c>
      <c r="I63" s="140">
        <f t="shared" si="11"/>
        <v>-2</v>
      </c>
      <c r="J63" s="207">
        <f t="shared" si="17"/>
        <v>-100</v>
      </c>
      <c r="K63" s="140">
        <v>59</v>
      </c>
      <c r="L63" s="140">
        <v>42</v>
      </c>
      <c r="M63" s="140">
        <f t="shared" si="16"/>
        <v>-17</v>
      </c>
      <c r="N63" s="207">
        <f t="shared" si="12"/>
        <v>-28.8135593220339</v>
      </c>
      <c r="O63" s="1301">
        <f t="shared" si="13"/>
        <v>25.49334340477764</v>
      </c>
      <c r="P63" s="139">
        <v>23</v>
      </c>
      <c r="Q63" s="206">
        <f t="shared" si="14"/>
        <v>21.716551789255025</v>
      </c>
      <c r="R63" s="1302">
        <v>10591</v>
      </c>
      <c r="S63" s="182" t="s">
        <v>591</v>
      </c>
    </row>
    <row r="64" spans="1:19" ht="12" customHeight="1">
      <c r="A64" s="97"/>
      <c r="B64" s="182" t="s">
        <v>2641</v>
      </c>
      <c r="C64" s="139">
        <f>SUM(C65:C66)</f>
        <v>242</v>
      </c>
      <c r="D64" s="140">
        <f>SUM(D65:D66)</f>
        <v>320</v>
      </c>
      <c r="E64" s="140">
        <f t="shared" si="9"/>
        <v>78</v>
      </c>
      <c r="F64" s="207">
        <f t="shared" si="10"/>
        <v>32.231404958677686</v>
      </c>
      <c r="G64" s="140">
        <f>SUM(G65:G66)</f>
        <v>9</v>
      </c>
      <c r="H64" s="140">
        <f>SUM(H65:H66)</f>
        <v>10</v>
      </c>
      <c r="I64" s="140">
        <f t="shared" si="11"/>
        <v>1</v>
      </c>
      <c r="J64" s="207">
        <f t="shared" si="17"/>
        <v>11.11111111111111</v>
      </c>
      <c r="K64" s="140">
        <f>SUM(K65:K66)</f>
        <v>293</v>
      </c>
      <c r="L64" s="140">
        <f>SUM(L65:L66)</f>
        <v>388</v>
      </c>
      <c r="M64" s="140">
        <f t="shared" si="16"/>
        <v>95</v>
      </c>
      <c r="N64" s="207">
        <f t="shared" si="12"/>
        <v>32.42320819112628</v>
      </c>
      <c r="O64" s="1301">
        <f t="shared" si="13"/>
        <v>50.34296142470581</v>
      </c>
      <c r="P64" s="139">
        <f>SUM(P65:P66)</f>
        <v>304</v>
      </c>
      <c r="Q64" s="206">
        <f t="shared" si="14"/>
        <v>47.825813353470515</v>
      </c>
      <c r="R64" s="110">
        <f>SUM(R65:R66)</f>
        <v>63564</v>
      </c>
      <c r="S64" s="182" t="s">
        <v>2641</v>
      </c>
    </row>
    <row r="65" spans="1:19" ht="12" customHeight="1">
      <c r="A65" s="97"/>
      <c r="B65" s="182" t="s">
        <v>2642</v>
      </c>
      <c r="C65" s="139">
        <v>145</v>
      </c>
      <c r="D65" s="140">
        <v>185</v>
      </c>
      <c r="E65" s="140">
        <f t="shared" si="9"/>
        <v>40</v>
      </c>
      <c r="F65" s="207">
        <f t="shared" si="10"/>
        <v>27.586206896551722</v>
      </c>
      <c r="G65" s="140">
        <v>7</v>
      </c>
      <c r="H65" s="140">
        <v>4</v>
      </c>
      <c r="I65" s="140">
        <f t="shared" si="11"/>
        <v>-3</v>
      </c>
      <c r="J65" s="207">
        <f t="shared" si="17"/>
        <v>-42.857142857142854</v>
      </c>
      <c r="K65" s="140">
        <v>178</v>
      </c>
      <c r="L65" s="140">
        <v>230</v>
      </c>
      <c r="M65" s="140">
        <f t="shared" si="16"/>
        <v>52</v>
      </c>
      <c r="N65" s="207">
        <f t="shared" si="12"/>
        <v>29.213483146067414</v>
      </c>
      <c r="O65" s="1301">
        <f t="shared" si="13"/>
        <v>50.44445656323281</v>
      </c>
      <c r="P65" s="139">
        <v>178</v>
      </c>
      <c r="Q65" s="206">
        <f t="shared" si="14"/>
        <v>48.535747395975356</v>
      </c>
      <c r="R65" s="1302">
        <v>36674</v>
      </c>
      <c r="S65" s="182" t="s">
        <v>2642</v>
      </c>
    </row>
    <row r="66" spans="1:19" ht="12" customHeight="1">
      <c r="A66" s="97"/>
      <c r="B66" s="182" t="s">
        <v>2643</v>
      </c>
      <c r="C66" s="139">
        <v>97</v>
      </c>
      <c r="D66" s="140">
        <v>135</v>
      </c>
      <c r="E66" s="140">
        <f t="shared" si="9"/>
        <v>38</v>
      </c>
      <c r="F66" s="207">
        <f t="shared" si="10"/>
        <v>39.175257731958766</v>
      </c>
      <c r="G66" s="140">
        <v>2</v>
      </c>
      <c r="H66" s="140">
        <v>6</v>
      </c>
      <c r="I66" s="140">
        <f t="shared" si="11"/>
        <v>4</v>
      </c>
      <c r="J66" s="207">
        <f t="shared" si="17"/>
        <v>200</v>
      </c>
      <c r="K66" s="140">
        <v>115</v>
      </c>
      <c r="L66" s="140">
        <v>158</v>
      </c>
      <c r="M66" s="140">
        <f t="shared" si="16"/>
        <v>43</v>
      </c>
      <c r="N66" s="207">
        <f t="shared" si="12"/>
        <v>37.391304347826086</v>
      </c>
      <c r="O66" s="1301">
        <f t="shared" si="13"/>
        <v>50.204537002603196</v>
      </c>
      <c r="P66" s="139">
        <v>126</v>
      </c>
      <c r="Q66" s="206">
        <f t="shared" si="14"/>
        <v>46.85756786909632</v>
      </c>
      <c r="R66" s="1302">
        <v>26890</v>
      </c>
      <c r="S66" s="182" t="s">
        <v>2643</v>
      </c>
    </row>
    <row r="67" spans="1:19" ht="12" customHeight="1">
      <c r="A67" s="97"/>
      <c r="B67" s="182" t="s">
        <v>531</v>
      </c>
      <c r="C67" s="139">
        <f>SUM(C68:C69)</f>
        <v>492</v>
      </c>
      <c r="D67" s="140">
        <f>SUM(D68:D69)</f>
        <v>638</v>
      </c>
      <c r="E67" s="140">
        <f t="shared" si="9"/>
        <v>146</v>
      </c>
      <c r="F67" s="207">
        <f t="shared" si="10"/>
        <v>29.67479674796748</v>
      </c>
      <c r="G67" s="140">
        <f>SUM(G68:G69)</f>
        <v>9</v>
      </c>
      <c r="H67" s="140">
        <f>SUM(H68:H69)</f>
        <v>7</v>
      </c>
      <c r="I67" s="140">
        <f t="shared" si="11"/>
        <v>-2</v>
      </c>
      <c r="J67" s="207">
        <f t="shared" si="17"/>
        <v>-22.22222222222222</v>
      </c>
      <c r="K67" s="140">
        <f>SUM(K68:K69)</f>
        <v>611</v>
      </c>
      <c r="L67" s="140">
        <f>SUM(L68:L69)</f>
        <v>810</v>
      </c>
      <c r="M67" s="140">
        <f t="shared" si="16"/>
        <v>199</v>
      </c>
      <c r="N67" s="207">
        <f t="shared" si="12"/>
        <v>32.56955810147299</v>
      </c>
      <c r="O67" s="1301">
        <f t="shared" si="13"/>
        <v>55.12117154088729</v>
      </c>
      <c r="P67" s="139">
        <f>SUM(P68:P69)</f>
        <v>581</v>
      </c>
      <c r="Q67" s="206">
        <f t="shared" si="14"/>
        <v>50.19655276685818</v>
      </c>
      <c r="R67" s="110">
        <f>SUM(R68:R69)</f>
        <v>115745</v>
      </c>
      <c r="S67" s="182" t="s">
        <v>531</v>
      </c>
    </row>
    <row r="68" spans="1:19" ht="12" customHeight="1">
      <c r="A68" s="97"/>
      <c r="B68" s="182" t="s">
        <v>2644</v>
      </c>
      <c r="C68" s="139">
        <v>412</v>
      </c>
      <c r="D68" s="140">
        <v>561</v>
      </c>
      <c r="E68" s="140">
        <f t="shared" si="9"/>
        <v>149</v>
      </c>
      <c r="F68" s="207">
        <f t="shared" si="10"/>
        <v>36.16504854368932</v>
      </c>
      <c r="G68" s="140">
        <v>9</v>
      </c>
      <c r="H68" s="140">
        <v>4</v>
      </c>
      <c r="I68" s="140">
        <f t="shared" si="11"/>
        <v>-5</v>
      </c>
      <c r="J68" s="207">
        <f t="shared" si="17"/>
        <v>-55.55555555555556</v>
      </c>
      <c r="K68" s="140">
        <v>509</v>
      </c>
      <c r="L68" s="140">
        <v>714</v>
      </c>
      <c r="M68" s="140">
        <f t="shared" si="16"/>
        <v>205</v>
      </c>
      <c r="N68" s="207">
        <f t="shared" si="12"/>
        <v>40.27504911591356</v>
      </c>
      <c r="O68" s="1301">
        <f t="shared" si="13"/>
        <v>58.83031491521513</v>
      </c>
      <c r="P68" s="139">
        <v>467</v>
      </c>
      <c r="Q68" s="206">
        <f t="shared" si="14"/>
        <v>48.972828993592636</v>
      </c>
      <c r="R68" s="1302">
        <v>95359</v>
      </c>
      <c r="S68" s="182" t="s">
        <v>2644</v>
      </c>
    </row>
    <row r="69" spans="1:19" ht="12" customHeight="1">
      <c r="A69" s="97"/>
      <c r="B69" s="182" t="s">
        <v>2645</v>
      </c>
      <c r="C69" s="139">
        <v>80</v>
      </c>
      <c r="D69" s="140">
        <v>77</v>
      </c>
      <c r="E69" s="140">
        <f t="shared" si="9"/>
        <v>-3</v>
      </c>
      <c r="F69" s="207">
        <f t="shared" si="10"/>
        <v>-3.75</v>
      </c>
      <c r="G69" s="140">
        <v>0</v>
      </c>
      <c r="H69" s="140">
        <v>3</v>
      </c>
      <c r="I69" s="140">
        <f t="shared" si="11"/>
        <v>3</v>
      </c>
      <c r="J69" s="207"/>
      <c r="K69" s="140">
        <v>102</v>
      </c>
      <c r="L69" s="140">
        <v>96</v>
      </c>
      <c r="M69" s="140">
        <f t="shared" si="16"/>
        <v>-6</v>
      </c>
      <c r="N69" s="207">
        <f t="shared" si="12"/>
        <v>-5.88235294117647</v>
      </c>
      <c r="O69" s="1301">
        <f t="shared" si="13"/>
        <v>37.77101932698911</v>
      </c>
      <c r="P69" s="139">
        <v>114</v>
      </c>
      <c r="Q69" s="206">
        <f t="shared" si="14"/>
        <v>55.920729912685175</v>
      </c>
      <c r="R69" s="1302">
        <v>20386</v>
      </c>
      <c r="S69" s="182" t="s">
        <v>2645</v>
      </c>
    </row>
    <row r="70" spans="1:19" ht="12" customHeight="1" thickBot="1">
      <c r="A70" s="97"/>
      <c r="B70" s="114" t="s">
        <v>2646</v>
      </c>
      <c r="C70" s="1303">
        <v>20</v>
      </c>
      <c r="D70" s="152">
        <v>17</v>
      </c>
      <c r="E70" s="152">
        <f t="shared" si="9"/>
        <v>-3</v>
      </c>
      <c r="F70" s="211">
        <f t="shared" si="10"/>
        <v>-15</v>
      </c>
      <c r="G70" s="152">
        <v>1</v>
      </c>
      <c r="H70" s="152">
        <v>0</v>
      </c>
      <c r="I70" s="152">
        <f t="shared" si="11"/>
        <v>-1</v>
      </c>
      <c r="J70" s="211">
        <f>(H70-G70)/G70*100</f>
        <v>-100</v>
      </c>
      <c r="K70" s="152">
        <v>36</v>
      </c>
      <c r="L70" s="152">
        <v>29</v>
      </c>
      <c r="M70" s="152">
        <f t="shared" si="16"/>
        <v>-7</v>
      </c>
      <c r="N70" s="211">
        <f t="shared" si="12"/>
        <v>-19.444444444444446</v>
      </c>
      <c r="O70" s="1304"/>
      <c r="P70" s="1303"/>
      <c r="Q70" s="210"/>
      <c r="R70" s="115"/>
      <c r="S70" s="188" t="s">
        <v>2646</v>
      </c>
    </row>
    <row r="71" spans="2:11" ht="12">
      <c r="B71" s="103" t="s">
        <v>2653</v>
      </c>
      <c r="K71" s="93" t="s">
        <v>2654</v>
      </c>
    </row>
    <row r="72" ht="12">
      <c r="B72" s="103" t="s">
        <v>2655</v>
      </c>
    </row>
    <row r="73" ht="12">
      <c r="B73" s="103" t="s">
        <v>2656</v>
      </c>
    </row>
  </sheetData>
  <mergeCells count="1">
    <mergeCell ref="O5:O6"/>
  </mergeCells>
  <printOptions/>
  <pageMargins left="0.75" right="0.75" top="1" bottom="1" header="0.512" footer="0.512"/>
  <pageSetup orientation="portrait" paperSize="8" r:id="rId2"/>
  <drawing r:id="rId1"/>
</worksheet>
</file>

<file path=xl/worksheets/sheet44.xml><?xml version="1.0" encoding="utf-8"?>
<worksheet xmlns="http://schemas.openxmlformats.org/spreadsheetml/2006/main" xmlns:r="http://schemas.openxmlformats.org/officeDocument/2006/relationships">
  <sheetPr>
    <pageSetUpPr fitToPage="1"/>
  </sheetPr>
  <dimension ref="A1:F564"/>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94.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136</v>
      </c>
      <c r="B1" s="1"/>
      <c r="C1" s="1"/>
      <c r="D1" s="1"/>
      <c r="E1" s="1"/>
      <c r="F1" s="1"/>
    </row>
    <row r="2" spans="1:6" ht="12" customHeight="1">
      <c r="A2" s="1"/>
      <c r="B2" s="1"/>
      <c r="C2" s="1"/>
      <c r="D2" s="1"/>
      <c r="E2" s="1"/>
      <c r="F2" s="1"/>
    </row>
    <row r="3" spans="2:6" ht="12" customHeight="1">
      <c r="B3" s="1" t="s">
        <v>1769</v>
      </c>
      <c r="C3" s="1"/>
      <c r="E3" s="1"/>
      <c r="F3" s="1"/>
    </row>
    <row r="4" spans="2:6" ht="12" customHeight="1">
      <c r="B4" s="3" t="s">
        <v>1772</v>
      </c>
      <c r="C4" s="1" t="s">
        <v>1323</v>
      </c>
      <c r="E4" s="1"/>
      <c r="F4" s="1"/>
    </row>
    <row r="5" spans="2:3" ht="26.25" customHeight="1">
      <c r="B5" s="3" t="s">
        <v>1773</v>
      </c>
      <c r="C5" s="5" t="s">
        <v>1324</v>
      </c>
    </row>
    <row r="6" spans="2:6" ht="12" customHeight="1">
      <c r="B6" s="3" t="s">
        <v>1776</v>
      </c>
      <c r="C6" s="5" t="s">
        <v>1325</v>
      </c>
      <c r="E6" s="1"/>
      <c r="F6" s="1"/>
    </row>
    <row r="7" spans="2:6" ht="12" customHeight="1">
      <c r="B7" s="3"/>
      <c r="C7" s="5" t="s">
        <v>1789</v>
      </c>
      <c r="E7" s="1"/>
      <c r="F7" s="1"/>
    </row>
    <row r="8" spans="2:6" ht="12" customHeight="1">
      <c r="B8" s="3"/>
      <c r="C8" s="5" t="s">
        <v>1326</v>
      </c>
      <c r="E8" s="1"/>
      <c r="F8" s="1"/>
    </row>
    <row r="9" spans="2:6" ht="12" customHeight="1">
      <c r="B9" s="3"/>
      <c r="C9" s="5" t="s">
        <v>1790</v>
      </c>
      <c r="E9" s="1"/>
      <c r="F9" s="1"/>
    </row>
    <row r="10" spans="2:6" ht="12" customHeight="1">
      <c r="B10" s="3"/>
      <c r="C10" s="5" t="s">
        <v>1791</v>
      </c>
      <c r="E10" s="1"/>
      <c r="F10" s="1"/>
    </row>
    <row r="11" spans="2:6" ht="12" customHeight="1">
      <c r="B11" s="3"/>
      <c r="C11" s="5" t="s">
        <v>1792</v>
      </c>
      <c r="E11" s="1"/>
      <c r="F11" s="1"/>
    </row>
    <row r="12" spans="2:6" ht="12" customHeight="1">
      <c r="B12" s="3" t="s">
        <v>1777</v>
      </c>
      <c r="C12" s="4" t="s">
        <v>1327</v>
      </c>
      <c r="E12" s="1"/>
      <c r="F12" s="1"/>
    </row>
    <row r="13" spans="2:3" ht="12" customHeight="1">
      <c r="B13" s="3" t="s">
        <v>1778</v>
      </c>
      <c r="C13" s="5" t="s">
        <v>1328</v>
      </c>
    </row>
    <row r="14" spans="2:3" ht="24">
      <c r="B14" s="3"/>
      <c r="C14" s="5" t="s">
        <v>1329</v>
      </c>
    </row>
    <row r="15" spans="2:3" ht="12" customHeight="1">
      <c r="B15" s="3"/>
      <c r="C15" s="5" t="s">
        <v>1330</v>
      </c>
    </row>
    <row r="16" spans="2:3" ht="12" customHeight="1">
      <c r="B16" s="3"/>
      <c r="C16" s="5" t="s">
        <v>137</v>
      </c>
    </row>
    <row r="17" spans="2:3" ht="24.75" customHeight="1">
      <c r="B17" s="3" t="s">
        <v>346</v>
      </c>
      <c r="C17" s="5" t="s">
        <v>1331</v>
      </c>
    </row>
    <row r="18" spans="2:3" ht="12">
      <c r="B18" s="3" t="s">
        <v>1779</v>
      </c>
      <c r="C18" s="5" t="s">
        <v>1332</v>
      </c>
    </row>
    <row r="19" spans="2:3" ht="12">
      <c r="B19" s="1"/>
      <c r="C19" s="5"/>
    </row>
    <row r="20" spans="2:6" ht="12" customHeight="1">
      <c r="B20" s="1"/>
      <c r="C20" s="1" t="s">
        <v>2409</v>
      </c>
      <c r="F20" s="1"/>
    </row>
    <row r="21" spans="2:6" ht="12">
      <c r="B21" s="1"/>
      <c r="C21" s="1" t="s">
        <v>2410</v>
      </c>
      <c r="E21" s="1"/>
      <c r="F21" s="1"/>
    </row>
    <row r="22" spans="1:6" ht="12">
      <c r="A22" s="1"/>
      <c r="B22" s="1"/>
      <c r="C22" s="1"/>
      <c r="D22" s="1"/>
      <c r="E22" s="1"/>
      <c r="F22" s="1"/>
    </row>
    <row r="23" spans="1:4" ht="12">
      <c r="A23" s="1"/>
      <c r="B23" s="1"/>
      <c r="C23" s="1"/>
      <c r="D23" s="1"/>
    </row>
    <row r="24" spans="2:4" ht="12">
      <c r="B24" s="1" t="s">
        <v>1770</v>
      </c>
      <c r="C24" s="1"/>
      <c r="D24" s="1"/>
    </row>
    <row r="25" ht="12">
      <c r="B25" s="2" t="s">
        <v>347</v>
      </c>
    </row>
    <row r="26" spans="2:3" ht="12">
      <c r="B26" s="11" t="s">
        <v>1352</v>
      </c>
      <c r="C26" s="6" t="s">
        <v>1771</v>
      </c>
    </row>
    <row r="27" spans="2:3" ht="12">
      <c r="B27" s="11" t="s">
        <v>1353</v>
      </c>
      <c r="C27" s="6" t="s">
        <v>1333</v>
      </c>
    </row>
    <row r="28" spans="2:3" ht="12">
      <c r="B28" s="11" t="s">
        <v>1354</v>
      </c>
      <c r="C28" s="6" t="s">
        <v>2424</v>
      </c>
    </row>
    <row r="29" spans="2:3" ht="12">
      <c r="B29" s="11" t="s">
        <v>1355</v>
      </c>
      <c r="C29" s="6" t="s">
        <v>2425</v>
      </c>
    </row>
    <row r="30" spans="2:3" ht="12">
      <c r="B30" s="11" t="s">
        <v>1356</v>
      </c>
      <c r="C30" s="6" t="s">
        <v>2429</v>
      </c>
    </row>
    <row r="31" spans="2:3" ht="12">
      <c r="B31" s="11" t="s">
        <v>1357</v>
      </c>
      <c r="C31" s="6" t="s">
        <v>1334</v>
      </c>
    </row>
    <row r="32" spans="2:3" ht="12">
      <c r="B32" s="11" t="s">
        <v>1358</v>
      </c>
      <c r="C32" s="6" t="s">
        <v>1335</v>
      </c>
    </row>
    <row r="33" spans="2:3" ht="12">
      <c r="B33" s="12" t="s">
        <v>1359</v>
      </c>
      <c r="C33" s="13" t="s">
        <v>1336</v>
      </c>
    </row>
    <row r="34" spans="2:3" ht="12">
      <c r="B34" s="11" t="s">
        <v>1360</v>
      </c>
      <c r="C34" s="6" t="s">
        <v>138</v>
      </c>
    </row>
    <row r="35" spans="2:3" ht="12">
      <c r="B35" s="11" t="s">
        <v>1361</v>
      </c>
      <c r="C35" s="6" t="s">
        <v>2426</v>
      </c>
    </row>
    <row r="36" spans="2:3" ht="12">
      <c r="B36" s="11" t="s">
        <v>1362</v>
      </c>
      <c r="C36" s="6" t="s">
        <v>1337</v>
      </c>
    </row>
    <row r="37" spans="2:3" ht="12">
      <c r="B37" s="11" t="s">
        <v>1363</v>
      </c>
      <c r="C37" s="6" t="s">
        <v>1338</v>
      </c>
    </row>
    <row r="38" spans="2:3" ht="12">
      <c r="B38" s="11" t="s">
        <v>1364</v>
      </c>
      <c r="C38" s="6" t="s">
        <v>1339</v>
      </c>
    </row>
    <row r="39" ht="12">
      <c r="C39" s="6" t="s">
        <v>139</v>
      </c>
    </row>
    <row r="40" ht="12">
      <c r="C40" s="6" t="s">
        <v>140</v>
      </c>
    </row>
    <row r="41" spans="2:3" ht="12">
      <c r="B41" s="11" t="s">
        <v>1365</v>
      </c>
      <c r="C41" s="2" t="s">
        <v>1340</v>
      </c>
    </row>
    <row r="42" spans="2:3" ht="12">
      <c r="B42" s="11" t="s">
        <v>1366</v>
      </c>
      <c r="C42" s="2" t="s">
        <v>2434</v>
      </c>
    </row>
    <row r="43" ht="12">
      <c r="C43" s="2" t="s">
        <v>1341</v>
      </c>
    </row>
    <row r="44" ht="12">
      <c r="C44" s="2" t="s">
        <v>1342</v>
      </c>
    </row>
    <row r="45" ht="12">
      <c r="C45" s="2" t="s">
        <v>1343</v>
      </c>
    </row>
    <row r="46" spans="2:3" ht="12">
      <c r="B46" s="11" t="s">
        <v>1367</v>
      </c>
      <c r="C46" s="2" t="s">
        <v>2427</v>
      </c>
    </row>
    <row r="47" ht="12">
      <c r="C47" s="2" t="s">
        <v>1344</v>
      </c>
    </row>
    <row r="48" ht="12">
      <c r="C48" s="6" t="s">
        <v>1345</v>
      </c>
    </row>
    <row r="49" ht="12">
      <c r="C49" s="6" t="s">
        <v>1346</v>
      </c>
    </row>
    <row r="50" ht="12">
      <c r="C50" s="6" t="s">
        <v>1347</v>
      </c>
    </row>
    <row r="51" ht="12">
      <c r="C51" s="6" t="s">
        <v>1348</v>
      </c>
    </row>
    <row r="52" ht="12">
      <c r="C52" s="6" t="s">
        <v>1349</v>
      </c>
    </row>
    <row r="53" ht="12">
      <c r="C53" s="6" t="s">
        <v>1350</v>
      </c>
    </row>
    <row r="54" ht="12">
      <c r="C54" s="6" t="s">
        <v>1351</v>
      </c>
    </row>
    <row r="55" spans="2:3" ht="12">
      <c r="B55" s="11" t="s">
        <v>1368</v>
      </c>
      <c r="C55" s="6" t="s">
        <v>2428</v>
      </c>
    </row>
    <row r="56" ht="12">
      <c r="C56" s="6"/>
    </row>
    <row r="57" ht="12">
      <c r="B57" s="2" t="s">
        <v>1780</v>
      </c>
    </row>
    <row r="58" spans="2:3" ht="12">
      <c r="B58" s="11" t="s">
        <v>1369</v>
      </c>
      <c r="C58" s="6" t="s">
        <v>1371</v>
      </c>
    </row>
    <row r="59" spans="2:3" ht="12">
      <c r="B59" s="12" t="s">
        <v>1370</v>
      </c>
      <c r="C59" s="13" t="s">
        <v>1372</v>
      </c>
    </row>
    <row r="60" spans="2:3" ht="12">
      <c r="B60" s="12"/>
      <c r="C60" s="13" t="s">
        <v>1373</v>
      </c>
    </row>
    <row r="61" spans="2:3" ht="12">
      <c r="B61" s="12"/>
      <c r="C61" s="13" t="s">
        <v>1374</v>
      </c>
    </row>
    <row r="62" spans="2:3" ht="12">
      <c r="B62" s="11" t="s">
        <v>1375</v>
      </c>
      <c r="C62" s="6" t="s">
        <v>1376</v>
      </c>
    </row>
    <row r="63" spans="2:3" ht="12">
      <c r="B63" s="11" t="s">
        <v>1380</v>
      </c>
      <c r="C63" s="2" t="s">
        <v>1377</v>
      </c>
    </row>
    <row r="64" spans="2:3" ht="12">
      <c r="B64" s="12" t="s">
        <v>1381</v>
      </c>
      <c r="C64" s="14" t="s">
        <v>1378</v>
      </c>
    </row>
    <row r="65" spans="2:3" ht="12">
      <c r="B65" s="11" t="s">
        <v>1382</v>
      </c>
      <c r="C65" s="2" t="s">
        <v>1379</v>
      </c>
    </row>
    <row r="66" ht="12">
      <c r="C66" s="2" t="s">
        <v>2422</v>
      </c>
    </row>
    <row r="67" ht="12">
      <c r="C67" s="2" t="s">
        <v>2423</v>
      </c>
    </row>
    <row r="68" spans="2:3" ht="12">
      <c r="B68" s="11" t="s">
        <v>1383</v>
      </c>
      <c r="C68" s="2" t="s">
        <v>141</v>
      </c>
    </row>
    <row r="69" spans="2:3" ht="12">
      <c r="B69" s="11" t="s">
        <v>1387</v>
      </c>
      <c r="C69" s="2" t="s">
        <v>1384</v>
      </c>
    </row>
    <row r="70" spans="2:3" ht="12">
      <c r="B70" s="11" t="s">
        <v>1388</v>
      </c>
      <c r="C70" s="2" t="s">
        <v>1385</v>
      </c>
    </row>
    <row r="71" spans="2:3" ht="12">
      <c r="B71" s="11" t="s">
        <v>710</v>
      </c>
      <c r="C71" s="2" t="s">
        <v>1386</v>
      </c>
    </row>
    <row r="72" spans="2:3" ht="12">
      <c r="B72" s="11" t="s">
        <v>1389</v>
      </c>
      <c r="C72" s="2" t="s">
        <v>1392</v>
      </c>
    </row>
    <row r="73" spans="2:3" ht="12">
      <c r="B73" s="11" t="s">
        <v>1390</v>
      </c>
      <c r="C73" s="2" t="s">
        <v>1393</v>
      </c>
    </row>
    <row r="74" spans="2:3" ht="12">
      <c r="B74" s="11" t="s">
        <v>1391</v>
      </c>
      <c r="C74" s="2" t="s">
        <v>709</v>
      </c>
    </row>
    <row r="75" spans="2:3" ht="12">
      <c r="B75" s="11" t="s">
        <v>711</v>
      </c>
      <c r="C75" s="2" t="s">
        <v>713</v>
      </c>
    </row>
    <row r="76" spans="2:3" ht="12">
      <c r="B76" s="11" t="s">
        <v>712</v>
      </c>
      <c r="C76" s="2" t="s">
        <v>714</v>
      </c>
    </row>
    <row r="77" spans="2:3" ht="12">
      <c r="B77" s="11" t="s">
        <v>725</v>
      </c>
      <c r="C77" s="2" t="s">
        <v>715</v>
      </c>
    </row>
    <row r="78" spans="2:3" ht="12">
      <c r="B78" s="11" t="s">
        <v>726</v>
      </c>
      <c r="C78" s="2" t="s">
        <v>716</v>
      </c>
    </row>
    <row r="79" ht="12">
      <c r="C79" s="2" t="s">
        <v>717</v>
      </c>
    </row>
    <row r="80" ht="12">
      <c r="C80" s="2" t="s">
        <v>718</v>
      </c>
    </row>
    <row r="81" ht="12">
      <c r="C81" s="2" t="s">
        <v>719</v>
      </c>
    </row>
    <row r="82" spans="2:3" ht="12">
      <c r="B82" s="11" t="s">
        <v>727</v>
      </c>
      <c r="C82" s="2" t="s">
        <v>720</v>
      </c>
    </row>
    <row r="83" spans="2:3" ht="12">
      <c r="B83" s="11" t="s">
        <v>728</v>
      </c>
      <c r="C83" s="2" t="s">
        <v>721</v>
      </c>
    </row>
    <row r="84" spans="2:3" ht="12">
      <c r="B84" s="11" t="s">
        <v>729</v>
      </c>
      <c r="C84" s="2" t="s">
        <v>722</v>
      </c>
    </row>
    <row r="85" spans="2:3" ht="12">
      <c r="B85" s="11" t="s">
        <v>730</v>
      </c>
      <c r="C85" s="2" t="s">
        <v>723</v>
      </c>
    </row>
    <row r="86" spans="2:3" ht="12">
      <c r="B86" s="11" t="s">
        <v>731</v>
      </c>
      <c r="C86" s="2" t="s">
        <v>724</v>
      </c>
    </row>
    <row r="87" spans="2:3" ht="12">
      <c r="B87" s="11" t="s">
        <v>739</v>
      </c>
      <c r="C87" s="2" t="s">
        <v>732</v>
      </c>
    </row>
    <row r="88" spans="2:3" ht="12">
      <c r="B88" s="11" t="s">
        <v>740</v>
      </c>
      <c r="C88" s="2" t="s">
        <v>733</v>
      </c>
    </row>
    <row r="89" spans="2:3" ht="12">
      <c r="B89" s="11" t="s">
        <v>741</v>
      </c>
      <c r="C89" s="2" t="s">
        <v>734</v>
      </c>
    </row>
    <row r="90" spans="2:3" ht="12">
      <c r="B90" s="11" t="s">
        <v>742</v>
      </c>
      <c r="C90" s="2" t="s">
        <v>735</v>
      </c>
    </row>
    <row r="91" spans="2:3" ht="12">
      <c r="B91" s="11" t="s">
        <v>743</v>
      </c>
      <c r="C91" s="2" t="s">
        <v>736</v>
      </c>
    </row>
    <row r="92" spans="2:3" ht="12">
      <c r="B92" s="11" t="s">
        <v>744</v>
      </c>
      <c r="C92" s="2" t="s">
        <v>737</v>
      </c>
    </row>
    <row r="93" spans="2:3" ht="12">
      <c r="B93" s="11" t="s">
        <v>745</v>
      </c>
      <c r="C93" s="2" t="s">
        <v>738</v>
      </c>
    </row>
    <row r="95" ht="12">
      <c r="B95" s="2" t="s">
        <v>1781</v>
      </c>
    </row>
    <row r="96" spans="2:3" ht="12">
      <c r="B96" s="12" t="s">
        <v>752</v>
      </c>
      <c r="C96" s="14" t="s">
        <v>746</v>
      </c>
    </row>
    <row r="97" spans="2:3" ht="12">
      <c r="B97" s="11" t="s">
        <v>753</v>
      </c>
      <c r="C97" s="2" t="s">
        <v>747</v>
      </c>
    </row>
    <row r="98" spans="2:3" ht="12">
      <c r="B98" s="11" t="s">
        <v>754</v>
      </c>
      <c r="C98" s="2" t="s">
        <v>142</v>
      </c>
    </row>
    <row r="99" spans="2:3" ht="12">
      <c r="B99" s="11" t="s">
        <v>291</v>
      </c>
      <c r="C99" s="2" t="s">
        <v>143</v>
      </c>
    </row>
    <row r="100" spans="2:3" ht="12">
      <c r="B100" s="11" t="s">
        <v>292</v>
      </c>
      <c r="C100" s="2" t="s">
        <v>748</v>
      </c>
    </row>
    <row r="101" spans="2:3" ht="12">
      <c r="B101" s="11" t="s">
        <v>293</v>
      </c>
      <c r="C101" s="2" t="s">
        <v>749</v>
      </c>
    </row>
    <row r="102" spans="2:3" ht="12">
      <c r="B102" s="11" t="s">
        <v>294</v>
      </c>
      <c r="C102" s="2" t="s">
        <v>750</v>
      </c>
    </row>
    <row r="104" ht="12">
      <c r="B104" s="2" t="s">
        <v>1782</v>
      </c>
    </row>
    <row r="105" spans="2:3" ht="12">
      <c r="B105" s="12" t="s">
        <v>300</v>
      </c>
      <c r="C105" s="14" t="s">
        <v>751</v>
      </c>
    </row>
    <row r="106" spans="2:3" ht="12">
      <c r="B106" s="12" t="s">
        <v>301</v>
      </c>
      <c r="C106" s="15" t="s">
        <v>295</v>
      </c>
    </row>
    <row r="107" spans="2:3" ht="12">
      <c r="B107" s="11" t="s">
        <v>302</v>
      </c>
      <c r="C107" s="8" t="s">
        <v>296</v>
      </c>
    </row>
    <row r="108" spans="2:3" ht="12">
      <c r="B108" s="11" t="s">
        <v>303</v>
      </c>
      <c r="C108" s="8" t="s">
        <v>297</v>
      </c>
    </row>
    <row r="109" spans="2:3" ht="12">
      <c r="B109" s="11" t="s">
        <v>304</v>
      </c>
      <c r="C109" s="8" t="s">
        <v>298</v>
      </c>
    </row>
    <row r="110" spans="2:3" ht="12">
      <c r="B110" s="11" t="s">
        <v>305</v>
      </c>
      <c r="C110" s="8" t="s">
        <v>299</v>
      </c>
    </row>
    <row r="111" spans="2:3" ht="12">
      <c r="B111" s="11" t="s">
        <v>311</v>
      </c>
      <c r="C111" s="8" t="s">
        <v>306</v>
      </c>
    </row>
    <row r="112" spans="2:3" ht="12">
      <c r="B112" s="11" t="s">
        <v>312</v>
      </c>
      <c r="C112" s="8" t="s">
        <v>307</v>
      </c>
    </row>
    <row r="113" spans="2:3" ht="12">
      <c r="B113" s="11" t="s">
        <v>313</v>
      </c>
      <c r="C113" s="8" t="s">
        <v>308</v>
      </c>
    </row>
    <row r="114" spans="2:3" ht="12">
      <c r="B114" s="11" t="s">
        <v>315</v>
      </c>
      <c r="C114" s="8" t="s">
        <v>309</v>
      </c>
    </row>
    <row r="115" spans="2:3" ht="12">
      <c r="B115" s="11" t="s">
        <v>316</v>
      </c>
      <c r="C115" s="2" t="s">
        <v>310</v>
      </c>
    </row>
    <row r="116" ht="12">
      <c r="C116" s="2" t="s">
        <v>657</v>
      </c>
    </row>
    <row r="117" ht="12">
      <c r="C117" s="2" t="s">
        <v>658</v>
      </c>
    </row>
    <row r="118" spans="2:3" ht="12">
      <c r="B118" s="11" t="s">
        <v>318</v>
      </c>
      <c r="C118" s="2" t="s">
        <v>314</v>
      </c>
    </row>
    <row r="119" spans="2:3" ht="12">
      <c r="B119" s="11" t="s">
        <v>317</v>
      </c>
      <c r="C119" s="2" t="s">
        <v>319</v>
      </c>
    </row>
    <row r="120" spans="2:3" ht="12">
      <c r="B120" s="11" t="s">
        <v>330</v>
      </c>
      <c r="C120" s="2" t="s">
        <v>320</v>
      </c>
    </row>
    <row r="121" spans="2:3" ht="12">
      <c r="B121" s="11" t="s">
        <v>331</v>
      </c>
      <c r="C121" s="2" t="s">
        <v>321</v>
      </c>
    </row>
    <row r="122" spans="2:3" ht="12">
      <c r="B122" s="12" t="s">
        <v>332</v>
      </c>
      <c r="C122" s="14" t="s">
        <v>322</v>
      </c>
    </row>
    <row r="123" spans="2:3" ht="12">
      <c r="B123" s="11" t="s">
        <v>333</v>
      </c>
      <c r="C123" s="2" t="s">
        <v>323</v>
      </c>
    </row>
    <row r="124" spans="2:3" ht="12">
      <c r="B124" s="11" t="s">
        <v>334</v>
      </c>
      <c r="C124" s="2" t="s">
        <v>324</v>
      </c>
    </row>
    <row r="125" spans="2:3" ht="12">
      <c r="B125" s="11"/>
      <c r="C125" s="2" t="s">
        <v>325</v>
      </c>
    </row>
    <row r="126" spans="2:3" ht="12">
      <c r="B126" s="11"/>
      <c r="C126" s="2" t="s">
        <v>326</v>
      </c>
    </row>
    <row r="127" spans="2:3" ht="12">
      <c r="B127" s="11"/>
      <c r="C127" s="2" t="s">
        <v>327</v>
      </c>
    </row>
    <row r="128" ht="12">
      <c r="C128" s="2" t="s">
        <v>328</v>
      </c>
    </row>
    <row r="129" ht="12">
      <c r="C129" s="2" t="s">
        <v>329</v>
      </c>
    </row>
    <row r="130" spans="2:3" ht="12">
      <c r="B130" s="11" t="s">
        <v>338</v>
      </c>
      <c r="C130" s="8" t="s">
        <v>335</v>
      </c>
    </row>
    <row r="131" spans="2:3" ht="12">
      <c r="B131" s="11" t="s">
        <v>339</v>
      </c>
      <c r="C131" s="2" t="s">
        <v>336</v>
      </c>
    </row>
    <row r="132" spans="2:3" ht="12">
      <c r="B132" s="11" t="s">
        <v>340</v>
      </c>
      <c r="C132" s="8" t="s">
        <v>337</v>
      </c>
    </row>
    <row r="133" spans="2:3" ht="12">
      <c r="B133" s="11" t="s">
        <v>341</v>
      </c>
      <c r="C133" s="2" t="s">
        <v>144</v>
      </c>
    </row>
    <row r="134" spans="2:3" ht="12">
      <c r="B134" s="11" t="s">
        <v>342</v>
      </c>
      <c r="C134" s="2" t="s">
        <v>343</v>
      </c>
    </row>
    <row r="135" spans="2:3" ht="12">
      <c r="B135" s="11" t="s">
        <v>1800</v>
      </c>
      <c r="C135" s="2" t="s">
        <v>1794</v>
      </c>
    </row>
    <row r="136" spans="2:3" ht="12">
      <c r="B136" s="11" t="s">
        <v>1801</v>
      </c>
      <c r="C136" s="2" t="s">
        <v>1796</v>
      </c>
    </row>
    <row r="137" spans="2:3" ht="12">
      <c r="B137" s="12" t="s">
        <v>1802</v>
      </c>
      <c r="C137" s="14" t="s">
        <v>1795</v>
      </c>
    </row>
    <row r="138" spans="2:3" ht="12">
      <c r="B138" s="11" t="s">
        <v>1803</v>
      </c>
      <c r="C138" s="2" t="s">
        <v>1797</v>
      </c>
    </row>
    <row r="139" spans="2:3" ht="12">
      <c r="B139" s="11" t="s">
        <v>1804</v>
      </c>
      <c r="C139" s="2" t="s">
        <v>1798</v>
      </c>
    </row>
    <row r="140" spans="2:3" ht="12">
      <c r="B140" s="11" t="s">
        <v>1805</v>
      </c>
      <c r="C140" s="2" t="s">
        <v>1799</v>
      </c>
    </row>
    <row r="141" ht="12">
      <c r="B141" s="11"/>
    </row>
    <row r="142" ht="12">
      <c r="B142" s="2" t="s">
        <v>1783</v>
      </c>
    </row>
    <row r="143" spans="2:3" ht="12">
      <c r="B143" s="11" t="s">
        <v>1806</v>
      </c>
      <c r="C143" s="6" t="s">
        <v>1807</v>
      </c>
    </row>
    <row r="144" spans="2:3" ht="12">
      <c r="B144" s="11" t="s">
        <v>1812</v>
      </c>
      <c r="C144" s="6" t="s">
        <v>1808</v>
      </c>
    </row>
    <row r="145" spans="2:3" ht="12">
      <c r="B145" s="12" t="s">
        <v>1813</v>
      </c>
      <c r="C145" s="13" t="s">
        <v>1809</v>
      </c>
    </row>
    <row r="146" spans="2:3" ht="12">
      <c r="B146" s="11" t="s">
        <v>1814</v>
      </c>
      <c r="C146" s="6" t="s">
        <v>1810</v>
      </c>
    </row>
    <row r="147" spans="2:3" ht="12">
      <c r="B147" s="11" t="s">
        <v>1815</v>
      </c>
      <c r="C147" s="6" t="s">
        <v>1811</v>
      </c>
    </row>
    <row r="148" spans="2:3" ht="12">
      <c r="B148" s="11" t="s">
        <v>1827</v>
      </c>
      <c r="C148" s="6" t="s">
        <v>1816</v>
      </c>
    </row>
    <row r="149" spans="2:3" ht="12">
      <c r="B149" s="11" t="s">
        <v>1828</v>
      </c>
      <c r="C149" s="6" t="s">
        <v>1817</v>
      </c>
    </row>
    <row r="150" spans="2:3" ht="12">
      <c r="B150" s="12" t="s">
        <v>1829</v>
      </c>
      <c r="C150" s="13" t="s">
        <v>1818</v>
      </c>
    </row>
    <row r="151" spans="2:3" ht="12">
      <c r="B151" s="11" t="s">
        <v>1830</v>
      </c>
      <c r="C151" s="6" t="s">
        <v>1819</v>
      </c>
    </row>
    <row r="152" ht="12">
      <c r="C152" s="6" t="s">
        <v>660</v>
      </c>
    </row>
    <row r="153" ht="12">
      <c r="C153" s="6" t="s">
        <v>1820</v>
      </c>
    </row>
    <row r="154" spans="2:3" ht="12">
      <c r="B154" s="11" t="s">
        <v>1831</v>
      </c>
      <c r="C154" s="6" t="s">
        <v>1821</v>
      </c>
    </row>
    <row r="155" ht="12">
      <c r="C155" s="6" t="s">
        <v>661</v>
      </c>
    </row>
    <row r="156" ht="12">
      <c r="C156" s="6" t="s">
        <v>2432</v>
      </c>
    </row>
    <row r="157" ht="12">
      <c r="C157" s="6" t="s">
        <v>662</v>
      </c>
    </row>
    <row r="158" ht="12">
      <c r="C158" s="6" t="s">
        <v>663</v>
      </c>
    </row>
    <row r="159" spans="2:3" ht="12">
      <c r="B159" s="11" t="s">
        <v>1832</v>
      </c>
      <c r="C159" s="6" t="s">
        <v>1822</v>
      </c>
    </row>
    <row r="160" spans="2:3" ht="12">
      <c r="B160" s="11" t="s">
        <v>1833</v>
      </c>
      <c r="C160" s="6" t="s">
        <v>1823</v>
      </c>
    </row>
    <row r="161" spans="2:3" ht="12">
      <c r="B161" s="11" t="s">
        <v>1834</v>
      </c>
      <c r="C161" s="6" t="s">
        <v>1793</v>
      </c>
    </row>
    <row r="162" spans="2:3" ht="12">
      <c r="B162" s="11" t="s">
        <v>1835</v>
      </c>
      <c r="C162" s="6" t="s">
        <v>1824</v>
      </c>
    </row>
    <row r="163" spans="2:3" ht="12">
      <c r="B163" s="11" t="s">
        <v>1836</v>
      </c>
      <c r="C163" s="6" t="s">
        <v>1825</v>
      </c>
    </row>
    <row r="164" spans="2:3" ht="12">
      <c r="B164" s="11" t="s">
        <v>1837</v>
      </c>
      <c r="C164" s="6" t="s">
        <v>1826</v>
      </c>
    </row>
    <row r="165" ht="12">
      <c r="C165" s="6"/>
    </row>
    <row r="166" ht="12">
      <c r="B166" s="2" t="s">
        <v>1784</v>
      </c>
    </row>
    <row r="167" spans="2:3" ht="12">
      <c r="B167" s="12" t="s">
        <v>1838</v>
      </c>
      <c r="C167" s="16" t="s">
        <v>1839</v>
      </c>
    </row>
    <row r="168" spans="2:3" ht="12">
      <c r="B168" s="11" t="s">
        <v>1845</v>
      </c>
      <c r="C168" s="7" t="s">
        <v>1840</v>
      </c>
    </row>
    <row r="169" spans="2:3" ht="12" customHeight="1">
      <c r="B169" s="11" t="s">
        <v>1846</v>
      </c>
      <c r="C169" s="7" t="s">
        <v>1841</v>
      </c>
    </row>
    <row r="170" spans="2:3" ht="12">
      <c r="B170" s="11" t="s">
        <v>1847</v>
      </c>
      <c r="C170" s="2" t="s">
        <v>1842</v>
      </c>
    </row>
    <row r="171" spans="2:3" ht="12">
      <c r="B171" s="11" t="s">
        <v>1848</v>
      </c>
      <c r="C171" s="2" t="s">
        <v>1843</v>
      </c>
    </row>
    <row r="172" spans="2:3" ht="12">
      <c r="B172" s="12" t="s">
        <v>1849</v>
      </c>
      <c r="C172" s="14" t="s">
        <v>1844</v>
      </c>
    </row>
    <row r="173" spans="2:3" ht="12">
      <c r="B173" s="11" t="s">
        <v>1850</v>
      </c>
      <c r="C173" s="2" t="s">
        <v>1854</v>
      </c>
    </row>
    <row r="174" spans="2:3" ht="12">
      <c r="B174" s="11" t="s">
        <v>1851</v>
      </c>
      <c r="C174" s="2" t="s">
        <v>1855</v>
      </c>
    </row>
    <row r="175" spans="2:3" ht="12">
      <c r="B175" s="11" t="s">
        <v>1852</v>
      </c>
      <c r="C175" s="6" t="s">
        <v>1856</v>
      </c>
    </row>
    <row r="176" spans="2:3" ht="12">
      <c r="B176" s="11" t="s">
        <v>1853</v>
      </c>
      <c r="C176" s="6" t="s">
        <v>1857</v>
      </c>
    </row>
    <row r="177" ht="12">
      <c r="C177" s="6"/>
    </row>
    <row r="178" ht="12">
      <c r="B178" s="2" t="s">
        <v>1768</v>
      </c>
    </row>
    <row r="179" spans="2:3" ht="12">
      <c r="B179" s="11" t="s">
        <v>1858</v>
      </c>
      <c r="C179" s="2" t="s">
        <v>1868</v>
      </c>
    </row>
    <row r="180" spans="2:3" ht="12">
      <c r="B180" s="11" t="s">
        <v>1859</v>
      </c>
      <c r="C180" s="2" t="s">
        <v>1869</v>
      </c>
    </row>
    <row r="181" spans="2:3" ht="12">
      <c r="B181" s="11" t="s">
        <v>1860</v>
      </c>
      <c r="C181" s="2" t="s">
        <v>1870</v>
      </c>
    </row>
    <row r="182" spans="2:3" ht="24" customHeight="1">
      <c r="B182" s="17" t="s">
        <v>1861</v>
      </c>
      <c r="C182" s="16" t="s">
        <v>1871</v>
      </c>
    </row>
    <row r="183" spans="2:3" ht="12" customHeight="1">
      <c r="B183" s="11" t="s">
        <v>1862</v>
      </c>
      <c r="C183" s="7" t="s">
        <v>1872</v>
      </c>
    </row>
    <row r="184" spans="2:3" ht="12">
      <c r="B184" s="12" t="s">
        <v>1863</v>
      </c>
      <c r="C184" s="18" t="s">
        <v>1873</v>
      </c>
    </row>
    <row r="185" spans="2:3" ht="24" customHeight="1">
      <c r="B185" s="3" t="s">
        <v>1864</v>
      </c>
      <c r="C185" s="9" t="s">
        <v>1874</v>
      </c>
    </row>
    <row r="186" spans="2:3" ht="24" customHeight="1">
      <c r="B186" s="3" t="s">
        <v>1865</v>
      </c>
      <c r="C186" s="9" t="s">
        <v>1875</v>
      </c>
    </row>
    <row r="187" spans="2:3" ht="12">
      <c r="B187" s="11" t="s">
        <v>1866</v>
      </c>
      <c r="C187" s="2" t="s">
        <v>1876</v>
      </c>
    </row>
    <row r="188" ht="12">
      <c r="C188" s="2" t="s">
        <v>1764</v>
      </c>
    </row>
    <row r="189" ht="12">
      <c r="C189" s="2" t="s">
        <v>1765</v>
      </c>
    </row>
    <row r="190" spans="2:3" ht="12">
      <c r="B190" s="11" t="s">
        <v>1867</v>
      </c>
      <c r="C190" s="2" t="s">
        <v>1877</v>
      </c>
    </row>
    <row r="191" spans="2:3" ht="12">
      <c r="B191" s="11" t="s">
        <v>1879</v>
      </c>
      <c r="C191" s="2" t="s">
        <v>1878</v>
      </c>
    </row>
    <row r="192" spans="2:3" ht="12">
      <c r="B192" s="11"/>
      <c r="C192" s="2" t="s">
        <v>145</v>
      </c>
    </row>
    <row r="193" spans="2:3" ht="12">
      <c r="B193" s="11"/>
      <c r="C193" s="2" t="s">
        <v>146</v>
      </c>
    </row>
    <row r="195" ht="12">
      <c r="B195" s="2" t="s">
        <v>1785</v>
      </c>
    </row>
    <row r="196" spans="2:3" ht="12">
      <c r="B196" s="11" t="s">
        <v>1881</v>
      </c>
      <c r="C196" s="2" t="s">
        <v>1880</v>
      </c>
    </row>
    <row r="197" spans="2:3" ht="12">
      <c r="B197" s="12" t="s">
        <v>1882</v>
      </c>
      <c r="C197" s="14" t="s">
        <v>665</v>
      </c>
    </row>
    <row r="198" spans="2:3" ht="12">
      <c r="B198" s="11" t="s">
        <v>1883</v>
      </c>
      <c r="C198" s="2" t="s">
        <v>1884</v>
      </c>
    </row>
    <row r="199" ht="12">
      <c r="C199" s="2" t="s">
        <v>669</v>
      </c>
    </row>
    <row r="200" ht="12">
      <c r="C200" s="2" t="s">
        <v>670</v>
      </c>
    </row>
    <row r="201" ht="12">
      <c r="C201" s="2" t="s">
        <v>671</v>
      </c>
    </row>
    <row r="202" spans="2:3" ht="12">
      <c r="B202" s="11" t="s">
        <v>1885</v>
      </c>
      <c r="C202" s="2" t="s">
        <v>1886</v>
      </c>
    </row>
    <row r="203" spans="2:3" ht="12" customHeight="1">
      <c r="B203" s="11" t="s">
        <v>1890</v>
      </c>
      <c r="C203" s="7" t="s">
        <v>1887</v>
      </c>
    </row>
    <row r="204" spans="2:3" ht="12">
      <c r="B204" s="11" t="s">
        <v>1891</v>
      </c>
      <c r="C204" s="2" t="s">
        <v>1888</v>
      </c>
    </row>
    <row r="205" spans="2:3" ht="12">
      <c r="B205" s="11" t="s">
        <v>1892</v>
      </c>
      <c r="C205" s="2" t="s">
        <v>1889</v>
      </c>
    </row>
    <row r="206" spans="2:3" ht="12">
      <c r="B206" s="11" t="s">
        <v>1893</v>
      </c>
      <c r="C206" s="2" t="s">
        <v>1895</v>
      </c>
    </row>
    <row r="207" spans="2:3" ht="12">
      <c r="B207" s="11" t="s">
        <v>1894</v>
      </c>
      <c r="C207" s="2" t="s">
        <v>1896</v>
      </c>
    </row>
    <row r="208" spans="2:3" ht="12">
      <c r="B208" s="11" t="s">
        <v>1898</v>
      </c>
      <c r="C208" s="2" t="s">
        <v>1897</v>
      </c>
    </row>
    <row r="209" spans="2:3" ht="24" customHeight="1">
      <c r="B209" s="3" t="s">
        <v>1899</v>
      </c>
      <c r="C209" s="7" t="s">
        <v>1902</v>
      </c>
    </row>
    <row r="210" spans="2:3" ht="12">
      <c r="B210" s="11" t="s">
        <v>1900</v>
      </c>
      <c r="C210" s="2" t="s">
        <v>1307</v>
      </c>
    </row>
    <row r="211" spans="2:3" ht="12" customHeight="1">
      <c r="B211" s="11" t="s">
        <v>1901</v>
      </c>
      <c r="C211" s="7" t="s">
        <v>1308</v>
      </c>
    </row>
    <row r="212" spans="2:3" ht="12">
      <c r="B212" s="11" t="s">
        <v>1313</v>
      </c>
      <c r="C212" s="2" t="s">
        <v>1309</v>
      </c>
    </row>
    <row r="213" ht="12">
      <c r="C213" s="2" t="s">
        <v>1310</v>
      </c>
    </row>
    <row r="214" ht="12">
      <c r="C214" s="2" t="s">
        <v>1311</v>
      </c>
    </row>
    <row r="215" spans="2:3" ht="12" customHeight="1">
      <c r="B215" s="11" t="s">
        <v>1314</v>
      </c>
      <c r="C215" s="7" t="s">
        <v>1312</v>
      </c>
    </row>
    <row r="216" ht="12" customHeight="1">
      <c r="C216" s="7" t="s">
        <v>672</v>
      </c>
    </row>
    <row r="217" ht="12" customHeight="1">
      <c r="C217" s="7" t="s">
        <v>673</v>
      </c>
    </row>
    <row r="219" ht="12">
      <c r="B219" s="2" t="s">
        <v>1315</v>
      </c>
    </row>
    <row r="220" spans="2:3" ht="12">
      <c r="B220" s="11" t="s">
        <v>1316</v>
      </c>
      <c r="C220" s="2" t="s">
        <v>1317</v>
      </c>
    </row>
    <row r="221" spans="2:3" ht="12">
      <c r="B221" s="11" t="s">
        <v>1320</v>
      </c>
      <c r="C221" s="2" t="s">
        <v>1318</v>
      </c>
    </row>
    <row r="222" spans="2:3" ht="12">
      <c r="B222" s="12" t="s">
        <v>1321</v>
      </c>
      <c r="C222" s="14" t="s">
        <v>1319</v>
      </c>
    </row>
    <row r="223" spans="2:3" ht="12">
      <c r="B223" s="11" t="s">
        <v>2445</v>
      </c>
      <c r="C223" s="2" t="s">
        <v>2435</v>
      </c>
    </row>
    <row r="224" spans="2:3" ht="12">
      <c r="B224" s="11" t="s">
        <v>2446</v>
      </c>
      <c r="C224" s="2" t="s">
        <v>2436</v>
      </c>
    </row>
    <row r="225" spans="2:3" ht="12">
      <c r="B225" s="11" t="s">
        <v>2447</v>
      </c>
      <c r="C225" s="2" t="s">
        <v>2451</v>
      </c>
    </row>
    <row r="226" spans="2:3" ht="12">
      <c r="B226" s="11" t="s">
        <v>2448</v>
      </c>
      <c r="C226" s="2" t="s">
        <v>2437</v>
      </c>
    </row>
    <row r="227" spans="2:3" ht="12">
      <c r="B227" s="11" t="s">
        <v>2449</v>
      </c>
      <c r="C227" s="2" t="s">
        <v>2438</v>
      </c>
    </row>
    <row r="228" spans="2:3" ht="12">
      <c r="B228" s="12" t="s">
        <v>2450</v>
      </c>
      <c r="C228" s="14" t="s">
        <v>2439</v>
      </c>
    </row>
    <row r="229" spans="2:3" ht="12">
      <c r="B229" s="12"/>
      <c r="C229" s="14" t="s">
        <v>676</v>
      </c>
    </row>
    <row r="230" ht="12">
      <c r="C230" s="2" t="s">
        <v>677</v>
      </c>
    </row>
    <row r="231" spans="2:3" ht="12">
      <c r="B231" s="11" t="s">
        <v>2452</v>
      </c>
      <c r="C231" s="2" t="s">
        <v>2440</v>
      </c>
    </row>
    <row r="232" spans="2:3" ht="12">
      <c r="B232" s="11" t="s">
        <v>2453</v>
      </c>
      <c r="C232" s="2" t="s">
        <v>2441</v>
      </c>
    </row>
    <row r="233" ht="12">
      <c r="C233" s="2" t="s">
        <v>2442</v>
      </c>
    </row>
    <row r="234" ht="12">
      <c r="C234" s="2" t="s">
        <v>2443</v>
      </c>
    </row>
    <row r="235" spans="2:3" ht="12">
      <c r="B235" s="12" t="s">
        <v>2454</v>
      </c>
      <c r="C235" s="14" t="s">
        <v>2444</v>
      </c>
    </row>
    <row r="237" ht="12">
      <c r="B237" s="2" t="s">
        <v>678</v>
      </c>
    </row>
    <row r="238" spans="2:3" ht="12">
      <c r="B238" s="11" t="s">
        <v>2480</v>
      </c>
      <c r="C238" s="2" t="s">
        <v>1775</v>
      </c>
    </row>
    <row r="239" spans="2:3" ht="12">
      <c r="B239" s="11" t="s">
        <v>2481</v>
      </c>
      <c r="C239" s="2" t="s">
        <v>1786</v>
      </c>
    </row>
    <row r="240" ht="12">
      <c r="C240" s="2" t="s">
        <v>674</v>
      </c>
    </row>
    <row r="241" ht="12">
      <c r="C241" s="2" t="s">
        <v>2455</v>
      </c>
    </row>
    <row r="242" ht="12">
      <c r="C242" s="2" t="s">
        <v>675</v>
      </c>
    </row>
    <row r="243" spans="2:3" ht="12">
      <c r="B243" s="11" t="s">
        <v>2482</v>
      </c>
      <c r="C243" s="2" t="s">
        <v>2456</v>
      </c>
    </row>
    <row r="244" ht="12">
      <c r="C244" s="2" t="s">
        <v>679</v>
      </c>
    </row>
    <row r="245" ht="12">
      <c r="C245" s="2" t="s">
        <v>680</v>
      </c>
    </row>
    <row r="246" spans="2:3" ht="12">
      <c r="B246" s="11" t="s">
        <v>2483</v>
      </c>
      <c r="C246" s="2" t="s">
        <v>2457</v>
      </c>
    </row>
    <row r="247" ht="12">
      <c r="C247" s="2" t="s">
        <v>679</v>
      </c>
    </row>
    <row r="248" ht="12">
      <c r="C248" s="2" t="s">
        <v>680</v>
      </c>
    </row>
    <row r="249" spans="2:3" ht="12">
      <c r="B249" s="11" t="s">
        <v>2484</v>
      </c>
      <c r="C249" s="2" t="s">
        <v>2458</v>
      </c>
    </row>
    <row r="250" spans="2:3" ht="12">
      <c r="B250" s="12" t="s">
        <v>2485</v>
      </c>
      <c r="C250" s="14" t="s">
        <v>2459</v>
      </c>
    </row>
    <row r="251" spans="2:3" ht="12">
      <c r="B251" s="14"/>
      <c r="C251" s="14" t="s">
        <v>2460</v>
      </c>
    </row>
    <row r="252" ht="12">
      <c r="C252" s="2" t="s">
        <v>2461</v>
      </c>
    </row>
    <row r="253" ht="12">
      <c r="C253" s="2" t="s">
        <v>2462</v>
      </c>
    </row>
    <row r="254" ht="12">
      <c r="C254" s="2" t="s">
        <v>2463</v>
      </c>
    </row>
    <row r="255" ht="12">
      <c r="C255" s="2" t="s">
        <v>2464</v>
      </c>
    </row>
    <row r="256" ht="12">
      <c r="C256" s="2" t="s">
        <v>2465</v>
      </c>
    </row>
    <row r="257" spans="2:3" ht="12">
      <c r="B257" s="12" t="s">
        <v>2486</v>
      </c>
      <c r="C257" s="14" t="s">
        <v>2466</v>
      </c>
    </row>
    <row r="258" spans="2:3" ht="12">
      <c r="B258" s="14"/>
      <c r="C258" s="14" t="s">
        <v>2460</v>
      </c>
    </row>
    <row r="259" ht="12">
      <c r="C259" s="2" t="s">
        <v>2461</v>
      </c>
    </row>
    <row r="260" ht="12">
      <c r="C260" s="2" t="s">
        <v>2462</v>
      </c>
    </row>
    <row r="261" ht="12">
      <c r="C261" s="2" t="s">
        <v>2463</v>
      </c>
    </row>
    <row r="262" ht="12">
      <c r="C262" s="2" t="s">
        <v>2467</v>
      </c>
    </row>
    <row r="263" spans="2:3" ht="12">
      <c r="B263" s="11" t="s">
        <v>2487</v>
      </c>
      <c r="C263" s="2" t="s">
        <v>2468</v>
      </c>
    </row>
    <row r="264" spans="2:3" ht="12">
      <c r="B264" s="11" t="s">
        <v>2488</v>
      </c>
      <c r="C264" s="2" t="s">
        <v>2469</v>
      </c>
    </row>
    <row r="265" ht="12">
      <c r="C265" s="2" t="s">
        <v>2470</v>
      </c>
    </row>
    <row r="266" ht="12">
      <c r="C266" s="2" t="s">
        <v>2471</v>
      </c>
    </row>
    <row r="267" spans="2:3" ht="12">
      <c r="B267" s="11" t="s">
        <v>2489</v>
      </c>
      <c r="C267" s="2" t="s">
        <v>2472</v>
      </c>
    </row>
    <row r="268" spans="2:3" ht="12">
      <c r="B268" s="11" t="s">
        <v>2490</v>
      </c>
      <c r="C268" s="2" t="s">
        <v>2473</v>
      </c>
    </row>
    <row r="269" ht="12">
      <c r="C269" s="2" t="s">
        <v>681</v>
      </c>
    </row>
    <row r="270" ht="12">
      <c r="C270" s="2" t="s">
        <v>682</v>
      </c>
    </row>
    <row r="271" ht="12">
      <c r="C271" s="2" t="s">
        <v>147</v>
      </c>
    </row>
    <row r="272" spans="2:3" ht="12">
      <c r="B272" s="12" t="s">
        <v>2491</v>
      </c>
      <c r="C272" s="14" t="s">
        <v>2433</v>
      </c>
    </row>
    <row r="273" spans="2:3" ht="12">
      <c r="B273" s="12"/>
      <c r="C273" s="14" t="s">
        <v>2474</v>
      </c>
    </row>
    <row r="274" spans="2:3" ht="12">
      <c r="B274" s="11"/>
      <c r="C274" s="2" t="s">
        <v>2401</v>
      </c>
    </row>
    <row r="275" spans="2:3" ht="12">
      <c r="B275" s="11" t="s">
        <v>2492</v>
      </c>
      <c r="C275" s="2" t="s">
        <v>2475</v>
      </c>
    </row>
    <row r="276" spans="2:3" ht="12">
      <c r="B276" s="11" t="s">
        <v>2493</v>
      </c>
      <c r="C276" s="2" t="s">
        <v>2476</v>
      </c>
    </row>
    <row r="277" spans="2:3" ht="12">
      <c r="B277" s="12" t="s">
        <v>2494</v>
      </c>
      <c r="C277" s="14" t="s">
        <v>2477</v>
      </c>
    </row>
    <row r="278" spans="2:3" ht="12">
      <c r="B278" s="11" t="s">
        <v>1056</v>
      </c>
      <c r="C278" s="2" t="s">
        <v>2478</v>
      </c>
    </row>
    <row r="279" spans="2:3" ht="12">
      <c r="B279" s="11" t="s">
        <v>1057</v>
      </c>
      <c r="C279" s="2" t="s">
        <v>2402</v>
      </c>
    </row>
    <row r="280" spans="2:3" ht="12">
      <c r="B280" s="11" t="s">
        <v>1058</v>
      </c>
      <c r="C280" s="2" t="s">
        <v>2479</v>
      </c>
    </row>
    <row r="282" ht="12">
      <c r="B282" s="2" t="s">
        <v>683</v>
      </c>
    </row>
    <row r="283" spans="2:3" ht="12">
      <c r="B283" s="12" t="s">
        <v>1179</v>
      </c>
      <c r="C283" s="14" t="s">
        <v>1059</v>
      </c>
    </row>
    <row r="284" spans="2:3" ht="12">
      <c r="B284" s="11" t="s">
        <v>1173</v>
      </c>
      <c r="C284" s="7" t="s">
        <v>1060</v>
      </c>
    </row>
    <row r="285" spans="2:3" ht="12">
      <c r="B285" s="11" t="s">
        <v>1174</v>
      </c>
      <c r="C285" s="7" t="s">
        <v>1061</v>
      </c>
    </row>
    <row r="286" spans="2:3" ht="12">
      <c r="B286" s="11" t="s">
        <v>1175</v>
      </c>
      <c r="C286" s="7" t="s">
        <v>1062</v>
      </c>
    </row>
    <row r="287" spans="2:3" ht="12">
      <c r="B287" s="11" t="s">
        <v>1176</v>
      </c>
      <c r="C287" s="2" t="s">
        <v>1063</v>
      </c>
    </row>
    <row r="288" spans="2:3" ht="12">
      <c r="B288" s="11" t="s">
        <v>1177</v>
      </c>
      <c r="C288" s="2" t="s">
        <v>1064</v>
      </c>
    </row>
    <row r="289" spans="2:3" ht="12">
      <c r="B289" s="12" t="s">
        <v>1178</v>
      </c>
      <c r="C289" s="14" t="s">
        <v>1065</v>
      </c>
    </row>
    <row r="290" spans="2:3" ht="12">
      <c r="B290" s="14"/>
      <c r="C290" s="14" t="s">
        <v>1066</v>
      </c>
    </row>
    <row r="291" ht="12">
      <c r="C291" s="2" t="s">
        <v>1067</v>
      </c>
    </row>
    <row r="292" spans="2:3" ht="12">
      <c r="B292" s="12" t="s">
        <v>1180</v>
      </c>
      <c r="C292" s="14" t="s">
        <v>1068</v>
      </c>
    </row>
    <row r="293" spans="2:3" ht="12">
      <c r="B293" s="14"/>
      <c r="C293" s="14" t="s">
        <v>1066</v>
      </c>
    </row>
    <row r="294" ht="12">
      <c r="C294" s="2" t="s">
        <v>1069</v>
      </c>
    </row>
    <row r="296" ht="12">
      <c r="B296" s="2" t="s">
        <v>1787</v>
      </c>
    </row>
    <row r="297" spans="2:3" ht="12">
      <c r="B297" s="12" t="s">
        <v>1181</v>
      </c>
      <c r="C297" s="14" t="s">
        <v>1760</v>
      </c>
    </row>
    <row r="298" spans="2:3" ht="12">
      <c r="B298" s="11" t="s">
        <v>1182</v>
      </c>
      <c r="C298" s="2" t="s">
        <v>1070</v>
      </c>
    </row>
    <row r="299" spans="2:3" ht="12">
      <c r="B299" s="11" t="s">
        <v>1183</v>
      </c>
      <c r="C299" s="2" t="s">
        <v>1071</v>
      </c>
    </row>
    <row r="300" spans="2:3" ht="12">
      <c r="B300" s="11" t="s">
        <v>1184</v>
      </c>
      <c r="C300" s="2" t="s">
        <v>1072</v>
      </c>
    </row>
    <row r="301" spans="2:3" ht="12">
      <c r="B301" s="11" t="s">
        <v>1185</v>
      </c>
      <c r="C301" s="2" t="s">
        <v>1153</v>
      </c>
    </row>
    <row r="302" spans="2:3" ht="12">
      <c r="B302" s="11" t="s">
        <v>1186</v>
      </c>
      <c r="C302" s="2" t="s">
        <v>1154</v>
      </c>
    </row>
    <row r="303" spans="2:3" ht="12">
      <c r="B303" s="11" t="s">
        <v>1187</v>
      </c>
      <c r="C303" s="2" t="s">
        <v>1155</v>
      </c>
    </row>
    <row r="304" spans="2:3" ht="12">
      <c r="B304" s="11" t="s">
        <v>1188</v>
      </c>
      <c r="C304" s="2" t="s">
        <v>1156</v>
      </c>
    </row>
    <row r="305" spans="2:3" ht="12">
      <c r="B305" s="11" t="s">
        <v>1189</v>
      </c>
      <c r="C305" s="2" t="s">
        <v>1157</v>
      </c>
    </row>
    <row r="306" spans="2:3" ht="12">
      <c r="B306" s="11" t="s">
        <v>1190</v>
      </c>
      <c r="C306" s="2" t="s">
        <v>1158</v>
      </c>
    </row>
    <row r="307" spans="2:3" ht="12">
      <c r="B307" s="11" t="s">
        <v>1191</v>
      </c>
      <c r="C307" s="2" t="s">
        <v>1159</v>
      </c>
    </row>
    <row r="308" spans="2:3" ht="12">
      <c r="B308" s="12" t="s">
        <v>1192</v>
      </c>
      <c r="C308" s="14" t="s">
        <v>1160</v>
      </c>
    </row>
    <row r="309" spans="2:3" ht="12">
      <c r="B309" s="11" t="s">
        <v>1193</v>
      </c>
      <c r="C309" s="2" t="s">
        <v>1161</v>
      </c>
    </row>
    <row r="310" spans="2:3" ht="12">
      <c r="B310" s="11" t="s">
        <v>1194</v>
      </c>
      <c r="C310" s="2" t="s">
        <v>1162</v>
      </c>
    </row>
    <row r="311" spans="2:3" ht="12">
      <c r="B311" s="11" t="s">
        <v>1195</v>
      </c>
      <c r="C311" s="2" t="s">
        <v>1163</v>
      </c>
    </row>
    <row r="312" spans="2:3" ht="12">
      <c r="B312" s="11" t="s">
        <v>1196</v>
      </c>
      <c r="C312" s="2" t="s">
        <v>1761</v>
      </c>
    </row>
    <row r="313" ht="12">
      <c r="C313" s="2" t="s">
        <v>1164</v>
      </c>
    </row>
    <row r="314" ht="12">
      <c r="C314" s="2" t="s">
        <v>1165</v>
      </c>
    </row>
    <row r="315" ht="12">
      <c r="C315" s="2" t="s">
        <v>1166</v>
      </c>
    </row>
    <row r="316" ht="12">
      <c r="C316" s="2" t="s">
        <v>1167</v>
      </c>
    </row>
    <row r="317" ht="12">
      <c r="C317" s="2" t="s">
        <v>1168</v>
      </c>
    </row>
    <row r="318" ht="12">
      <c r="C318" s="2" t="s">
        <v>1169</v>
      </c>
    </row>
    <row r="319" ht="12">
      <c r="C319" s="2" t="s">
        <v>1170</v>
      </c>
    </row>
    <row r="320" spans="2:3" ht="12">
      <c r="B320" s="11" t="s">
        <v>1197</v>
      </c>
      <c r="C320" s="2" t="s">
        <v>1171</v>
      </c>
    </row>
    <row r="321" spans="2:3" ht="12">
      <c r="B321" s="11" t="s">
        <v>1198</v>
      </c>
      <c r="C321" s="2" t="s">
        <v>1172</v>
      </c>
    </row>
    <row r="323" ht="12">
      <c r="B323" s="2" t="s">
        <v>1766</v>
      </c>
    </row>
    <row r="324" spans="2:3" ht="12">
      <c r="B324" s="12" t="s">
        <v>1207</v>
      </c>
      <c r="C324" s="14" t="s">
        <v>1199</v>
      </c>
    </row>
    <row r="325" spans="2:3" ht="12">
      <c r="B325" s="14"/>
      <c r="C325" s="14" t="s">
        <v>1762</v>
      </c>
    </row>
    <row r="326" ht="12">
      <c r="C326" s="2" t="s">
        <v>1763</v>
      </c>
    </row>
    <row r="327" spans="2:3" ht="12">
      <c r="B327" s="12" t="s">
        <v>1208</v>
      </c>
      <c r="C327" s="14" t="s">
        <v>1200</v>
      </c>
    </row>
    <row r="328" spans="2:3" ht="12">
      <c r="B328" s="11" t="s">
        <v>1209</v>
      </c>
      <c r="C328" s="2" t="s">
        <v>1201</v>
      </c>
    </row>
    <row r="329" spans="2:3" ht="12">
      <c r="B329" s="11" t="s">
        <v>1210</v>
      </c>
      <c r="C329" s="2" t="s">
        <v>1202</v>
      </c>
    </row>
    <row r="330" spans="2:3" ht="12">
      <c r="B330" s="11" t="s">
        <v>1211</v>
      </c>
      <c r="C330" s="2" t="s">
        <v>1203</v>
      </c>
    </row>
    <row r="331" spans="2:3" ht="12">
      <c r="B331" s="11" t="s">
        <v>1212</v>
      </c>
      <c r="C331" s="2" t="s">
        <v>1204</v>
      </c>
    </row>
    <row r="332" spans="2:3" ht="12">
      <c r="B332" s="11" t="s">
        <v>1213</v>
      </c>
      <c r="C332" s="2" t="s">
        <v>1205</v>
      </c>
    </row>
    <row r="333" spans="2:3" ht="12">
      <c r="B333" s="11" t="s">
        <v>1214</v>
      </c>
      <c r="C333" s="2" t="s">
        <v>1206</v>
      </c>
    </row>
    <row r="335" ht="12">
      <c r="B335" s="2" t="s">
        <v>687</v>
      </c>
    </row>
    <row r="336" spans="2:3" ht="12">
      <c r="B336" s="11" t="s">
        <v>1229</v>
      </c>
      <c r="C336" s="2" t="s">
        <v>1215</v>
      </c>
    </row>
    <row r="337" ht="12">
      <c r="C337" s="2" t="s">
        <v>698</v>
      </c>
    </row>
    <row r="338" ht="12">
      <c r="C338" s="2" t="s">
        <v>699</v>
      </c>
    </row>
    <row r="339" ht="12">
      <c r="C339" s="2" t="s">
        <v>2430</v>
      </c>
    </row>
    <row r="340" ht="12">
      <c r="C340" s="2" t="s">
        <v>692</v>
      </c>
    </row>
    <row r="341" ht="12">
      <c r="C341" s="2" t="s">
        <v>1216</v>
      </c>
    </row>
    <row r="342" ht="12">
      <c r="C342" s="2" t="s">
        <v>694</v>
      </c>
    </row>
    <row r="343" ht="12">
      <c r="C343" s="2" t="s">
        <v>695</v>
      </c>
    </row>
    <row r="344" ht="12">
      <c r="C344" s="2" t="s">
        <v>693</v>
      </c>
    </row>
    <row r="345" spans="2:3" ht="12">
      <c r="B345" s="11" t="s">
        <v>1230</v>
      </c>
      <c r="C345" s="2" t="s">
        <v>1217</v>
      </c>
    </row>
    <row r="346" ht="12">
      <c r="C346" s="2" t="s">
        <v>1218</v>
      </c>
    </row>
    <row r="347" ht="12">
      <c r="C347" s="2" t="s">
        <v>1219</v>
      </c>
    </row>
    <row r="348" ht="12">
      <c r="C348" s="2" t="s">
        <v>1221</v>
      </c>
    </row>
    <row r="349" spans="2:3" ht="12">
      <c r="B349" s="11" t="s">
        <v>1231</v>
      </c>
      <c r="C349" s="2" t="s">
        <v>1220</v>
      </c>
    </row>
    <row r="350" ht="12">
      <c r="C350" s="2" t="s">
        <v>1222</v>
      </c>
    </row>
    <row r="351" ht="12">
      <c r="C351" s="2" t="s">
        <v>1223</v>
      </c>
    </row>
    <row r="352" ht="12">
      <c r="C352" s="2" t="s">
        <v>1224</v>
      </c>
    </row>
    <row r="353" ht="12">
      <c r="C353" s="2" t="s">
        <v>1225</v>
      </c>
    </row>
    <row r="354" ht="12">
      <c r="C354" s="2" t="s">
        <v>1226</v>
      </c>
    </row>
    <row r="355" spans="2:3" ht="12">
      <c r="B355" s="11" t="s">
        <v>1232</v>
      </c>
      <c r="C355" s="2" t="s">
        <v>1227</v>
      </c>
    </row>
    <row r="356" spans="2:3" ht="12">
      <c r="B356" s="11" t="s">
        <v>1242</v>
      </c>
      <c r="C356" s="2" t="s">
        <v>1228</v>
      </c>
    </row>
    <row r="357" ht="12">
      <c r="C357" s="2" t="s">
        <v>659</v>
      </c>
    </row>
    <row r="358" ht="12">
      <c r="C358" s="2" t="s">
        <v>700</v>
      </c>
    </row>
    <row r="359" spans="2:3" ht="12">
      <c r="B359" s="11" t="s">
        <v>1243</v>
      </c>
      <c r="C359" s="2" t="s">
        <v>1233</v>
      </c>
    </row>
    <row r="360" spans="2:3" ht="12">
      <c r="B360" s="11" t="s">
        <v>1244</v>
      </c>
      <c r="C360" s="2" t="s">
        <v>1234</v>
      </c>
    </row>
    <row r="361" spans="2:3" ht="12">
      <c r="B361" s="11" t="s">
        <v>1245</v>
      </c>
      <c r="C361" s="2" t="s">
        <v>1235</v>
      </c>
    </row>
    <row r="362" spans="2:3" ht="12">
      <c r="B362" s="11" t="s">
        <v>1246</v>
      </c>
      <c r="C362" s="2" t="s">
        <v>1236</v>
      </c>
    </row>
    <row r="363" spans="2:3" ht="12">
      <c r="B363" s="11" t="s">
        <v>1247</v>
      </c>
      <c r="C363" s="2" t="s">
        <v>1237</v>
      </c>
    </row>
    <row r="364" spans="2:3" ht="12">
      <c r="B364" s="11" t="s">
        <v>1248</v>
      </c>
      <c r="C364" s="2" t="s">
        <v>1238</v>
      </c>
    </row>
    <row r="365" spans="2:3" ht="12">
      <c r="B365" s="11" t="s">
        <v>1249</v>
      </c>
      <c r="C365" s="2" t="s">
        <v>1239</v>
      </c>
    </row>
    <row r="366" spans="2:3" ht="11.25" customHeight="1">
      <c r="B366" s="11" t="s">
        <v>1250</v>
      </c>
      <c r="C366" s="2" t="s">
        <v>2403</v>
      </c>
    </row>
    <row r="367" spans="2:3" ht="11.25" customHeight="1">
      <c r="B367" s="12" t="s">
        <v>1251</v>
      </c>
      <c r="C367" s="14" t="s">
        <v>1241</v>
      </c>
    </row>
    <row r="368" spans="2:3" ht="12">
      <c r="B368" s="11" t="s">
        <v>1252</v>
      </c>
      <c r="C368" s="2" t="s">
        <v>1240</v>
      </c>
    </row>
    <row r="370" ht="12">
      <c r="B370" s="2" t="s">
        <v>701</v>
      </c>
    </row>
    <row r="371" spans="2:3" ht="12">
      <c r="B371" s="11" t="s">
        <v>1277</v>
      </c>
      <c r="C371" s="2" t="s">
        <v>1253</v>
      </c>
    </row>
    <row r="372" spans="2:3" ht="12">
      <c r="B372" s="11" t="s">
        <v>1278</v>
      </c>
      <c r="C372" s="2" t="s">
        <v>1254</v>
      </c>
    </row>
    <row r="373" spans="2:3" ht="12">
      <c r="B373" s="11" t="s">
        <v>1279</v>
      </c>
      <c r="C373" s="2" t="s">
        <v>1255</v>
      </c>
    </row>
    <row r="374" spans="2:3" ht="12">
      <c r="B374" s="11" t="s">
        <v>1280</v>
      </c>
      <c r="C374" s="2" t="s">
        <v>1256</v>
      </c>
    </row>
    <row r="375" ht="12">
      <c r="C375" s="2" t="s">
        <v>1257</v>
      </c>
    </row>
    <row r="376" ht="12">
      <c r="C376" s="2" t="s">
        <v>1258</v>
      </c>
    </row>
    <row r="377" spans="2:3" ht="12">
      <c r="B377" s="11" t="s">
        <v>1281</v>
      </c>
      <c r="C377" s="2" t="s">
        <v>1259</v>
      </c>
    </row>
    <row r="378" ht="12">
      <c r="C378" s="2" t="s">
        <v>702</v>
      </c>
    </row>
    <row r="379" ht="12">
      <c r="C379" s="2" t="s">
        <v>1260</v>
      </c>
    </row>
    <row r="380" spans="2:3" ht="12">
      <c r="B380" s="11" t="s">
        <v>1282</v>
      </c>
      <c r="C380" s="2" t="s">
        <v>1261</v>
      </c>
    </row>
    <row r="381" ht="12">
      <c r="C381" s="2" t="s">
        <v>1262</v>
      </c>
    </row>
    <row r="382" ht="12">
      <c r="C382" s="2" t="s">
        <v>1263</v>
      </c>
    </row>
    <row r="383" spans="2:3" ht="12">
      <c r="B383" s="11" t="s">
        <v>1283</v>
      </c>
      <c r="C383" s="2" t="s">
        <v>1264</v>
      </c>
    </row>
    <row r="384" spans="2:3" ht="12">
      <c r="B384" s="11" t="s">
        <v>1284</v>
      </c>
      <c r="C384" s="2" t="s">
        <v>1265</v>
      </c>
    </row>
    <row r="385" spans="2:3" ht="12">
      <c r="B385" s="11" t="s">
        <v>1285</v>
      </c>
      <c r="C385" s="2" t="s">
        <v>1266</v>
      </c>
    </row>
    <row r="386" ht="12">
      <c r="C386" s="2" t="s">
        <v>1262</v>
      </c>
    </row>
    <row r="387" ht="12">
      <c r="C387" s="2" t="s">
        <v>1263</v>
      </c>
    </row>
    <row r="388" spans="2:3" ht="12">
      <c r="B388" s="11" t="s">
        <v>1286</v>
      </c>
      <c r="C388" s="2" t="s">
        <v>1267</v>
      </c>
    </row>
    <row r="389" ht="12">
      <c r="C389" s="2" t="s">
        <v>703</v>
      </c>
    </row>
    <row r="390" ht="12">
      <c r="C390" s="2" t="s">
        <v>704</v>
      </c>
    </row>
    <row r="391" ht="12">
      <c r="C391" s="2" t="s">
        <v>696</v>
      </c>
    </row>
    <row r="392" spans="2:3" ht="12">
      <c r="B392" s="11" t="s">
        <v>1287</v>
      </c>
      <c r="C392" s="2" t="s">
        <v>1268</v>
      </c>
    </row>
    <row r="393" ht="12">
      <c r="C393" s="2" t="s">
        <v>703</v>
      </c>
    </row>
    <row r="394" ht="12">
      <c r="C394" s="2" t="s">
        <v>705</v>
      </c>
    </row>
    <row r="395" ht="12">
      <c r="C395" s="2" t="s">
        <v>706</v>
      </c>
    </row>
    <row r="396" spans="2:3" ht="12">
      <c r="B396" s="11" t="s">
        <v>1288</v>
      </c>
      <c r="C396" s="2" t="s">
        <v>1269</v>
      </c>
    </row>
    <row r="397" spans="2:3" ht="12">
      <c r="B397" s="11" t="s">
        <v>1289</v>
      </c>
      <c r="C397" s="2" t="s">
        <v>1270</v>
      </c>
    </row>
    <row r="398" spans="2:3" ht="12">
      <c r="B398" s="12" t="s">
        <v>1290</v>
      </c>
      <c r="C398" s="14" t="s">
        <v>1271</v>
      </c>
    </row>
    <row r="399" spans="2:3" ht="12">
      <c r="B399" s="14"/>
      <c r="C399" s="14" t="s">
        <v>1272</v>
      </c>
    </row>
    <row r="400" ht="12">
      <c r="C400" s="2" t="s">
        <v>2404</v>
      </c>
    </row>
    <row r="401" ht="12">
      <c r="C401" s="2" t="s">
        <v>1273</v>
      </c>
    </row>
    <row r="402" ht="12">
      <c r="C402" s="2" t="s">
        <v>1274</v>
      </c>
    </row>
    <row r="403" spans="2:3" ht="12">
      <c r="B403" s="11" t="s">
        <v>1291</v>
      </c>
      <c r="C403" s="2" t="s">
        <v>1275</v>
      </c>
    </row>
    <row r="404" spans="2:3" ht="12">
      <c r="B404" s="11" t="s">
        <v>1292</v>
      </c>
      <c r="C404" s="2" t="s">
        <v>1276</v>
      </c>
    </row>
    <row r="406" ht="12">
      <c r="B406" s="2" t="s">
        <v>1767</v>
      </c>
    </row>
    <row r="407" spans="2:3" ht="12">
      <c r="B407" s="12" t="s">
        <v>349</v>
      </c>
      <c r="C407" s="14" t="s">
        <v>1293</v>
      </c>
    </row>
    <row r="408" spans="2:3" ht="12">
      <c r="B408" s="14"/>
      <c r="C408" s="14" t="s">
        <v>707</v>
      </c>
    </row>
    <row r="409" ht="12">
      <c r="C409" s="2" t="s">
        <v>708</v>
      </c>
    </row>
    <row r="410" ht="12">
      <c r="C410" s="2" t="s">
        <v>1757</v>
      </c>
    </row>
    <row r="411" ht="12">
      <c r="C411" s="2" t="s">
        <v>1758</v>
      </c>
    </row>
    <row r="412" spans="2:3" ht="12">
      <c r="B412" s="11" t="s">
        <v>350</v>
      </c>
      <c r="C412" s="2" t="s">
        <v>1294</v>
      </c>
    </row>
    <row r="413" spans="2:3" ht="12">
      <c r="B413" s="11" t="s">
        <v>351</v>
      </c>
      <c r="C413" s="2" t="s">
        <v>1295</v>
      </c>
    </row>
    <row r="414" spans="2:3" ht="12">
      <c r="B414" s="11" t="s">
        <v>352</v>
      </c>
      <c r="C414" s="2" t="s">
        <v>1296</v>
      </c>
    </row>
    <row r="415" spans="2:3" ht="12">
      <c r="B415" s="11" t="s">
        <v>353</v>
      </c>
      <c r="C415" s="10" t="s">
        <v>2405</v>
      </c>
    </row>
    <row r="416" spans="2:3" ht="12">
      <c r="B416" s="12" t="s">
        <v>354</v>
      </c>
      <c r="C416" s="19" t="s">
        <v>1297</v>
      </c>
    </row>
    <row r="417" spans="2:3" ht="12">
      <c r="B417" s="11" t="s">
        <v>355</v>
      </c>
      <c r="C417" s="10" t="s">
        <v>1298</v>
      </c>
    </row>
    <row r="418" spans="2:3" ht="12">
      <c r="B418" s="11" t="s">
        <v>356</v>
      </c>
      <c r="C418" s="6" t="s">
        <v>1299</v>
      </c>
    </row>
    <row r="419" spans="2:3" ht="12">
      <c r="B419" s="11" t="s">
        <v>357</v>
      </c>
      <c r="C419" s="6" t="s">
        <v>1300</v>
      </c>
    </row>
    <row r="420" spans="2:3" ht="12">
      <c r="B420" s="11" t="s">
        <v>358</v>
      </c>
      <c r="C420" s="6" t="s">
        <v>1301</v>
      </c>
    </row>
    <row r="421" spans="2:3" ht="12">
      <c r="B421" s="11" t="s">
        <v>359</v>
      </c>
      <c r="C421" s="6" t="s">
        <v>2406</v>
      </c>
    </row>
    <row r="422" spans="2:3" ht="12">
      <c r="B422" s="11" t="s">
        <v>360</v>
      </c>
      <c r="C422" s="2" t="s">
        <v>1302</v>
      </c>
    </row>
    <row r="423" spans="2:3" ht="12">
      <c r="B423" s="11" t="s">
        <v>361</v>
      </c>
      <c r="C423" s="2" t="s">
        <v>1303</v>
      </c>
    </row>
    <row r="424" spans="2:3" ht="12">
      <c r="B424" s="11" t="s">
        <v>362</v>
      </c>
      <c r="C424" s="2" t="s">
        <v>1304</v>
      </c>
    </row>
    <row r="425" spans="2:3" ht="12">
      <c r="B425" s="12" t="s">
        <v>363</v>
      </c>
      <c r="C425" s="14" t="s">
        <v>1305</v>
      </c>
    </row>
    <row r="426" spans="2:3" ht="12">
      <c r="B426" s="14"/>
      <c r="C426" s="14" t="s">
        <v>1306</v>
      </c>
    </row>
    <row r="427" ht="12">
      <c r="C427" s="2" t="s">
        <v>613</v>
      </c>
    </row>
    <row r="428" spans="2:3" ht="12">
      <c r="B428" s="11" t="s">
        <v>364</v>
      </c>
      <c r="C428" s="2" t="s">
        <v>614</v>
      </c>
    </row>
    <row r="429" spans="2:3" ht="12">
      <c r="B429" s="11" t="s">
        <v>365</v>
      </c>
      <c r="C429" s="2" t="s">
        <v>615</v>
      </c>
    </row>
    <row r="430" ht="12">
      <c r="C430" s="2" t="s">
        <v>2420</v>
      </c>
    </row>
    <row r="431" ht="12">
      <c r="C431" s="2" t="s">
        <v>2421</v>
      </c>
    </row>
    <row r="432" ht="12">
      <c r="C432" s="2" t="s">
        <v>616</v>
      </c>
    </row>
    <row r="433" ht="12">
      <c r="C433" s="2" t="s">
        <v>617</v>
      </c>
    </row>
    <row r="434" ht="12">
      <c r="C434" s="2" t="s">
        <v>618</v>
      </c>
    </row>
    <row r="435" spans="2:3" ht="12">
      <c r="B435" s="11" t="s">
        <v>367</v>
      </c>
      <c r="C435" s="2" t="s">
        <v>619</v>
      </c>
    </row>
    <row r="436" spans="2:3" ht="12">
      <c r="B436" s="11" t="s">
        <v>366</v>
      </c>
      <c r="C436" s="2" t="s">
        <v>620</v>
      </c>
    </row>
    <row r="438" ht="12">
      <c r="B438" s="2" t="s">
        <v>1759</v>
      </c>
    </row>
    <row r="439" spans="2:3" ht="12">
      <c r="B439" s="11" t="s">
        <v>1919</v>
      </c>
      <c r="C439" s="2" t="s">
        <v>368</v>
      </c>
    </row>
    <row r="440" spans="2:3" ht="12">
      <c r="B440" s="11" t="s">
        <v>1920</v>
      </c>
      <c r="C440" s="2" t="s">
        <v>369</v>
      </c>
    </row>
    <row r="441" spans="2:3" ht="12">
      <c r="B441" s="11" t="s">
        <v>1921</v>
      </c>
      <c r="C441" s="2" t="s">
        <v>370</v>
      </c>
    </row>
    <row r="442" ht="12">
      <c r="C442" s="2" t="s">
        <v>371</v>
      </c>
    </row>
    <row r="443" ht="12">
      <c r="C443" s="2" t="s">
        <v>372</v>
      </c>
    </row>
    <row r="444" spans="2:3" ht="12">
      <c r="B444" s="12" t="s">
        <v>1922</v>
      </c>
      <c r="C444" s="14" t="s">
        <v>373</v>
      </c>
    </row>
    <row r="445" spans="2:3" ht="12">
      <c r="B445" s="14"/>
      <c r="C445" s="14" t="s">
        <v>371</v>
      </c>
    </row>
    <row r="446" ht="12">
      <c r="C446" s="2" t="s">
        <v>372</v>
      </c>
    </row>
    <row r="447" spans="2:3" ht="12" customHeight="1">
      <c r="B447" s="11" t="s">
        <v>1923</v>
      </c>
      <c r="C447" s="7" t="s">
        <v>374</v>
      </c>
    </row>
    <row r="448" spans="2:3" ht="12" customHeight="1">
      <c r="B448" s="11" t="s">
        <v>1924</v>
      </c>
      <c r="C448" s="7" t="s">
        <v>375</v>
      </c>
    </row>
    <row r="449" spans="2:3" ht="12" customHeight="1">
      <c r="B449" s="11" t="s">
        <v>1925</v>
      </c>
      <c r="C449" s="7" t="s">
        <v>376</v>
      </c>
    </row>
    <row r="450" spans="2:3" ht="12" customHeight="1">
      <c r="B450" s="11" t="s">
        <v>1926</v>
      </c>
      <c r="C450" s="7" t="s">
        <v>377</v>
      </c>
    </row>
    <row r="451" spans="2:3" ht="12">
      <c r="B451" s="11" t="s">
        <v>1927</v>
      </c>
      <c r="C451" s="2" t="s">
        <v>1774</v>
      </c>
    </row>
    <row r="452" ht="12">
      <c r="C452" s="2" t="s">
        <v>1322</v>
      </c>
    </row>
    <row r="453" ht="12">
      <c r="C453" s="2" t="s">
        <v>378</v>
      </c>
    </row>
    <row r="454" ht="12">
      <c r="C454" s="2" t="s">
        <v>379</v>
      </c>
    </row>
    <row r="455" ht="12">
      <c r="C455" s="2" t="s">
        <v>380</v>
      </c>
    </row>
    <row r="456" ht="12">
      <c r="C456" s="2" t="s">
        <v>381</v>
      </c>
    </row>
    <row r="457" spans="2:3" ht="12">
      <c r="B457" s="11" t="s">
        <v>1928</v>
      </c>
      <c r="C457" s="2" t="s">
        <v>382</v>
      </c>
    </row>
    <row r="458" ht="12">
      <c r="C458" s="2" t="s">
        <v>684</v>
      </c>
    </row>
    <row r="459" ht="12">
      <c r="C459" s="2" t="s">
        <v>383</v>
      </c>
    </row>
    <row r="460" spans="2:3" ht="12">
      <c r="B460" s="11" t="s">
        <v>1929</v>
      </c>
      <c r="C460" s="2" t="s">
        <v>384</v>
      </c>
    </row>
    <row r="461" spans="2:3" ht="12">
      <c r="B461" s="11" t="s">
        <v>1930</v>
      </c>
      <c r="C461" s="2" t="s">
        <v>385</v>
      </c>
    </row>
    <row r="462" spans="2:3" ht="12">
      <c r="B462" s="11" t="s">
        <v>1931</v>
      </c>
      <c r="C462" s="2" t="s">
        <v>386</v>
      </c>
    </row>
    <row r="463" spans="2:3" ht="12">
      <c r="B463" s="11" t="s">
        <v>1932</v>
      </c>
      <c r="C463" s="2" t="s">
        <v>387</v>
      </c>
    </row>
    <row r="464" ht="12">
      <c r="C464" s="2" t="s">
        <v>685</v>
      </c>
    </row>
    <row r="465" ht="12">
      <c r="C465" s="2" t="s">
        <v>686</v>
      </c>
    </row>
    <row r="466" spans="2:3" ht="12">
      <c r="B466" s="11" t="s">
        <v>1933</v>
      </c>
      <c r="C466" s="2" t="s">
        <v>388</v>
      </c>
    </row>
    <row r="467" spans="2:3" ht="12">
      <c r="B467" s="11" t="s">
        <v>1934</v>
      </c>
      <c r="C467" s="2" t="s">
        <v>389</v>
      </c>
    </row>
    <row r="468" ht="12">
      <c r="C468" s="2" t="s">
        <v>390</v>
      </c>
    </row>
    <row r="469" ht="12">
      <c r="C469" s="2" t="s">
        <v>2431</v>
      </c>
    </row>
    <row r="470" ht="12">
      <c r="C470" s="2" t="s">
        <v>2419</v>
      </c>
    </row>
    <row r="471" ht="12">
      <c r="C471" s="2" t="s">
        <v>391</v>
      </c>
    </row>
    <row r="472" spans="2:3" ht="12">
      <c r="B472" s="11" t="s">
        <v>1935</v>
      </c>
      <c r="C472" s="2" t="s">
        <v>392</v>
      </c>
    </row>
    <row r="473" ht="12">
      <c r="C473" s="2" t="s">
        <v>2407</v>
      </c>
    </row>
    <row r="474" ht="12">
      <c r="C474" s="2" t="s">
        <v>1903</v>
      </c>
    </row>
    <row r="475" spans="2:3" ht="12">
      <c r="B475" s="11" t="s">
        <v>1936</v>
      </c>
      <c r="C475" s="2" t="s">
        <v>1904</v>
      </c>
    </row>
    <row r="476" spans="2:3" ht="12">
      <c r="B476" s="11" t="s">
        <v>1937</v>
      </c>
      <c r="C476" s="2" t="s">
        <v>1905</v>
      </c>
    </row>
    <row r="477" spans="2:3" ht="12">
      <c r="B477" s="11" t="s">
        <v>1938</v>
      </c>
      <c r="C477" s="2" t="s">
        <v>1906</v>
      </c>
    </row>
    <row r="478" spans="2:3" ht="12">
      <c r="B478" s="11" t="s">
        <v>1939</v>
      </c>
      <c r="C478" s="2" t="s">
        <v>1907</v>
      </c>
    </row>
    <row r="479" spans="2:3" ht="12">
      <c r="B479" s="11" t="s">
        <v>1940</v>
      </c>
      <c r="C479" s="2" t="s">
        <v>1908</v>
      </c>
    </row>
    <row r="480" spans="2:3" ht="12">
      <c r="B480" s="11" t="s">
        <v>1941</v>
      </c>
      <c r="C480" s="2" t="s">
        <v>1909</v>
      </c>
    </row>
    <row r="481" spans="2:3" ht="12">
      <c r="B481" s="11" t="s">
        <v>1942</v>
      </c>
      <c r="C481" s="2" t="s">
        <v>1910</v>
      </c>
    </row>
    <row r="482" ht="12">
      <c r="C482" s="2" t="s">
        <v>1911</v>
      </c>
    </row>
    <row r="483" ht="12">
      <c r="C483" s="2" t="s">
        <v>1912</v>
      </c>
    </row>
    <row r="484" spans="2:3" ht="12">
      <c r="B484" s="11" t="s">
        <v>1943</v>
      </c>
      <c r="C484" s="2" t="s">
        <v>1913</v>
      </c>
    </row>
    <row r="485" spans="2:3" ht="12">
      <c r="B485" s="11" t="s">
        <v>1944</v>
      </c>
      <c r="C485" s="2" t="s">
        <v>1914</v>
      </c>
    </row>
    <row r="486" spans="2:3" ht="12">
      <c r="B486" s="11" t="s">
        <v>1945</v>
      </c>
      <c r="C486" s="2" t="s">
        <v>1915</v>
      </c>
    </row>
    <row r="487" spans="2:3" ht="12">
      <c r="B487" s="12" t="s">
        <v>1946</v>
      </c>
      <c r="C487" s="14" t="s">
        <v>1916</v>
      </c>
    </row>
    <row r="488" spans="2:3" ht="12">
      <c r="B488" s="11" t="s">
        <v>1947</v>
      </c>
      <c r="C488" s="2" t="s">
        <v>1917</v>
      </c>
    </row>
    <row r="489" spans="2:3" ht="12">
      <c r="B489" s="11" t="s">
        <v>1948</v>
      </c>
      <c r="C489" s="2" t="s">
        <v>1918</v>
      </c>
    </row>
    <row r="491" ht="12">
      <c r="B491" s="2" t="s">
        <v>664</v>
      </c>
    </row>
    <row r="492" spans="2:3" ht="12">
      <c r="B492" s="11" t="s">
        <v>84</v>
      </c>
      <c r="C492" s="2" t="s">
        <v>1949</v>
      </c>
    </row>
    <row r="493" spans="2:3" ht="12">
      <c r="B493" s="12" t="s">
        <v>85</v>
      </c>
      <c r="C493" s="14" t="s">
        <v>1950</v>
      </c>
    </row>
    <row r="494" spans="2:3" ht="12">
      <c r="B494" s="12" t="s">
        <v>86</v>
      </c>
      <c r="C494" s="14" t="s">
        <v>1951</v>
      </c>
    </row>
    <row r="495" spans="2:3" ht="12">
      <c r="B495" s="11" t="s">
        <v>87</v>
      </c>
      <c r="C495" s="2" t="s">
        <v>1952</v>
      </c>
    </row>
    <row r="496" spans="2:3" ht="12">
      <c r="B496" s="11" t="s">
        <v>88</v>
      </c>
      <c r="C496" s="2" t="s">
        <v>1953</v>
      </c>
    </row>
    <row r="497" spans="2:3" ht="12">
      <c r="B497" s="11" t="s">
        <v>89</v>
      </c>
      <c r="C497" s="2" t="s">
        <v>1954</v>
      </c>
    </row>
    <row r="498" spans="2:3" ht="12">
      <c r="B498" s="11" t="s">
        <v>90</v>
      </c>
      <c r="C498" s="2" t="s">
        <v>688</v>
      </c>
    </row>
    <row r="499" ht="12">
      <c r="C499" s="2" t="s">
        <v>689</v>
      </c>
    </row>
    <row r="500" ht="12">
      <c r="C500" s="2" t="s">
        <v>690</v>
      </c>
    </row>
    <row r="501" spans="2:3" ht="12">
      <c r="B501" s="11" t="s">
        <v>91</v>
      </c>
      <c r="C501" s="2" t="s">
        <v>691</v>
      </c>
    </row>
    <row r="502" ht="12">
      <c r="C502" s="2" t="s">
        <v>689</v>
      </c>
    </row>
    <row r="503" ht="12">
      <c r="C503" s="2" t="s">
        <v>666</v>
      </c>
    </row>
    <row r="504" spans="2:3" ht="12">
      <c r="B504" s="11" t="s">
        <v>92</v>
      </c>
      <c r="C504" s="2" t="s">
        <v>1955</v>
      </c>
    </row>
    <row r="505" spans="2:3" ht="12">
      <c r="B505" s="11" t="s">
        <v>93</v>
      </c>
      <c r="C505" s="2" t="s">
        <v>1956</v>
      </c>
    </row>
    <row r="506" spans="2:3" ht="12">
      <c r="B506" s="11" t="s">
        <v>94</v>
      </c>
      <c r="C506" s="2" t="s">
        <v>667</v>
      </c>
    </row>
    <row r="507" spans="2:3" ht="12">
      <c r="B507" s="11" t="s">
        <v>95</v>
      </c>
      <c r="C507" s="2" t="s">
        <v>1957</v>
      </c>
    </row>
    <row r="508" spans="2:3" ht="12">
      <c r="B508" s="11" t="s">
        <v>96</v>
      </c>
      <c r="C508" s="2" t="s">
        <v>668</v>
      </c>
    </row>
    <row r="509" spans="2:3" ht="12">
      <c r="B509" s="11" t="s">
        <v>97</v>
      </c>
      <c r="C509" s="6" t="s">
        <v>1958</v>
      </c>
    </row>
    <row r="510" spans="2:3" ht="12">
      <c r="B510" s="11" t="s">
        <v>98</v>
      </c>
      <c r="C510" s="2" t="s">
        <v>1959</v>
      </c>
    </row>
    <row r="511" spans="2:3" ht="12">
      <c r="B511" s="11" t="s">
        <v>99</v>
      </c>
      <c r="C511" s="2" t="s">
        <v>1960</v>
      </c>
    </row>
    <row r="512" spans="2:3" ht="12">
      <c r="B512" s="11" t="s">
        <v>100</v>
      </c>
      <c r="C512" s="6" t="s">
        <v>1961</v>
      </c>
    </row>
    <row r="513" spans="2:3" ht="12">
      <c r="B513" s="11" t="s">
        <v>101</v>
      </c>
      <c r="C513" s="6" t="s">
        <v>697</v>
      </c>
    </row>
    <row r="514" spans="2:3" ht="12">
      <c r="B514" s="11" t="s">
        <v>102</v>
      </c>
      <c r="C514" s="2" t="s">
        <v>1962</v>
      </c>
    </row>
    <row r="515" spans="2:3" ht="12">
      <c r="B515" s="11" t="s">
        <v>103</v>
      </c>
      <c r="C515" s="2" t="s">
        <v>1963</v>
      </c>
    </row>
    <row r="516" ht="12">
      <c r="C516" s="2" t="s">
        <v>348</v>
      </c>
    </row>
    <row r="517" ht="12">
      <c r="C517" s="2" t="s">
        <v>2411</v>
      </c>
    </row>
    <row r="518" spans="2:3" ht="12">
      <c r="B518" s="11" t="s">
        <v>104</v>
      </c>
      <c r="C518" s="2" t="s">
        <v>1964</v>
      </c>
    </row>
    <row r="519" ht="12">
      <c r="C519" s="2" t="s">
        <v>1965</v>
      </c>
    </row>
    <row r="520" ht="12">
      <c r="C520" s="2" t="s">
        <v>1966</v>
      </c>
    </row>
    <row r="521" spans="2:3" ht="12">
      <c r="B521" s="11" t="s">
        <v>105</v>
      </c>
      <c r="C521" s="2" t="s">
        <v>1967</v>
      </c>
    </row>
    <row r="522" spans="2:3" ht="12">
      <c r="B522" s="11" t="s">
        <v>106</v>
      </c>
      <c r="C522" s="2" t="s">
        <v>344</v>
      </c>
    </row>
    <row r="523" spans="2:3" ht="12">
      <c r="B523" s="11" t="s">
        <v>107</v>
      </c>
      <c r="C523" s="2" t="s">
        <v>1968</v>
      </c>
    </row>
    <row r="524" spans="2:3" ht="12">
      <c r="B524" s="11" t="s">
        <v>108</v>
      </c>
      <c r="C524" s="2" t="s">
        <v>1969</v>
      </c>
    </row>
    <row r="525" spans="2:3" ht="12">
      <c r="B525" s="11" t="s">
        <v>109</v>
      </c>
      <c r="C525" s="2" t="s">
        <v>345</v>
      </c>
    </row>
    <row r="526" spans="2:3" ht="12">
      <c r="B526" s="11" t="s">
        <v>110</v>
      </c>
      <c r="C526" s="2" t="s">
        <v>1970</v>
      </c>
    </row>
    <row r="527" spans="2:3" ht="12">
      <c r="B527" s="11" t="s">
        <v>111</v>
      </c>
      <c r="C527" s="2" t="s">
        <v>1971</v>
      </c>
    </row>
    <row r="528" spans="2:3" ht="12">
      <c r="B528" s="11" t="s">
        <v>112</v>
      </c>
      <c r="C528" s="2" t="s">
        <v>1972</v>
      </c>
    </row>
    <row r="529" spans="2:3" ht="12">
      <c r="B529" s="11"/>
      <c r="C529" s="2" t="s">
        <v>2412</v>
      </c>
    </row>
    <row r="530" ht="12">
      <c r="C530" s="2" t="s">
        <v>2413</v>
      </c>
    </row>
    <row r="532" ht="12">
      <c r="B532" s="2" t="s">
        <v>1788</v>
      </c>
    </row>
    <row r="533" spans="2:3" ht="12">
      <c r="B533" s="11" t="s">
        <v>113</v>
      </c>
      <c r="C533" s="2" t="s">
        <v>2414</v>
      </c>
    </row>
    <row r="534" spans="2:3" ht="12">
      <c r="B534" s="12" t="s">
        <v>114</v>
      </c>
      <c r="C534" s="14" t="s">
        <v>1973</v>
      </c>
    </row>
    <row r="535" spans="2:3" ht="12">
      <c r="B535" s="14"/>
      <c r="C535" s="14" t="s">
        <v>2408</v>
      </c>
    </row>
    <row r="536" ht="12">
      <c r="C536" s="2" t="s">
        <v>1974</v>
      </c>
    </row>
    <row r="537" ht="12">
      <c r="C537" s="2" t="s">
        <v>1975</v>
      </c>
    </row>
    <row r="538" ht="12">
      <c r="C538" s="2" t="s">
        <v>1976</v>
      </c>
    </row>
    <row r="539" ht="12">
      <c r="C539" s="2" t="s">
        <v>1977</v>
      </c>
    </row>
    <row r="540" ht="12">
      <c r="C540" s="2" t="s">
        <v>80</v>
      </c>
    </row>
    <row r="541" ht="12">
      <c r="C541" s="2" t="s">
        <v>81</v>
      </c>
    </row>
    <row r="542" ht="12">
      <c r="C542" s="2" t="s">
        <v>82</v>
      </c>
    </row>
    <row r="543" spans="2:3" ht="12">
      <c r="B543" s="11" t="s">
        <v>115</v>
      </c>
      <c r="C543" s="2" t="s">
        <v>83</v>
      </c>
    </row>
    <row r="545" ht="12">
      <c r="B545" s="2" t="s">
        <v>2415</v>
      </c>
    </row>
    <row r="546" spans="2:3" ht="12">
      <c r="B546" s="11" t="s">
        <v>131</v>
      </c>
      <c r="C546" s="2" t="s">
        <v>130</v>
      </c>
    </row>
    <row r="547" spans="2:3" ht="12">
      <c r="B547" s="12" t="s">
        <v>132</v>
      </c>
      <c r="C547" s="14" t="s">
        <v>2416</v>
      </c>
    </row>
    <row r="548" ht="12">
      <c r="C548" s="2" t="s">
        <v>116</v>
      </c>
    </row>
    <row r="549" ht="12">
      <c r="C549" s="14" t="s">
        <v>117</v>
      </c>
    </row>
    <row r="550" ht="12">
      <c r="C550" s="2" t="s">
        <v>118</v>
      </c>
    </row>
    <row r="551" ht="12">
      <c r="C551" s="2" t="s">
        <v>119</v>
      </c>
    </row>
    <row r="552" spans="2:3" ht="12">
      <c r="B552" s="11" t="s">
        <v>133</v>
      </c>
      <c r="C552" s="2" t="s">
        <v>120</v>
      </c>
    </row>
    <row r="553" spans="2:3" ht="12">
      <c r="B553" s="11" t="s">
        <v>134</v>
      </c>
      <c r="C553" s="2" t="s">
        <v>121</v>
      </c>
    </row>
    <row r="554" spans="2:3" ht="12">
      <c r="B554" s="12" t="s">
        <v>135</v>
      </c>
      <c r="C554" s="14" t="s">
        <v>122</v>
      </c>
    </row>
    <row r="555" spans="2:3" ht="12">
      <c r="B555" s="14"/>
      <c r="C555" s="14" t="s">
        <v>123</v>
      </c>
    </row>
    <row r="556" ht="12">
      <c r="C556" s="2" t="s">
        <v>124</v>
      </c>
    </row>
    <row r="557" ht="12">
      <c r="C557" s="2" t="s">
        <v>125</v>
      </c>
    </row>
    <row r="558" ht="12">
      <c r="C558" s="2" t="s">
        <v>126</v>
      </c>
    </row>
    <row r="559" ht="12">
      <c r="C559" s="2" t="s">
        <v>127</v>
      </c>
    </row>
    <row r="560" ht="12">
      <c r="C560" s="2" t="s">
        <v>128</v>
      </c>
    </row>
    <row r="561" ht="12">
      <c r="C561" s="2" t="s">
        <v>129</v>
      </c>
    </row>
    <row r="563" ht="12">
      <c r="B563" s="2" t="s">
        <v>2417</v>
      </c>
    </row>
    <row r="564" ht="12">
      <c r="C564" s="2" t="s">
        <v>2418</v>
      </c>
    </row>
  </sheetData>
  <printOptions/>
  <pageMargins left="0.75" right="0.75" top="1" bottom="1" header="0.512" footer="0.512"/>
  <pageSetup fitToHeight="5" fitToWidth="1" horizontalDpi="600" verticalDpi="600" orientation="portrait" paperSize="9" scale="56" r:id="rId2"/>
  <drawing r:id="rId1"/>
</worksheet>
</file>

<file path=xl/worksheets/sheet5.xml><?xml version="1.0" encoding="utf-8"?>
<worksheet xmlns="http://schemas.openxmlformats.org/spreadsheetml/2006/main" xmlns:r="http://schemas.openxmlformats.org/officeDocument/2006/relationships">
  <dimension ref="B2:Z66"/>
  <sheetViews>
    <sheetView workbookViewId="0" topLeftCell="A1">
      <selection activeCell="A1" sqref="A1"/>
    </sheetView>
  </sheetViews>
  <sheetFormatPr defaultColWidth="9.00390625" defaultRowHeight="13.5"/>
  <cols>
    <col min="1" max="2" width="2.625" style="157" customWidth="1"/>
    <col min="3" max="3" width="8.125" style="157" customWidth="1"/>
    <col min="4" max="4" width="9.625" style="157" customWidth="1"/>
    <col min="5" max="13" width="8.125" style="157" customWidth="1"/>
    <col min="14" max="14" width="8.875" style="157" customWidth="1"/>
    <col min="15" max="24" width="8.125" style="157" customWidth="1"/>
    <col min="25" max="16384" width="9.00390625" style="157" customWidth="1"/>
  </cols>
  <sheetData>
    <row r="2" spans="2:26" ht="16.5" customHeight="1">
      <c r="B2" s="158" t="s">
        <v>1444</v>
      </c>
      <c r="W2" s="159"/>
      <c r="X2" s="159"/>
      <c r="Y2" s="159"/>
      <c r="Z2" s="159"/>
    </row>
    <row r="3" spans="3:24" ht="12.75" thickBot="1">
      <c r="C3" s="160"/>
      <c r="D3" s="160"/>
      <c r="E3" s="161"/>
      <c r="F3" s="161"/>
      <c r="G3" s="161"/>
      <c r="H3" s="161"/>
      <c r="I3" s="161"/>
      <c r="J3" s="161"/>
      <c r="K3" s="160"/>
      <c r="V3" s="162"/>
      <c r="X3" s="163" t="s">
        <v>1426</v>
      </c>
    </row>
    <row r="4" spans="2:24" ht="21" customHeight="1" thickTop="1">
      <c r="B4" s="1371" t="s">
        <v>1427</v>
      </c>
      <c r="C4" s="1372"/>
      <c r="D4" s="164" t="s">
        <v>1075</v>
      </c>
      <c r="E4" s="164" t="s">
        <v>1428</v>
      </c>
      <c r="F4" s="164" t="s">
        <v>1429</v>
      </c>
      <c r="G4" s="164" t="s">
        <v>1430</v>
      </c>
      <c r="H4" s="164" t="s">
        <v>1431</v>
      </c>
      <c r="I4" s="164" t="s">
        <v>1432</v>
      </c>
      <c r="J4" s="164" t="s">
        <v>1433</v>
      </c>
      <c r="K4" s="164" t="s">
        <v>1412</v>
      </c>
      <c r="L4" s="164" t="s">
        <v>1413</v>
      </c>
      <c r="M4" s="164" t="s">
        <v>1414</v>
      </c>
      <c r="N4" s="164" t="s">
        <v>1415</v>
      </c>
      <c r="O4" s="164" t="s">
        <v>1416</v>
      </c>
      <c r="P4" s="164" t="s">
        <v>1417</v>
      </c>
      <c r="Q4" s="164" t="s">
        <v>1418</v>
      </c>
      <c r="R4" s="164" t="s">
        <v>1419</v>
      </c>
      <c r="S4" s="164" t="s">
        <v>1420</v>
      </c>
      <c r="T4" s="164" t="s">
        <v>1421</v>
      </c>
      <c r="U4" s="164" t="s">
        <v>1422</v>
      </c>
      <c r="V4" s="164" t="s">
        <v>1423</v>
      </c>
      <c r="W4" s="164" t="s">
        <v>1434</v>
      </c>
      <c r="X4" s="164" t="s">
        <v>1424</v>
      </c>
    </row>
    <row r="5" spans="2:24" s="165" customFormat="1" ht="18.75" customHeight="1">
      <c r="B5" s="1373" t="s">
        <v>1435</v>
      </c>
      <c r="C5" s="1374"/>
      <c r="D5" s="166">
        <f>SUM(D7:D8)</f>
        <v>1254338</v>
      </c>
      <c r="E5" s="167">
        <f aca="true" t="shared" si="0" ref="E5:X5">SUM(E15:E58)</f>
        <v>58570</v>
      </c>
      <c r="F5" s="167">
        <f t="shared" si="0"/>
        <v>65536</v>
      </c>
      <c r="G5" s="167">
        <f t="shared" si="0"/>
        <v>75504</v>
      </c>
      <c r="H5" s="167">
        <f t="shared" si="0"/>
        <v>79017</v>
      </c>
      <c r="I5" s="168">
        <f t="shared" si="0"/>
        <v>67298</v>
      </c>
      <c r="J5" s="167">
        <f t="shared" si="0"/>
        <v>68394</v>
      </c>
      <c r="K5" s="167">
        <f t="shared" si="0"/>
        <v>67551</v>
      </c>
      <c r="L5" s="167">
        <f t="shared" si="0"/>
        <v>77704</v>
      </c>
      <c r="M5" s="167">
        <f t="shared" si="0"/>
        <v>86988</v>
      </c>
      <c r="N5" s="167">
        <f t="shared" si="0"/>
        <v>104794</v>
      </c>
      <c r="O5" s="168">
        <f t="shared" si="0"/>
        <v>76020</v>
      </c>
      <c r="P5" s="167">
        <f t="shared" si="0"/>
        <v>76935</v>
      </c>
      <c r="Q5" s="168">
        <f t="shared" si="0"/>
        <v>84718</v>
      </c>
      <c r="R5" s="167">
        <f t="shared" si="0"/>
        <v>86346</v>
      </c>
      <c r="S5" s="167">
        <f t="shared" si="0"/>
        <v>73885</v>
      </c>
      <c r="T5" s="167">
        <f t="shared" si="0"/>
        <v>48825</v>
      </c>
      <c r="U5" s="167">
        <f t="shared" si="0"/>
        <v>32505</v>
      </c>
      <c r="V5" s="167">
        <f t="shared" si="0"/>
        <v>17106</v>
      </c>
      <c r="W5" s="167">
        <f t="shared" si="0"/>
        <v>6348</v>
      </c>
      <c r="X5" s="167">
        <f t="shared" si="0"/>
        <v>294</v>
      </c>
    </row>
    <row r="6" spans="2:25" s="162" customFormat="1" ht="6" customHeight="1">
      <c r="B6" s="169"/>
      <c r="C6" s="170"/>
      <c r="D6" s="171"/>
      <c r="E6" s="172"/>
      <c r="F6" s="172"/>
      <c r="G6" s="172"/>
      <c r="H6" s="172"/>
      <c r="I6" s="172"/>
      <c r="J6" s="172"/>
      <c r="K6" s="172"/>
      <c r="L6" s="172"/>
      <c r="M6" s="172"/>
      <c r="N6" s="172"/>
      <c r="O6" s="172"/>
      <c r="P6" s="172"/>
      <c r="Q6" s="172"/>
      <c r="R6" s="172"/>
      <c r="S6" s="172"/>
      <c r="T6" s="172"/>
      <c r="U6" s="172"/>
      <c r="V6" s="172"/>
      <c r="W6" s="172"/>
      <c r="X6" s="172"/>
      <c r="Y6" s="173"/>
    </row>
    <row r="7" spans="2:24" s="165" customFormat="1" ht="13.5" customHeight="1">
      <c r="B7" s="1375" t="s">
        <v>1436</v>
      </c>
      <c r="C7" s="1376"/>
      <c r="D7" s="175">
        <f aca="true" t="shared" si="1" ref="D7:X7">SUM(D15:D27)</f>
        <v>904120</v>
      </c>
      <c r="E7" s="176">
        <f t="shared" si="1"/>
        <v>43338</v>
      </c>
      <c r="F7" s="176">
        <f t="shared" si="1"/>
        <v>47014</v>
      </c>
      <c r="G7" s="176">
        <f t="shared" si="1"/>
        <v>53316</v>
      </c>
      <c r="H7" s="176">
        <f t="shared" si="1"/>
        <v>56749</v>
      </c>
      <c r="I7" s="177">
        <f t="shared" si="1"/>
        <v>53324</v>
      </c>
      <c r="J7" s="176">
        <f t="shared" si="1"/>
        <v>53244</v>
      </c>
      <c r="K7" s="176">
        <f t="shared" si="1"/>
        <v>51300</v>
      </c>
      <c r="L7" s="176">
        <f t="shared" si="1"/>
        <v>56402</v>
      </c>
      <c r="M7" s="176">
        <f t="shared" si="1"/>
        <v>61767</v>
      </c>
      <c r="N7" s="176">
        <f t="shared" si="1"/>
        <v>75305</v>
      </c>
      <c r="O7" s="177">
        <f t="shared" si="1"/>
        <v>56478</v>
      </c>
      <c r="P7" s="176">
        <f t="shared" si="1"/>
        <v>56124</v>
      </c>
      <c r="Q7" s="177">
        <f t="shared" si="1"/>
        <v>59584</v>
      </c>
      <c r="R7" s="176">
        <f t="shared" si="1"/>
        <v>59287</v>
      </c>
      <c r="S7" s="176">
        <f t="shared" si="1"/>
        <v>50076</v>
      </c>
      <c r="T7" s="176">
        <f t="shared" si="1"/>
        <v>32776</v>
      </c>
      <c r="U7" s="176">
        <f t="shared" si="1"/>
        <v>22015</v>
      </c>
      <c r="V7" s="176">
        <f t="shared" si="1"/>
        <v>11492</v>
      </c>
      <c r="W7" s="176">
        <f t="shared" si="1"/>
        <v>4240</v>
      </c>
      <c r="X7" s="176">
        <f t="shared" si="1"/>
        <v>289</v>
      </c>
    </row>
    <row r="8" spans="2:24" s="165" customFormat="1" ht="13.5" customHeight="1">
      <c r="B8" s="1375" t="s">
        <v>1437</v>
      </c>
      <c r="C8" s="1376"/>
      <c r="D8" s="175">
        <f aca="true" t="shared" si="2" ref="D8:X8">SUM(D28:D58)</f>
        <v>350218</v>
      </c>
      <c r="E8" s="176">
        <f t="shared" si="2"/>
        <v>15232</v>
      </c>
      <c r="F8" s="176">
        <f t="shared" si="2"/>
        <v>18522</v>
      </c>
      <c r="G8" s="176">
        <f t="shared" si="2"/>
        <v>22188</v>
      </c>
      <c r="H8" s="176">
        <f t="shared" si="2"/>
        <v>22268</v>
      </c>
      <c r="I8" s="177">
        <f t="shared" si="2"/>
        <v>13974</v>
      </c>
      <c r="J8" s="176">
        <f t="shared" si="2"/>
        <v>15150</v>
      </c>
      <c r="K8" s="176">
        <f t="shared" si="2"/>
        <v>16251</v>
      </c>
      <c r="L8" s="176">
        <f t="shared" si="2"/>
        <v>21302</v>
      </c>
      <c r="M8" s="176">
        <f t="shared" si="2"/>
        <v>25221</v>
      </c>
      <c r="N8" s="176">
        <f t="shared" si="2"/>
        <v>29489</v>
      </c>
      <c r="O8" s="177">
        <f t="shared" si="2"/>
        <v>19542</v>
      </c>
      <c r="P8" s="176">
        <f t="shared" si="2"/>
        <v>20811</v>
      </c>
      <c r="Q8" s="177">
        <f t="shared" si="2"/>
        <v>25134</v>
      </c>
      <c r="R8" s="176">
        <f t="shared" si="2"/>
        <v>27059</v>
      </c>
      <c r="S8" s="176">
        <f t="shared" si="2"/>
        <v>23809</v>
      </c>
      <c r="T8" s="176">
        <f t="shared" si="2"/>
        <v>16049</v>
      </c>
      <c r="U8" s="176">
        <f t="shared" si="2"/>
        <v>10490</v>
      </c>
      <c r="V8" s="176">
        <f t="shared" si="2"/>
        <v>5614</v>
      </c>
      <c r="W8" s="176">
        <f t="shared" si="2"/>
        <v>2108</v>
      </c>
      <c r="X8" s="176">
        <f t="shared" si="2"/>
        <v>5</v>
      </c>
    </row>
    <row r="9" spans="2:24" s="165" customFormat="1" ht="6" customHeight="1">
      <c r="B9" s="174"/>
      <c r="C9" s="149"/>
      <c r="D9" s="175"/>
      <c r="E9" s="178"/>
      <c r="F9" s="178"/>
      <c r="G9" s="178"/>
      <c r="H9" s="178"/>
      <c r="I9" s="179"/>
      <c r="J9" s="178"/>
      <c r="K9" s="178"/>
      <c r="L9" s="178"/>
      <c r="M9" s="178"/>
      <c r="N9" s="178"/>
      <c r="O9" s="179"/>
      <c r="P9" s="178"/>
      <c r="Q9" s="179"/>
      <c r="R9" s="178"/>
      <c r="S9" s="178"/>
      <c r="T9" s="178"/>
      <c r="U9" s="178"/>
      <c r="V9" s="178"/>
      <c r="W9" s="178"/>
      <c r="X9" s="178"/>
    </row>
    <row r="10" spans="2:24" s="165" customFormat="1" ht="13.5" customHeight="1">
      <c r="B10" s="1375" t="s">
        <v>1438</v>
      </c>
      <c r="C10" s="1376"/>
      <c r="D10" s="175">
        <f>+D15+D20+D21+D22+D24+D25+D26+D28+D29+D30+D31+D32+D33+D34</f>
        <v>582175</v>
      </c>
      <c r="E10" s="176">
        <f aca="true" t="shared" si="3" ref="E10:X10">SUM(E15,E20,E21,E22,E24,E25,E26,E28,E29,E30,E31,E32,E33,E34)</f>
        <v>27049</v>
      </c>
      <c r="F10" s="176">
        <f t="shared" si="3"/>
        <v>30059</v>
      </c>
      <c r="G10" s="176">
        <f t="shared" si="3"/>
        <v>35011</v>
      </c>
      <c r="H10" s="176">
        <f t="shared" si="3"/>
        <v>37437</v>
      </c>
      <c r="I10" s="177">
        <f t="shared" si="3"/>
        <v>35170</v>
      </c>
      <c r="J10" s="176">
        <f t="shared" si="3"/>
        <v>33108</v>
      </c>
      <c r="K10" s="176">
        <f t="shared" si="3"/>
        <v>32001</v>
      </c>
      <c r="L10" s="176">
        <f t="shared" si="3"/>
        <v>36207</v>
      </c>
      <c r="M10" s="176">
        <f t="shared" si="3"/>
        <v>40166</v>
      </c>
      <c r="N10" s="176">
        <f t="shared" si="3"/>
        <v>48984</v>
      </c>
      <c r="O10" s="177">
        <f t="shared" si="3"/>
        <v>35609</v>
      </c>
      <c r="P10" s="176">
        <f t="shared" si="3"/>
        <v>35383</v>
      </c>
      <c r="Q10" s="177">
        <f t="shared" si="3"/>
        <v>37895</v>
      </c>
      <c r="R10" s="176">
        <f t="shared" si="3"/>
        <v>38244</v>
      </c>
      <c r="S10" s="176">
        <f t="shared" si="3"/>
        <v>32832</v>
      </c>
      <c r="T10" s="176">
        <f t="shared" si="3"/>
        <v>21073</v>
      </c>
      <c r="U10" s="176">
        <f t="shared" si="3"/>
        <v>14830</v>
      </c>
      <c r="V10" s="176">
        <f t="shared" si="3"/>
        <v>7894</v>
      </c>
      <c r="W10" s="176">
        <f t="shared" si="3"/>
        <v>2938</v>
      </c>
      <c r="X10" s="176">
        <f t="shared" si="3"/>
        <v>285</v>
      </c>
    </row>
    <row r="11" spans="2:24" s="165" customFormat="1" ht="13.5" customHeight="1">
      <c r="B11" s="1375" t="s">
        <v>1439</v>
      </c>
      <c r="C11" s="1376"/>
      <c r="D11" s="175">
        <f>+D19+D35+D36+D37+D38+D39+D40+D41</f>
        <v>98251</v>
      </c>
      <c r="E11" s="176">
        <f aca="true" t="shared" si="4" ref="E11:W11">SUM(E19,E35,E36,E37,E38,E39,E40,E41)</f>
        <v>4534</v>
      </c>
      <c r="F11" s="176">
        <f t="shared" si="4"/>
        <v>5519</v>
      </c>
      <c r="G11" s="176">
        <f t="shared" si="4"/>
        <v>6235</v>
      </c>
      <c r="H11" s="176">
        <f t="shared" si="4"/>
        <v>6316</v>
      </c>
      <c r="I11" s="177">
        <f t="shared" si="4"/>
        <v>3881</v>
      </c>
      <c r="J11" s="176">
        <f t="shared" si="4"/>
        <v>4697</v>
      </c>
      <c r="K11" s="176">
        <f t="shared" si="4"/>
        <v>5035</v>
      </c>
      <c r="L11" s="176">
        <f t="shared" si="4"/>
        <v>6407</v>
      </c>
      <c r="M11" s="176">
        <f t="shared" si="4"/>
        <v>7235</v>
      </c>
      <c r="N11" s="176">
        <f t="shared" si="4"/>
        <v>8097</v>
      </c>
      <c r="O11" s="177">
        <f t="shared" si="4"/>
        <v>5625</v>
      </c>
      <c r="P11" s="176">
        <f t="shared" si="4"/>
        <v>5995</v>
      </c>
      <c r="Q11" s="177">
        <f t="shared" si="4"/>
        <v>6887</v>
      </c>
      <c r="R11" s="176">
        <f t="shared" si="4"/>
        <v>7277</v>
      </c>
      <c r="S11" s="176">
        <f t="shared" si="4"/>
        <v>6224</v>
      </c>
      <c r="T11" s="176">
        <f t="shared" si="4"/>
        <v>4170</v>
      </c>
      <c r="U11" s="176">
        <f t="shared" si="4"/>
        <v>2470</v>
      </c>
      <c r="V11" s="176">
        <f t="shared" si="4"/>
        <v>1210</v>
      </c>
      <c r="W11" s="176">
        <f t="shared" si="4"/>
        <v>437</v>
      </c>
      <c r="X11" s="176" t="s">
        <v>1425</v>
      </c>
    </row>
    <row r="12" spans="2:24" s="165" customFormat="1" ht="13.5" customHeight="1">
      <c r="B12" s="1375" t="s">
        <v>1440</v>
      </c>
      <c r="C12" s="1376"/>
      <c r="D12" s="175">
        <f>+D16+D23+D27+D42+D43+D44+D45+D46</f>
        <v>249683</v>
      </c>
      <c r="E12" s="176">
        <f aca="true" t="shared" si="5" ref="E12:X12">SUM(E16,E23,E27,E42,E43,E44,E45,E46)</f>
        <v>11540</v>
      </c>
      <c r="F12" s="176">
        <f t="shared" si="5"/>
        <v>12995</v>
      </c>
      <c r="G12" s="176">
        <f t="shared" si="5"/>
        <v>15021</v>
      </c>
      <c r="H12" s="176">
        <f t="shared" si="5"/>
        <v>15562</v>
      </c>
      <c r="I12" s="177">
        <f t="shared" si="5"/>
        <v>13832</v>
      </c>
      <c r="J12" s="176">
        <f t="shared" si="5"/>
        <v>13625</v>
      </c>
      <c r="K12" s="176">
        <f t="shared" si="5"/>
        <v>13240</v>
      </c>
      <c r="L12" s="176">
        <f t="shared" si="5"/>
        <v>15229</v>
      </c>
      <c r="M12" s="176">
        <f t="shared" si="5"/>
        <v>17019</v>
      </c>
      <c r="N12" s="176">
        <f t="shared" si="5"/>
        <v>20334</v>
      </c>
      <c r="O12" s="177">
        <f t="shared" si="5"/>
        <v>14575</v>
      </c>
      <c r="P12" s="176">
        <f t="shared" si="5"/>
        <v>15079</v>
      </c>
      <c r="Q12" s="177">
        <f t="shared" si="5"/>
        <v>16799</v>
      </c>
      <c r="R12" s="176">
        <f t="shared" si="5"/>
        <v>17419</v>
      </c>
      <c r="S12" s="176">
        <f t="shared" si="5"/>
        <v>15579</v>
      </c>
      <c r="T12" s="176">
        <f t="shared" si="5"/>
        <v>10425</v>
      </c>
      <c r="U12" s="176">
        <f t="shared" si="5"/>
        <v>6550</v>
      </c>
      <c r="V12" s="176">
        <f t="shared" si="5"/>
        <v>3512</v>
      </c>
      <c r="W12" s="176">
        <f t="shared" si="5"/>
        <v>1343</v>
      </c>
      <c r="X12" s="176">
        <f t="shared" si="5"/>
        <v>5</v>
      </c>
    </row>
    <row r="13" spans="2:24" s="165" customFormat="1" ht="13.5" customHeight="1">
      <c r="B13" s="1375" t="s">
        <v>1441</v>
      </c>
      <c r="C13" s="1376"/>
      <c r="D13" s="175">
        <f>+D17+D18+D47+D48+D49+D50+D51+D52+D53+D54+D55+D56+D57+D58</f>
        <v>324229</v>
      </c>
      <c r="E13" s="176">
        <f aca="true" t="shared" si="6" ref="E13:X13">SUM(E17,E18,E47,E48,E49,E50,E51,E52,E53,E54,E55,E56,E57,E58)</f>
        <v>15447</v>
      </c>
      <c r="F13" s="176">
        <f t="shared" si="6"/>
        <v>16963</v>
      </c>
      <c r="G13" s="176">
        <f t="shared" si="6"/>
        <v>19237</v>
      </c>
      <c r="H13" s="176">
        <f t="shared" si="6"/>
        <v>19702</v>
      </c>
      <c r="I13" s="177">
        <f t="shared" si="6"/>
        <v>14415</v>
      </c>
      <c r="J13" s="176">
        <f t="shared" si="6"/>
        <v>16964</v>
      </c>
      <c r="K13" s="176">
        <f t="shared" si="6"/>
        <v>17275</v>
      </c>
      <c r="L13" s="176">
        <f t="shared" si="6"/>
        <v>19861</v>
      </c>
      <c r="M13" s="176">
        <f t="shared" si="6"/>
        <v>22568</v>
      </c>
      <c r="N13" s="176">
        <f t="shared" si="6"/>
        <v>27379</v>
      </c>
      <c r="O13" s="177">
        <f t="shared" si="6"/>
        <v>20211</v>
      </c>
      <c r="P13" s="176">
        <f t="shared" si="6"/>
        <v>20478</v>
      </c>
      <c r="Q13" s="176">
        <f t="shared" si="6"/>
        <v>23137</v>
      </c>
      <c r="R13" s="176">
        <f t="shared" si="6"/>
        <v>23406</v>
      </c>
      <c r="S13" s="176">
        <f t="shared" si="6"/>
        <v>19250</v>
      </c>
      <c r="T13" s="176">
        <f t="shared" si="6"/>
        <v>13157</v>
      </c>
      <c r="U13" s="176">
        <f t="shared" si="6"/>
        <v>8655</v>
      </c>
      <c r="V13" s="176">
        <f t="shared" si="6"/>
        <v>4490</v>
      </c>
      <c r="W13" s="176">
        <f t="shared" si="6"/>
        <v>1630</v>
      </c>
      <c r="X13" s="176">
        <f t="shared" si="6"/>
        <v>4</v>
      </c>
    </row>
    <row r="14" spans="2:24" ht="6" customHeight="1">
      <c r="B14" s="180"/>
      <c r="C14" s="97"/>
      <c r="D14" s="108"/>
      <c r="E14" s="181"/>
      <c r="F14" s="181"/>
      <c r="G14" s="181"/>
      <c r="H14" s="181"/>
      <c r="I14" s="181"/>
      <c r="J14" s="181"/>
      <c r="K14" s="181"/>
      <c r="L14" s="181"/>
      <c r="M14" s="181"/>
      <c r="N14" s="181"/>
      <c r="O14" s="181"/>
      <c r="P14" s="181"/>
      <c r="Q14" s="181"/>
      <c r="R14" s="181"/>
      <c r="S14" s="181"/>
      <c r="T14" s="181"/>
      <c r="U14" s="181"/>
      <c r="V14" s="181"/>
      <c r="W14" s="181"/>
      <c r="X14" s="181"/>
    </row>
    <row r="15" spans="2:26" ht="15" customHeight="1">
      <c r="B15" s="180"/>
      <c r="C15" s="182" t="s">
        <v>1099</v>
      </c>
      <c r="D15" s="183">
        <f aca="true" t="shared" si="7" ref="D15:D58">SUM(E15:X15)</f>
        <v>255617</v>
      </c>
      <c r="E15" s="184">
        <v>12232</v>
      </c>
      <c r="F15" s="184">
        <v>12952</v>
      </c>
      <c r="G15" s="184">
        <v>14592</v>
      </c>
      <c r="H15" s="184">
        <v>16645</v>
      </c>
      <c r="I15" s="184">
        <v>19070</v>
      </c>
      <c r="J15" s="184">
        <v>16650</v>
      </c>
      <c r="K15" s="184">
        <v>15198</v>
      </c>
      <c r="L15" s="184">
        <v>16225</v>
      </c>
      <c r="M15" s="184">
        <v>17338</v>
      </c>
      <c r="N15" s="184">
        <v>21302</v>
      </c>
      <c r="O15" s="184">
        <v>16489</v>
      </c>
      <c r="P15" s="184">
        <v>15573</v>
      </c>
      <c r="Q15" s="184">
        <v>15331</v>
      </c>
      <c r="R15" s="184">
        <v>14901</v>
      </c>
      <c r="S15" s="184">
        <v>12935</v>
      </c>
      <c r="T15" s="184">
        <v>8123</v>
      </c>
      <c r="U15" s="184">
        <v>5619</v>
      </c>
      <c r="V15" s="184">
        <v>3003</v>
      </c>
      <c r="W15" s="184">
        <v>1158</v>
      </c>
      <c r="X15" s="184">
        <v>281</v>
      </c>
      <c r="Z15" s="185"/>
    </row>
    <row r="16" spans="2:26" ht="15" customHeight="1">
      <c r="B16" s="180"/>
      <c r="C16" s="182" t="s">
        <v>1100</v>
      </c>
      <c r="D16" s="183">
        <f t="shared" si="7"/>
        <v>95359</v>
      </c>
      <c r="E16" s="184">
        <v>4483</v>
      </c>
      <c r="F16" s="184">
        <v>4938</v>
      </c>
      <c r="G16" s="184">
        <v>5425</v>
      </c>
      <c r="H16" s="184">
        <v>5753</v>
      </c>
      <c r="I16" s="184">
        <v>7223</v>
      </c>
      <c r="J16" s="184">
        <v>6172</v>
      </c>
      <c r="K16" s="184">
        <v>5485</v>
      </c>
      <c r="L16" s="184">
        <v>5802</v>
      </c>
      <c r="M16" s="184">
        <v>6148</v>
      </c>
      <c r="N16" s="184">
        <v>7557</v>
      </c>
      <c r="O16" s="184">
        <v>5768</v>
      </c>
      <c r="P16" s="184">
        <v>5818</v>
      </c>
      <c r="Q16" s="184">
        <v>5979</v>
      </c>
      <c r="R16" s="184">
        <v>5928</v>
      </c>
      <c r="S16" s="184">
        <v>5337</v>
      </c>
      <c r="T16" s="184">
        <v>3658</v>
      </c>
      <c r="U16" s="184">
        <v>2251</v>
      </c>
      <c r="V16" s="184">
        <v>1178</v>
      </c>
      <c r="W16" s="184">
        <v>451</v>
      </c>
      <c r="X16" s="184">
        <v>5</v>
      </c>
      <c r="Z16" s="185"/>
    </row>
    <row r="17" spans="2:26" ht="15" customHeight="1">
      <c r="B17" s="180"/>
      <c r="C17" s="182" t="s">
        <v>1101</v>
      </c>
      <c r="D17" s="183">
        <f t="shared" si="7"/>
        <v>100713</v>
      </c>
      <c r="E17" s="184">
        <v>4942</v>
      </c>
      <c r="F17" s="184">
        <v>5388</v>
      </c>
      <c r="G17" s="184">
        <v>5953</v>
      </c>
      <c r="H17" s="184">
        <v>6288</v>
      </c>
      <c r="I17" s="184">
        <v>4875</v>
      </c>
      <c r="J17" s="184">
        <v>5773</v>
      </c>
      <c r="K17" s="184">
        <v>5705</v>
      </c>
      <c r="L17" s="184">
        <v>6250</v>
      </c>
      <c r="M17" s="184">
        <v>6862</v>
      </c>
      <c r="N17" s="184">
        <v>8225</v>
      </c>
      <c r="O17" s="184">
        <v>6436</v>
      </c>
      <c r="P17" s="184">
        <v>6394</v>
      </c>
      <c r="Q17" s="184">
        <v>7019</v>
      </c>
      <c r="R17" s="184">
        <v>6813</v>
      </c>
      <c r="S17" s="184">
        <v>5540</v>
      </c>
      <c r="T17" s="184">
        <v>3840</v>
      </c>
      <c r="U17" s="184">
        <v>2552</v>
      </c>
      <c r="V17" s="184">
        <v>1358</v>
      </c>
      <c r="W17" s="184">
        <v>500</v>
      </c>
      <c r="X17" s="186" t="s">
        <v>1442</v>
      </c>
      <c r="Z17" s="185"/>
    </row>
    <row r="18" spans="2:26" ht="15" customHeight="1">
      <c r="B18" s="180"/>
      <c r="C18" s="182" t="s">
        <v>1102</v>
      </c>
      <c r="D18" s="183">
        <f t="shared" si="7"/>
        <v>101651</v>
      </c>
      <c r="E18" s="184">
        <v>5020</v>
      </c>
      <c r="F18" s="184">
        <v>5268</v>
      </c>
      <c r="G18" s="184">
        <v>5809</v>
      </c>
      <c r="H18" s="184">
        <v>5880</v>
      </c>
      <c r="I18" s="184">
        <v>4716</v>
      </c>
      <c r="J18" s="184">
        <v>5791</v>
      </c>
      <c r="K18" s="184">
        <v>5926</v>
      </c>
      <c r="L18" s="184">
        <v>6391</v>
      </c>
      <c r="M18" s="184">
        <v>7035</v>
      </c>
      <c r="N18" s="184">
        <v>8856</v>
      </c>
      <c r="O18" s="184">
        <v>6803</v>
      </c>
      <c r="P18" s="184">
        <v>6606</v>
      </c>
      <c r="Q18" s="184">
        <v>7143</v>
      </c>
      <c r="R18" s="184">
        <v>6990</v>
      </c>
      <c r="S18" s="184">
        <v>5609</v>
      </c>
      <c r="T18" s="184">
        <v>3790</v>
      </c>
      <c r="U18" s="184">
        <v>2444</v>
      </c>
      <c r="V18" s="184">
        <v>1164</v>
      </c>
      <c r="W18" s="184">
        <v>410</v>
      </c>
      <c r="X18" s="186" t="s">
        <v>1442</v>
      </c>
      <c r="Z18" s="185"/>
    </row>
    <row r="19" spans="2:26" ht="15" customHeight="1">
      <c r="B19" s="180"/>
      <c r="C19" s="182" t="s">
        <v>1103</v>
      </c>
      <c r="D19" s="183">
        <f t="shared" si="7"/>
        <v>42622</v>
      </c>
      <c r="E19" s="184">
        <v>2125</v>
      </c>
      <c r="F19" s="184">
        <v>2347</v>
      </c>
      <c r="G19" s="184">
        <v>2613</v>
      </c>
      <c r="H19" s="184">
        <v>2732</v>
      </c>
      <c r="I19" s="184">
        <v>1937</v>
      </c>
      <c r="J19" s="184">
        <v>2468</v>
      </c>
      <c r="K19" s="184">
        <v>2483</v>
      </c>
      <c r="L19" s="184">
        <v>2825</v>
      </c>
      <c r="M19" s="184">
        <v>3008</v>
      </c>
      <c r="N19" s="184">
        <v>3526</v>
      </c>
      <c r="O19" s="184">
        <v>2666</v>
      </c>
      <c r="P19" s="184">
        <v>2691</v>
      </c>
      <c r="Q19" s="184">
        <v>2812</v>
      </c>
      <c r="R19" s="184">
        <v>2950</v>
      </c>
      <c r="S19" s="184">
        <v>2318</v>
      </c>
      <c r="T19" s="184">
        <v>1551</v>
      </c>
      <c r="U19" s="184">
        <v>955</v>
      </c>
      <c r="V19" s="184">
        <v>458</v>
      </c>
      <c r="W19" s="184">
        <v>157</v>
      </c>
      <c r="X19" s="186" t="s">
        <v>1442</v>
      </c>
      <c r="Z19" s="185"/>
    </row>
    <row r="20" spans="2:26" ht="15" customHeight="1">
      <c r="B20" s="180"/>
      <c r="C20" s="182" t="s">
        <v>1104</v>
      </c>
      <c r="D20" s="183">
        <f t="shared" si="7"/>
        <v>43223</v>
      </c>
      <c r="E20" s="184">
        <v>2090</v>
      </c>
      <c r="F20" s="184">
        <v>2420</v>
      </c>
      <c r="G20" s="184">
        <v>2791</v>
      </c>
      <c r="H20" s="184">
        <v>2673</v>
      </c>
      <c r="I20" s="184">
        <v>2165</v>
      </c>
      <c r="J20" s="184">
        <v>2252</v>
      </c>
      <c r="K20" s="184">
        <v>2302</v>
      </c>
      <c r="L20" s="184">
        <v>2808</v>
      </c>
      <c r="M20" s="184">
        <v>3031</v>
      </c>
      <c r="N20" s="184">
        <v>3573</v>
      </c>
      <c r="O20" s="184">
        <v>2526</v>
      </c>
      <c r="P20" s="184">
        <v>2629</v>
      </c>
      <c r="Q20" s="184">
        <v>2899</v>
      </c>
      <c r="R20" s="184">
        <v>2991</v>
      </c>
      <c r="S20" s="184">
        <v>2524</v>
      </c>
      <c r="T20" s="184">
        <v>1570</v>
      </c>
      <c r="U20" s="184">
        <v>1141</v>
      </c>
      <c r="V20" s="184">
        <v>583</v>
      </c>
      <c r="W20" s="184">
        <v>255</v>
      </c>
      <c r="X20" s="186" t="s">
        <v>1442</v>
      </c>
      <c r="Z20" s="185"/>
    </row>
    <row r="21" spans="2:26" ht="15" customHeight="1">
      <c r="B21" s="180"/>
      <c r="C21" s="182" t="s">
        <v>1105</v>
      </c>
      <c r="D21" s="183">
        <f t="shared" si="7"/>
        <v>37559</v>
      </c>
      <c r="E21" s="184">
        <v>1476</v>
      </c>
      <c r="F21" s="184">
        <v>1795</v>
      </c>
      <c r="G21" s="184">
        <v>2158</v>
      </c>
      <c r="H21" s="184">
        <v>2372</v>
      </c>
      <c r="I21" s="184">
        <v>1963</v>
      </c>
      <c r="J21" s="184">
        <v>1776</v>
      </c>
      <c r="K21" s="184">
        <v>1812</v>
      </c>
      <c r="L21" s="184">
        <v>2074</v>
      </c>
      <c r="M21" s="184">
        <v>2581</v>
      </c>
      <c r="N21" s="184">
        <v>3177</v>
      </c>
      <c r="O21" s="184">
        <v>2392</v>
      </c>
      <c r="P21" s="184">
        <v>2456</v>
      </c>
      <c r="Q21" s="184">
        <v>2707</v>
      </c>
      <c r="R21" s="184">
        <v>2853</v>
      </c>
      <c r="S21" s="184">
        <v>2513</v>
      </c>
      <c r="T21" s="184">
        <v>1578</v>
      </c>
      <c r="U21" s="184">
        <v>1102</v>
      </c>
      <c r="V21" s="184">
        <v>546</v>
      </c>
      <c r="W21" s="184">
        <v>225</v>
      </c>
      <c r="X21" s="184">
        <v>3</v>
      </c>
      <c r="Z21" s="185"/>
    </row>
    <row r="22" spans="2:26" ht="15" customHeight="1">
      <c r="B22" s="180"/>
      <c r="C22" s="182" t="s">
        <v>1106</v>
      </c>
      <c r="D22" s="183">
        <f t="shared" si="7"/>
        <v>30114</v>
      </c>
      <c r="E22" s="184">
        <v>1320</v>
      </c>
      <c r="F22" s="184">
        <v>1537</v>
      </c>
      <c r="G22" s="184">
        <v>1851</v>
      </c>
      <c r="H22" s="184">
        <v>1949</v>
      </c>
      <c r="I22" s="184">
        <v>1140</v>
      </c>
      <c r="J22" s="184">
        <v>1237</v>
      </c>
      <c r="K22" s="184">
        <v>1403</v>
      </c>
      <c r="L22" s="184">
        <v>1811</v>
      </c>
      <c r="M22" s="184">
        <v>2070</v>
      </c>
      <c r="N22" s="184">
        <v>2546</v>
      </c>
      <c r="O22" s="184">
        <v>1587</v>
      </c>
      <c r="P22" s="184">
        <v>1844</v>
      </c>
      <c r="Q22" s="184">
        <v>2215</v>
      </c>
      <c r="R22" s="184">
        <v>2541</v>
      </c>
      <c r="S22" s="184">
        <v>2042</v>
      </c>
      <c r="T22" s="184">
        <v>1364</v>
      </c>
      <c r="U22" s="184">
        <v>940</v>
      </c>
      <c r="V22" s="184">
        <v>531</v>
      </c>
      <c r="W22" s="184">
        <v>186</v>
      </c>
      <c r="X22" s="186" t="s">
        <v>1442</v>
      </c>
      <c r="Z22" s="185"/>
    </row>
    <row r="23" spans="2:26" ht="15" customHeight="1">
      <c r="B23" s="180"/>
      <c r="C23" s="182" t="s">
        <v>1107</v>
      </c>
      <c r="D23" s="183">
        <f t="shared" si="7"/>
        <v>32612</v>
      </c>
      <c r="E23" s="184">
        <v>1602</v>
      </c>
      <c r="F23" s="184">
        <v>1652</v>
      </c>
      <c r="G23" s="184">
        <v>1954</v>
      </c>
      <c r="H23" s="184">
        <v>2039</v>
      </c>
      <c r="I23" s="184">
        <v>1359</v>
      </c>
      <c r="J23" s="184">
        <v>1630</v>
      </c>
      <c r="K23" s="184">
        <v>1784</v>
      </c>
      <c r="L23" s="184">
        <v>1962</v>
      </c>
      <c r="M23" s="184">
        <v>2211</v>
      </c>
      <c r="N23" s="184">
        <v>2684</v>
      </c>
      <c r="O23" s="184">
        <v>1945</v>
      </c>
      <c r="P23" s="184">
        <v>2123</v>
      </c>
      <c r="Q23" s="184">
        <v>2331</v>
      </c>
      <c r="R23" s="184">
        <v>2305</v>
      </c>
      <c r="S23" s="184">
        <v>2107</v>
      </c>
      <c r="T23" s="184">
        <v>1371</v>
      </c>
      <c r="U23" s="184">
        <v>901</v>
      </c>
      <c r="V23" s="184">
        <v>489</v>
      </c>
      <c r="W23" s="184">
        <v>163</v>
      </c>
      <c r="X23" s="186" t="s">
        <v>1442</v>
      </c>
      <c r="Z23" s="185"/>
    </row>
    <row r="24" spans="2:26" ht="15" customHeight="1">
      <c r="B24" s="180"/>
      <c r="C24" s="182" t="s">
        <v>1108</v>
      </c>
      <c r="D24" s="183">
        <f t="shared" si="7"/>
        <v>61654</v>
      </c>
      <c r="E24" s="184">
        <v>3188</v>
      </c>
      <c r="F24" s="184">
        <v>3223</v>
      </c>
      <c r="G24" s="184">
        <v>3822</v>
      </c>
      <c r="H24" s="184">
        <v>3900</v>
      </c>
      <c r="I24" s="184">
        <v>3717</v>
      </c>
      <c r="J24" s="184">
        <v>3918</v>
      </c>
      <c r="K24" s="184">
        <v>3731</v>
      </c>
      <c r="L24" s="184">
        <v>3922</v>
      </c>
      <c r="M24" s="184">
        <v>4274</v>
      </c>
      <c r="N24" s="184">
        <v>5480</v>
      </c>
      <c r="O24" s="184">
        <v>3973</v>
      </c>
      <c r="P24" s="184">
        <v>3744</v>
      </c>
      <c r="Q24" s="184">
        <v>3883</v>
      </c>
      <c r="R24" s="184">
        <v>3606</v>
      </c>
      <c r="S24" s="184">
        <v>3004</v>
      </c>
      <c r="T24" s="184">
        <v>1943</v>
      </c>
      <c r="U24" s="184">
        <v>1368</v>
      </c>
      <c r="V24" s="184">
        <v>720</v>
      </c>
      <c r="W24" s="184">
        <v>238</v>
      </c>
      <c r="X24" s="186" t="s">
        <v>1442</v>
      </c>
      <c r="Z24" s="185"/>
    </row>
    <row r="25" spans="2:26" ht="15" customHeight="1">
      <c r="B25" s="180"/>
      <c r="C25" s="182" t="s">
        <v>1109</v>
      </c>
      <c r="D25" s="183">
        <f t="shared" si="7"/>
        <v>43592</v>
      </c>
      <c r="E25" s="184">
        <v>2176</v>
      </c>
      <c r="F25" s="184">
        <v>2331</v>
      </c>
      <c r="G25" s="184">
        <v>2664</v>
      </c>
      <c r="H25" s="184">
        <v>2875</v>
      </c>
      <c r="I25" s="184">
        <v>2561</v>
      </c>
      <c r="J25" s="184">
        <v>2705</v>
      </c>
      <c r="K25" s="184">
        <v>2477</v>
      </c>
      <c r="L25" s="184">
        <v>2692</v>
      </c>
      <c r="M25" s="184">
        <v>3049</v>
      </c>
      <c r="N25" s="184">
        <v>3504</v>
      </c>
      <c r="O25" s="184">
        <v>2459</v>
      </c>
      <c r="P25" s="184">
        <v>2689</v>
      </c>
      <c r="Q25" s="184">
        <v>2940</v>
      </c>
      <c r="R25" s="184">
        <v>2947</v>
      </c>
      <c r="S25" s="184">
        <v>2203</v>
      </c>
      <c r="T25" s="184">
        <v>1475</v>
      </c>
      <c r="U25" s="184">
        <v>1091</v>
      </c>
      <c r="V25" s="184">
        <v>589</v>
      </c>
      <c r="W25" s="184">
        <v>165</v>
      </c>
      <c r="X25" s="186" t="s">
        <v>1442</v>
      </c>
      <c r="Z25" s="185"/>
    </row>
    <row r="26" spans="2:26" ht="15" customHeight="1">
      <c r="B26" s="180"/>
      <c r="C26" s="182" t="s">
        <v>1110</v>
      </c>
      <c r="D26" s="183">
        <f t="shared" si="7"/>
        <v>22730</v>
      </c>
      <c r="E26" s="184">
        <v>946</v>
      </c>
      <c r="F26" s="184">
        <v>1168</v>
      </c>
      <c r="G26" s="184">
        <v>1438</v>
      </c>
      <c r="H26" s="184">
        <v>1349</v>
      </c>
      <c r="I26" s="184">
        <v>925</v>
      </c>
      <c r="J26" s="184">
        <v>932</v>
      </c>
      <c r="K26" s="184">
        <v>1013</v>
      </c>
      <c r="L26" s="184">
        <v>1397</v>
      </c>
      <c r="M26" s="184">
        <v>1684</v>
      </c>
      <c r="N26" s="184">
        <v>1865</v>
      </c>
      <c r="O26" s="184">
        <v>1222</v>
      </c>
      <c r="P26" s="184">
        <v>1340</v>
      </c>
      <c r="Q26" s="184">
        <v>1763</v>
      </c>
      <c r="R26" s="184">
        <v>1901</v>
      </c>
      <c r="S26" s="184">
        <v>1622</v>
      </c>
      <c r="T26" s="184">
        <v>1016</v>
      </c>
      <c r="U26" s="184">
        <v>680</v>
      </c>
      <c r="V26" s="184">
        <v>359</v>
      </c>
      <c r="W26" s="184">
        <v>110</v>
      </c>
      <c r="X26" s="186" t="s">
        <v>1442</v>
      </c>
      <c r="Z26" s="185"/>
    </row>
    <row r="27" spans="2:26" ht="15" customHeight="1">
      <c r="B27" s="180"/>
      <c r="C27" s="182" t="s">
        <v>1111</v>
      </c>
      <c r="D27" s="183">
        <f t="shared" si="7"/>
        <v>36674</v>
      </c>
      <c r="E27" s="184">
        <v>1738</v>
      </c>
      <c r="F27" s="184">
        <v>1995</v>
      </c>
      <c r="G27" s="184">
        <v>2246</v>
      </c>
      <c r="H27" s="184">
        <v>2294</v>
      </c>
      <c r="I27" s="184">
        <v>1673</v>
      </c>
      <c r="J27" s="184">
        <v>1940</v>
      </c>
      <c r="K27" s="184">
        <v>1981</v>
      </c>
      <c r="L27" s="184">
        <v>2243</v>
      </c>
      <c r="M27" s="184">
        <v>2476</v>
      </c>
      <c r="N27" s="184">
        <v>3010</v>
      </c>
      <c r="O27" s="184">
        <v>2212</v>
      </c>
      <c r="P27" s="184">
        <v>2217</v>
      </c>
      <c r="Q27" s="184">
        <v>2562</v>
      </c>
      <c r="R27" s="184">
        <v>2561</v>
      </c>
      <c r="S27" s="184">
        <v>2322</v>
      </c>
      <c r="T27" s="184">
        <v>1497</v>
      </c>
      <c r="U27" s="184">
        <v>971</v>
      </c>
      <c r="V27" s="184">
        <v>514</v>
      </c>
      <c r="W27" s="184">
        <v>222</v>
      </c>
      <c r="X27" s="186" t="s">
        <v>1442</v>
      </c>
      <c r="Z27" s="185"/>
    </row>
    <row r="28" spans="2:26" ht="15" customHeight="1">
      <c r="B28" s="180"/>
      <c r="C28" s="182" t="s">
        <v>1112</v>
      </c>
      <c r="D28" s="183">
        <f t="shared" si="7"/>
        <v>15403</v>
      </c>
      <c r="E28" s="184">
        <v>633</v>
      </c>
      <c r="F28" s="184">
        <v>885</v>
      </c>
      <c r="G28" s="184">
        <v>1005</v>
      </c>
      <c r="H28" s="184">
        <v>1063</v>
      </c>
      <c r="I28" s="184">
        <v>752</v>
      </c>
      <c r="J28" s="184">
        <v>673</v>
      </c>
      <c r="K28" s="184">
        <v>694</v>
      </c>
      <c r="L28" s="184">
        <v>1049</v>
      </c>
      <c r="M28" s="184">
        <v>1110</v>
      </c>
      <c r="N28" s="184">
        <v>1335</v>
      </c>
      <c r="O28" s="184">
        <v>925</v>
      </c>
      <c r="P28" s="184">
        <v>911</v>
      </c>
      <c r="Q28" s="184">
        <v>995</v>
      </c>
      <c r="R28" s="184">
        <v>1062</v>
      </c>
      <c r="S28" s="184">
        <v>932</v>
      </c>
      <c r="T28" s="184">
        <v>638</v>
      </c>
      <c r="U28" s="184">
        <v>390</v>
      </c>
      <c r="V28" s="184">
        <v>247</v>
      </c>
      <c r="W28" s="184">
        <v>103</v>
      </c>
      <c r="X28" s="184">
        <v>1</v>
      </c>
      <c r="Z28" s="185"/>
    </row>
    <row r="29" spans="2:26" ht="15" customHeight="1">
      <c r="B29" s="180"/>
      <c r="C29" s="182" t="s">
        <v>1113</v>
      </c>
      <c r="D29" s="183">
        <f t="shared" si="7"/>
        <v>12589</v>
      </c>
      <c r="E29" s="184">
        <v>546</v>
      </c>
      <c r="F29" s="184">
        <v>700</v>
      </c>
      <c r="G29" s="184">
        <v>867</v>
      </c>
      <c r="H29" s="184">
        <v>821</v>
      </c>
      <c r="I29" s="184">
        <v>592</v>
      </c>
      <c r="J29" s="184">
        <v>544</v>
      </c>
      <c r="K29" s="184">
        <v>630</v>
      </c>
      <c r="L29" s="184">
        <v>792</v>
      </c>
      <c r="M29" s="184">
        <v>954</v>
      </c>
      <c r="N29" s="184">
        <v>1097</v>
      </c>
      <c r="O29" s="184">
        <v>720</v>
      </c>
      <c r="P29" s="184">
        <v>765</v>
      </c>
      <c r="Q29" s="184">
        <v>813</v>
      </c>
      <c r="R29" s="184">
        <v>824</v>
      </c>
      <c r="S29" s="184">
        <v>803</v>
      </c>
      <c r="T29" s="184">
        <v>496</v>
      </c>
      <c r="U29" s="184">
        <v>377</v>
      </c>
      <c r="V29" s="184">
        <v>173</v>
      </c>
      <c r="W29" s="184">
        <v>75</v>
      </c>
      <c r="X29" s="186" t="s">
        <v>1442</v>
      </c>
      <c r="Z29" s="185"/>
    </row>
    <row r="30" spans="2:26" ht="15" customHeight="1">
      <c r="B30" s="180"/>
      <c r="C30" s="182" t="s">
        <v>1114</v>
      </c>
      <c r="D30" s="183">
        <f t="shared" si="7"/>
        <v>21866</v>
      </c>
      <c r="E30" s="184">
        <v>945</v>
      </c>
      <c r="F30" s="184">
        <v>1176</v>
      </c>
      <c r="G30" s="184">
        <v>1436</v>
      </c>
      <c r="H30" s="184">
        <v>1412</v>
      </c>
      <c r="I30" s="184">
        <v>899</v>
      </c>
      <c r="J30" s="184">
        <v>996</v>
      </c>
      <c r="K30" s="184">
        <v>1052</v>
      </c>
      <c r="L30" s="184">
        <v>1340</v>
      </c>
      <c r="M30" s="184">
        <v>1472</v>
      </c>
      <c r="N30" s="184">
        <v>1867</v>
      </c>
      <c r="O30" s="184">
        <v>1272</v>
      </c>
      <c r="P30" s="184">
        <v>1326</v>
      </c>
      <c r="Q30" s="184">
        <v>1522</v>
      </c>
      <c r="R30" s="184">
        <v>1595</v>
      </c>
      <c r="S30" s="184">
        <v>1366</v>
      </c>
      <c r="T30" s="184">
        <v>952</v>
      </c>
      <c r="U30" s="184">
        <v>711</v>
      </c>
      <c r="V30" s="184">
        <v>391</v>
      </c>
      <c r="W30" s="184">
        <v>136</v>
      </c>
      <c r="X30" s="186" t="s">
        <v>1442</v>
      </c>
      <c r="Z30" s="185"/>
    </row>
    <row r="31" spans="2:26" ht="15" customHeight="1">
      <c r="B31" s="180"/>
      <c r="C31" s="182" t="s">
        <v>1115</v>
      </c>
      <c r="D31" s="183">
        <f t="shared" si="7"/>
        <v>8063</v>
      </c>
      <c r="E31" s="184">
        <v>320</v>
      </c>
      <c r="F31" s="184">
        <v>359</v>
      </c>
      <c r="G31" s="184">
        <v>472</v>
      </c>
      <c r="H31" s="184">
        <v>502</v>
      </c>
      <c r="I31" s="184">
        <v>269</v>
      </c>
      <c r="J31" s="184">
        <v>296</v>
      </c>
      <c r="K31" s="184">
        <v>353</v>
      </c>
      <c r="L31" s="184">
        <v>424</v>
      </c>
      <c r="M31" s="184">
        <v>525</v>
      </c>
      <c r="N31" s="184">
        <v>680</v>
      </c>
      <c r="O31" s="184">
        <v>420</v>
      </c>
      <c r="P31" s="184">
        <v>453</v>
      </c>
      <c r="Q31" s="184">
        <v>689</v>
      </c>
      <c r="R31" s="184">
        <v>657</v>
      </c>
      <c r="S31" s="184">
        <v>650</v>
      </c>
      <c r="T31" s="184">
        <v>409</v>
      </c>
      <c r="U31" s="184">
        <v>330</v>
      </c>
      <c r="V31" s="184">
        <v>180</v>
      </c>
      <c r="W31" s="184">
        <v>75</v>
      </c>
      <c r="X31" s="186" t="s">
        <v>1442</v>
      </c>
      <c r="Z31" s="185"/>
    </row>
    <row r="32" spans="2:26" ht="15" customHeight="1">
      <c r="B32" s="180"/>
      <c r="C32" s="182" t="s">
        <v>1116</v>
      </c>
      <c r="D32" s="183">
        <f t="shared" si="7"/>
        <v>9663</v>
      </c>
      <c r="E32" s="184">
        <v>387</v>
      </c>
      <c r="F32" s="184">
        <v>490</v>
      </c>
      <c r="G32" s="184">
        <v>612</v>
      </c>
      <c r="H32" s="184">
        <v>553</v>
      </c>
      <c r="I32" s="184">
        <v>289</v>
      </c>
      <c r="J32" s="184">
        <v>334</v>
      </c>
      <c r="K32" s="184">
        <v>451</v>
      </c>
      <c r="L32" s="184">
        <v>516</v>
      </c>
      <c r="M32" s="184">
        <v>647</v>
      </c>
      <c r="N32" s="184">
        <v>804</v>
      </c>
      <c r="O32" s="184">
        <v>515</v>
      </c>
      <c r="P32" s="184">
        <v>560</v>
      </c>
      <c r="Q32" s="184">
        <v>729</v>
      </c>
      <c r="R32" s="184">
        <v>787</v>
      </c>
      <c r="S32" s="184">
        <v>748</v>
      </c>
      <c r="T32" s="184">
        <v>537</v>
      </c>
      <c r="U32" s="184">
        <v>401</v>
      </c>
      <c r="V32" s="184">
        <v>223</v>
      </c>
      <c r="W32" s="184">
        <v>80</v>
      </c>
      <c r="X32" s="186" t="s">
        <v>1442</v>
      </c>
      <c r="Z32" s="185"/>
    </row>
    <row r="33" spans="2:26" ht="15" customHeight="1">
      <c r="B33" s="180"/>
      <c r="C33" s="182" t="s">
        <v>1117</v>
      </c>
      <c r="D33" s="183">
        <f t="shared" si="7"/>
        <v>10412</v>
      </c>
      <c r="E33" s="184">
        <v>444</v>
      </c>
      <c r="F33" s="184">
        <v>534</v>
      </c>
      <c r="G33" s="184">
        <v>650</v>
      </c>
      <c r="H33" s="184">
        <v>640</v>
      </c>
      <c r="I33" s="184">
        <v>436</v>
      </c>
      <c r="J33" s="184">
        <v>412</v>
      </c>
      <c r="K33" s="184">
        <v>470</v>
      </c>
      <c r="L33" s="184">
        <v>608</v>
      </c>
      <c r="M33" s="184">
        <v>683</v>
      </c>
      <c r="N33" s="184">
        <v>878</v>
      </c>
      <c r="O33" s="184">
        <v>555</v>
      </c>
      <c r="P33" s="184">
        <v>569</v>
      </c>
      <c r="Q33" s="184">
        <v>771</v>
      </c>
      <c r="R33" s="184">
        <v>777</v>
      </c>
      <c r="S33" s="184">
        <v>778</v>
      </c>
      <c r="T33" s="184">
        <v>529</v>
      </c>
      <c r="U33" s="184">
        <v>400</v>
      </c>
      <c r="V33" s="184">
        <v>194</v>
      </c>
      <c r="W33" s="184">
        <v>84</v>
      </c>
      <c r="X33" s="186" t="s">
        <v>1442</v>
      </c>
      <c r="Z33" s="185"/>
    </row>
    <row r="34" spans="2:26" ht="15" customHeight="1">
      <c r="B34" s="180"/>
      <c r="C34" s="182" t="s">
        <v>1118</v>
      </c>
      <c r="D34" s="183">
        <f t="shared" si="7"/>
        <v>9690</v>
      </c>
      <c r="E34" s="184">
        <v>346</v>
      </c>
      <c r="F34" s="184">
        <v>489</v>
      </c>
      <c r="G34" s="184">
        <v>653</v>
      </c>
      <c r="H34" s="184">
        <v>683</v>
      </c>
      <c r="I34" s="184">
        <v>392</v>
      </c>
      <c r="J34" s="184">
        <v>383</v>
      </c>
      <c r="K34" s="184">
        <v>415</v>
      </c>
      <c r="L34" s="184">
        <v>549</v>
      </c>
      <c r="M34" s="184">
        <v>748</v>
      </c>
      <c r="N34" s="184">
        <v>876</v>
      </c>
      <c r="O34" s="184">
        <v>554</v>
      </c>
      <c r="P34" s="184">
        <v>524</v>
      </c>
      <c r="Q34" s="184">
        <v>638</v>
      </c>
      <c r="R34" s="184">
        <v>802</v>
      </c>
      <c r="S34" s="184">
        <v>712</v>
      </c>
      <c r="T34" s="184">
        <v>443</v>
      </c>
      <c r="U34" s="184">
        <v>280</v>
      </c>
      <c r="V34" s="184">
        <v>155</v>
      </c>
      <c r="W34" s="184">
        <v>48</v>
      </c>
      <c r="X34" s="186" t="s">
        <v>1442</v>
      </c>
      <c r="Z34" s="185"/>
    </row>
    <row r="35" spans="2:26" ht="15" customHeight="1">
      <c r="B35" s="180"/>
      <c r="C35" s="182" t="s">
        <v>1119</v>
      </c>
      <c r="D35" s="183">
        <f t="shared" si="7"/>
        <v>7562</v>
      </c>
      <c r="E35" s="184">
        <v>381</v>
      </c>
      <c r="F35" s="184">
        <v>473</v>
      </c>
      <c r="G35" s="184">
        <v>481</v>
      </c>
      <c r="H35" s="184">
        <v>508</v>
      </c>
      <c r="I35" s="184">
        <v>265</v>
      </c>
      <c r="J35" s="184">
        <v>321</v>
      </c>
      <c r="K35" s="184">
        <v>376</v>
      </c>
      <c r="L35" s="184">
        <v>507</v>
      </c>
      <c r="M35" s="184">
        <v>530</v>
      </c>
      <c r="N35" s="184">
        <v>640</v>
      </c>
      <c r="O35" s="184">
        <v>406</v>
      </c>
      <c r="P35" s="184">
        <v>428</v>
      </c>
      <c r="Q35" s="184">
        <v>482</v>
      </c>
      <c r="R35" s="184">
        <v>584</v>
      </c>
      <c r="S35" s="184">
        <v>504</v>
      </c>
      <c r="T35" s="184">
        <v>365</v>
      </c>
      <c r="U35" s="184">
        <v>198</v>
      </c>
      <c r="V35" s="184">
        <v>72</v>
      </c>
      <c r="W35" s="184">
        <v>41</v>
      </c>
      <c r="X35" s="186" t="s">
        <v>1442</v>
      </c>
      <c r="Z35" s="185"/>
    </row>
    <row r="36" spans="2:26" ht="15" customHeight="1">
      <c r="B36" s="180"/>
      <c r="C36" s="182" t="s">
        <v>1120</v>
      </c>
      <c r="D36" s="183">
        <f t="shared" si="7"/>
        <v>11944</v>
      </c>
      <c r="E36" s="184">
        <v>534</v>
      </c>
      <c r="F36" s="184">
        <v>655</v>
      </c>
      <c r="G36" s="184">
        <v>786</v>
      </c>
      <c r="H36" s="184">
        <v>776</v>
      </c>
      <c r="I36" s="184">
        <v>413</v>
      </c>
      <c r="J36" s="184">
        <v>479</v>
      </c>
      <c r="K36" s="184">
        <v>507</v>
      </c>
      <c r="L36" s="184">
        <v>799</v>
      </c>
      <c r="M36" s="184">
        <v>915</v>
      </c>
      <c r="N36" s="184">
        <v>985</v>
      </c>
      <c r="O36" s="184">
        <v>614</v>
      </c>
      <c r="P36" s="184">
        <v>707</v>
      </c>
      <c r="Q36" s="184">
        <v>909</v>
      </c>
      <c r="R36" s="184">
        <v>893</v>
      </c>
      <c r="S36" s="184">
        <v>791</v>
      </c>
      <c r="T36" s="184">
        <v>603</v>
      </c>
      <c r="U36" s="184">
        <v>338</v>
      </c>
      <c r="V36" s="184">
        <v>184</v>
      </c>
      <c r="W36" s="184">
        <v>56</v>
      </c>
      <c r="X36" s="186" t="s">
        <v>1442</v>
      </c>
      <c r="Z36" s="185"/>
    </row>
    <row r="37" spans="2:26" ht="15" customHeight="1">
      <c r="B37" s="180"/>
      <c r="C37" s="182" t="s">
        <v>1121</v>
      </c>
      <c r="D37" s="183">
        <f t="shared" si="7"/>
        <v>7367</v>
      </c>
      <c r="E37" s="184">
        <v>265</v>
      </c>
      <c r="F37" s="184">
        <v>414</v>
      </c>
      <c r="G37" s="184">
        <v>530</v>
      </c>
      <c r="H37" s="184">
        <v>487</v>
      </c>
      <c r="I37" s="184">
        <v>276</v>
      </c>
      <c r="J37" s="184">
        <v>268</v>
      </c>
      <c r="K37" s="184">
        <v>307</v>
      </c>
      <c r="L37" s="184">
        <v>461</v>
      </c>
      <c r="M37" s="184">
        <v>562</v>
      </c>
      <c r="N37" s="184">
        <v>606</v>
      </c>
      <c r="O37" s="184">
        <v>405</v>
      </c>
      <c r="P37" s="184">
        <v>437</v>
      </c>
      <c r="Q37" s="184">
        <v>519</v>
      </c>
      <c r="R37" s="184">
        <v>603</v>
      </c>
      <c r="S37" s="184">
        <v>552</v>
      </c>
      <c r="T37" s="184">
        <v>319</v>
      </c>
      <c r="U37" s="184">
        <v>195</v>
      </c>
      <c r="V37" s="184">
        <v>121</v>
      </c>
      <c r="W37" s="184">
        <v>40</v>
      </c>
      <c r="X37" s="186" t="s">
        <v>1442</v>
      </c>
      <c r="Z37" s="185"/>
    </row>
    <row r="38" spans="2:26" ht="15" customHeight="1">
      <c r="B38" s="180"/>
      <c r="C38" s="182" t="s">
        <v>1122</v>
      </c>
      <c r="D38" s="183">
        <f t="shared" si="7"/>
        <v>11141</v>
      </c>
      <c r="E38" s="184">
        <v>473</v>
      </c>
      <c r="F38" s="184">
        <v>627</v>
      </c>
      <c r="G38" s="184">
        <v>668</v>
      </c>
      <c r="H38" s="184">
        <v>717</v>
      </c>
      <c r="I38" s="184">
        <v>364</v>
      </c>
      <c r="J38" s="184">
        <v>461</v>
      </c>
      <c r="K38" s="184">
        <v>530</v>
      </c>
      <c r="L38" s="184">
        <v>684</v>
      </c>
      <c r="M38" s="184">
        <v>836</v>
      </c>
      <c r="N38" s="184">
        <v>939</v>
      </c>
      <c r="O38" s="184">
        <v>628</v>
      </c>
      <c r="P38" s="184">
        <v>676</v>
      </c>
      <c r="Q38" s="184">
        <v>864</v>
      </c>
      <c r="R38" s="184">
        <v>908</v>
      </c>
      <c r="S38" s="184">
        <v>784</v>
      </c>
      <c r="T38" s="184">
        <v>504</v>
      </c>
      <c r="U38" s="184">
        <v>278</v>
      </c>
      <c r="V38" s="184">
        <v>134</v>
      </c>
      <c r="W38" s="184">
        <v>66</v>
      </c>
      <c r="X38" s="186" t="s">
        <v>1442</v>
      </c>
      <c r="Z38" s="185"/>
    </row>
    <row r="39" spans="2:26" ht="15" customHeight="1">
      <c r="B39" s="180"/>
      <c r="C39" s="182" t="s">
        <v>1123</v>
      </c>
      <c r="D39" s="183">
        <f t="shared" si="7"/>
        <v>4772</v>
      </c>
      <c r="E39" s="184">
        <v>209</v>
      </c>
      <c r="F39" s="184">
        <v>276</v>
      </c>
      <c r="G39" s="184">
        <v>311</v>
      </c>
      <c r="H39" s="184">
        <v>299</v>
      </c>
      <c r="I39" s="184">
        <v>164</v>
      </c>
      <c r="J39" s="184">
        <v>190</v>
      </c>
      <c r="K39" s="184">
        <v>216</v>
      </c>
      <c r="L39" s="184">
        <v>313</v>
      </c>
      <c r="M39" s="184">
        <v>372</v>
      </c>
      <c r="N39" s="184">
        <v>371</v>
      </c>
      <c r="O39" s="184">
        <v>232</v>
      </c>
      <c r="P39" s="184">
        <v>298</v>
      </c>
      <c r="Q39" s="184">
        <v>339</v>
      </c>
      <c r="R39" s="184">
        <v>342</v>
      </c>
      <c r="S39" s="184">
        <v>355</v>
      </c>
      <c r="T39" s="184">
        <v>231</v>
      </c>
      <c r="U39" s="184">
        <v>154</v>
      </c>
      <c r="V39" s="184">
        <v>73</v>
      </c>
      <c r="W39" s="184">
        <v>27</v>
      </c>
      <c r="X39" s="186" t="s">
        <v>1442</v>
      </c>
      <c r="Z39" s="185"/>
    </row>
    <row r="40" spans="2:26" ht="15" customHeight="1">
      <c r="B40" s="180"/>
      <c r="C40" s="182" t="s">
        <v>1124</v>
      </c>
      <c r="D40" s="183">
        <f t="shared" si="7"/>
        <v>5996</v>
      </c>
      <c r="E40" s="184">
        <v>261</v>
      </c>
      <c r="F40" s="184">
        <v>333</v>
      </c>
      <c r="G40" s="184">
        <v>386</v>
      </c>
      <c r="H40" s="184">
        <v>365</v>
      </c>
      <c r="I40" s="184">
        <v>188</v>
      </c>
      <c r="J40" s="184">
        <v>242</v>
      </c>
      <c r="K40" s="184">
        <v>270</v>
      </c>
      <c r="L40" s="184">
        <v>372</v>
      </c>
      <c r="M40" s="184">
        <v>499</v>
      </c>
      <c r="N40" s="184">
        <v>491</v>
      </c>
      <c r="O40" s="184">
        <v>320</v>
      </c>
      <c r="P40" s="184">
        <v>349</v>
      </c>
      <c r="Q40" s="184">
        <v>446</v>
      </c>
      <c r="R40" s="184">
        <v>486</v>
      </c>
      <c r="S40" s="184">
        <v>440</v>
      </c>
      <c r="T40" s="184">
        <v>286</v>
      </c>
      <c r="U40" s="184">
        <v>152</v>
      </c>
      <c r="V40" s="184">
        <v>79</v>
      </c>
      <c r="W40" s="184">
        <v>31</v>
      </c>
      <c r="X40" s="186" t="s">
        <v>1442</v>
      </c>
      <c r="Z40" s="185"/>
    </row>
    <row r="41" spans="2:26" ht="15" customHeight="1">
      <c r="B41" s="180"/>
      <c r="C41" s="182" t="s">
        <v>1125</v>
      </c>
      <c r="D41" s="183">
        <f t="shared" si="7"/>
        <v>6847</v>
      </c>
      <c r="E41" s="184">
        <v>286</v>
      </c>
      <c r="F41" s="184">
        <v>394</v>
      </c>
      <c r="G41" s="184">
        <v>460</v>
      </c>
      <c r="H41" s="184">
        <v>432</v>
      </c>
      <c r="I41" s="184">
        <v>274</v>
      </c>
      <c r="J41" s="184">
        <v>268</v>
      </c>
      <c r="K41" s="184">
        <v>346</v>
      </c>
      <c r="L41" s="184">
        <v>446</v>
      </c>
      <c r="M41" s="184">
        <v>513</v>
      </c>
      <c r="N41" s="184">
        <v>539</v>
      </c>
      <c r="O41" s="184">
        <v>354</v>
      </c>
      <c r="P41" s="184">
        <v>409</v>
      </c>
      <c r="Q41" s="184">
        <v>516</v>
      </c>
      <c r="R41" s="184">
        <v>511</v>
      </c>
      <c r="S41" s="184">
        <v>480</v>
      </c>
      <c r="T41" s="184">
        <v>311</v>
      </c>
      <c r="U41" s="184">
        <v>200</v>
      </c>
      <c r="V41" s="184">
        <v>89</v>
      </c>
      <c r="W41" s="184">
        <v>19</v>
      </c>
      <c r="X41" s="186" t="s">
        <v>1442</v>
      </c>
      <c r="Z41" s="185"/>
    </row>
    <row r="42" spans="2:26" ht="15" customHeight="1">
      <c r="B42" s="180"/>
      <c r="C42" s="182" t="s">
        <v>1126</v>
      </c>
      <c r="D42" s="183">
        <f t="shared" si="7"/>
        <v>26890</v>
      </c>
      <c r="E42" s="184">
        <v>1239</v>
      </c>
      <c r="F42" s="184">
        <v>1474</v>
      </c>
      <c r="G42" s="184">
        <v>1741</v>
      </c>
      <c r="H42" s="184">
        <v>1782</v>
      </c>
      <c r="I42" s="184">
        <v>1350</v>
      </c>
      <c r="J42" s="184">
        <v>1371</v>
      </c>
      <c r="K42" s="184">
        <v>1362</v>
      </c>
      <c r="L42" s="184">
        <v>1712</v>
      </c>
      <c r="M42" s="184">
        <v>1946</v>
      </c>
      <c r="N42" s="184">
        <v>2306</v>
      </c>
      <c r="O42" s="184">
        <v>1475</v>
      </c>
      <c r="P42" s="184">
        <v>1503</v>
      </c>
      <c r="Q42" s="184">
        <v>1732</v>
      </c>
      <c r="R42" s="184">
        <v>1842</v>
      </c>
      <c r="S42" s="184">
        <v>1751</v>
      </c>
      <c r="T42" s="184">
        <v>1084</v>
      </c>
      <c r="U42" s="184">
        <v>694</v>
      </c>
      <c r="V42" s="184">
        <v>359</v>
      </c>
      <c r="W42" s="184">
        <v>167</v>
      </c>
      <c r="X42" s="186" t="s">
        <v>1442</v>
      </c>
      <c r="Z42" s="185"/>
    </row>
    <row r="43" spans="2:26" ht="15" customHeight="1">
      <c r="B43" s="180"/>
      <c r="C43" s="182" t="s">
        <v>1127</v>
      </c>
      <c r="D43" s="183">
        <f t="shared" si="7"/>
        <v>20386</v>
      </c>
      <c r="E43" s="184">
        <v>813</v>
      </c>
      <c r="F43" s="184">
        <v>1015</v>
      </c>
      <c r="G43" s="184">
        <v>1239</v>
      </c>
      <c r="H43" s="184">
        <v>1428</v>
      </c>
      <c r="I43" s="184">
        <v>915</v>
      </c>
      <c r="J43" s="184">
        <v>855</v>
      </c>
      <c r="K43" s="184">
        <v>904</v>
      </c>
      <c r="L43" s="184">
        <v>1285</v>
      </c>
      <c r="M43" s="184">
        <v>1564</v>
      </c>
      <c r="N43" s="184">
        <v>1702</v>
      </c>
      <c r="O43" s="184">
        <v>1081</v>
      </c>
      <c r="P43" s="184">
        <v>1179</v>
      </c>
      <c r="Q43" s="184">
        <v>1472</v>
      </c>
      <c r="R43" s="184">
        <v>1646</v>
      </c>
      <c r="S43" s="184">
        <v>1385</v>
      </c>
      <c r="T43" s="184">
        <v>915</v>
      </c>
      <c r="U43" s="184">
        <v>560</v>
      </c>
      <c r="V43" s="184">
        <v>328</v>
      </c>
      <c r="W43" s="184">
        <v>100</v>
      </c>
      <c r="X43" s="186" t="s">
        <v>1442</v>
      </c>
      <c r="Z43" s="185"/>
    </row>
    <row r="44" spans="2:26" ht="15" customHeight="1">
      <c r="B44" s="180"/>
      <c r="C44" s="182" t="s">
        <v>1128</v>
      </c>
      <c r="D44" s="183">
        <f t="shared" si="7"/>
        <v>10591</v>
      </c>
      <c r="E44" s="184">
        <v>499</v>
      </c>
      <c r="F44" s="184">
        <v>540</v>
      </c>
      <c r="G44" s="184">
        <v>614</v>
      </c>
      <c r="H44" s="184">
        <v>565</v>
      </c>
      <c r="I44" s="184">
        <v>310</v>
      </c>
      <c r="J44" s="184">
        <v>521</v>
      </c>
      <c r="K44" s="184">
        <v>564</v>
      </c>
      <c r="L44" s="184">
        <v>603</v>
      </c>
      <c r="M44" s="184">
        <v>700</v>
      </c>
      <c r="N44" s="184">
        <v>828</v>
      </c>
      <c r="O44" s="184">
        <v>612</v>
      </c>
      <c r="P44" s="184">
        <v>724</v>
      </c>
      <c r="Q44" s="184">
        <v>831</v>
      </c>
      <c r="R44" s="184">
        <v>856</v>
      </c>
      <c r="S44" s="184">
        <v>697</v>
      </c>
      <c r="T44" s="184">
        <v>540</v>
      </c>
      <c r="U44" s="184">
        <v>357</v>
      </c>
      <c r="V44" s="184">
        <v>167</v>
      </c>
      <c r="W44" s="184">
        <v>63</v>
      </c>
      <c r="X44" s="186" t="s">
        <v>1442</v>
      </c>
      <c r="Z44" s="185"/>
    </row>
    <row r="45" spans="2:26" ht="15" customHeight="1">
      <c r="B45" s="180"/>
      <c r="C45" s="182" t="s">
        <v>1129</v>
      </c>
      <c r="D45" s="183">
        <f t="shared" si="7"/>
        <v>17674</v>
      </c>
      <c r="E45" s="184">
        <v>778</v>
      </c>
      <c r="F45" s="184">
        <v>939</v>
      </c>
      <c r="G45" s="184">
        <v>1133</v>
      </c>
      <c r="H45" s="184">
        <v>1068</v>
      </c>
      <c r="I45" s="184">
        <v>665</v>
      </c>
      <c r="J45" s="184">
        <v>751</v>
      </c>
      <c r="K45" s="184">
        <v>768</v>
      </c>
      <c r="L45" s="184">
        <v>1072</v>
      </c>
      <c r="M45" s="184">
        <v>1251</v>
      </c>
      <c r="N45" s="184">
        <v>1476</v>
      </c>
      <c r="O45" s="184">
        <v>986</v>
      </c>
      <c r="P45" s="184">
        <v>1009</v>
      </c>
      <c r="Q45" s="184">
        <v>1172</v>
      </c>
      <c r="R45" s="184">
        <v>1468</v>
      </c>
      <c r="S45" s="184">
        <v>1258</v>
      </c>
      <c r="T45" s="184">
        <v>876</v>
      </c>
      <c r="U45" s="184">
        <v>525</v>
      </c>
      <c r="V45" s="184">
        <v>348</v>
      </c>
      <c r="W45" s="184">
        <v>131</v>
      </c>
      <c r="X45" s="186" t="s">
        <v>1442</v>
      </c>
      <c r="Z45" s="185"/>
    </row>
    <row r="46" spans="2:26" ht="15" customHeight="1">
      <c r="B46" s="180"/>
      <c r="C46" s="182" t="s">
        <v>1130</v>
      </c>
      <c r="D46" s="183">
        <f t="shared" si="7"/>
        <v>9497</v>
      </c>
      <c r="E46" s="184">
        <v>388</v>
      </c>
      <c r="F46" s="184">
        <v>442</v>
      </c>
      <c r="G46" s="184">
        <v>669</v>
      </c>
      <c r="H46" s="184">
        <v>633</v>
      </c>
      <c r="I46" s="184">
        <v>337</v>
      </c>
      <c r="J46" s="184">
        <v>385</v>
      </c>
      <c r="K46" s="184">
        <v>392</v>
      </c>
      <c r="L46" s="184">
        <v>550</v>
      </c>
      <c r="M46" s="184">
        <v>723</v>
      </c>
      <c r="N46" s="184">
        <v>771</v>
      </c>
      <c r="O46" s="184">
        <v>496</v>
      </c>
      <c r="P46" s="184">
        <v>506</v>
      </c>
      <c r="Q46" s="184">
        <v>720</v>
      </c>
      <c r="R46" s="184">
        <v>813</v>
      </c>
      <c r="S46" s="184">
        <v>722</v>
      </c>
      <c r="T46" s="184">
        <v>484</v>
      </c>
      <c r="U46" s="184">
        <v>291</v>
      </c>
      <c r="V46" s="184">
        <v>129</v>
      </c>
      <c r="W46" s="184">
        <v>46</v>
      </c>
      <c r="X46" s="186" t="s">
        <v>1442</v>
      </c>
      <c r="Z46" s="185"/>
    </row>
    <row r="47" spans="2:26" ht="15" customHeight="1">
      <c r="B47" s="180"/>
      <c r="C47" s="182" t="s">
        <v>1979</v>
      </c>
      <c r="D47" s="183">
        <f t="shared" si="7"/>
        <v>7312</v>
      </c>
      <c r="E47" s="184">
        <v>333</v>
      </c>
      <c r="F47" s="184">
        <v>364</v>
      </c>
      <c r="G47" s="184">
        <v>413</v>
      </c>
      <c r="H47" s="184">
        <v>461</v>
      </c>
      <c r="I47" s="184">
        <v>259</v>
      </c>
      <c r="J47" s="184">
        <v>325</v>
      </c>
      <c r="K47" s="184">
        <v>341</v>
      </c>
      <c r="L47" s="184">
        <v>398</v>
      </c>
      <c r="M47" s="184">
        <v>486</v>
      </c>
      <c r="N47" s="184">
        <v>587</v>
      </c>
      <c r="O47" s="184">
        <v>444</v>
      </c>
      <c r="P47" s="184">
        <v>493</v>
      </c>
      <c r="Q47" s="184">
        <v>572</v>
      </c>
      <c r="R47" s="184">
        <v>596</v>
      </c>
      <c r="S47" s="184">
        <v>487</v>
      </c>
      <c r="T47" s="184">
        <v>339</v>
      </c>
      <c r="U47" s="184">
        <v>222</v>
      </c>
      <c r="V47" s="184">
        <v>130</v>
      </c>
      <c r="W47" s="184">
        <v>62</v>
      </c>
      <c r="X47" s="186" t="s">
        <v>1442</v>
      </c>
      <c r="Z47" s="185"/>
    </row>
    <row r="48" spans="2:26" ht="15" customHeight="1">
      <c r="B48" s="180"/>
      <c r="C48" s="182" t="s">
        <v>1131</v>
      </c>
      <c r="D48" s="183">
        <f t="shared" si="7"/>
        <v>18603</v>
      </c>
      <c r="E48" s="184">
        <v>894</v>
      </c>
      <c r="F48" s="184">
        <v>954</v>
      </c>
      <c r="G48" s="184">
        <v>1074</v>
      </c>
      <c r="H48" s="184">
        <v>1124</v>
      </c>
      <c r="I48" s="184">
        <v>828</v>
      </c>
      <c r="J48" s="184">
        <v>931</v>
      </c>
      <c r="K48" s="184">
        <v>976</v>
      </c>
      <c r="L48" s="184">
        <v>1142</v>
      </c>
      <c r="M48" s="184">
        <v>1339</v>
      </c>
      <c r="N48" s="184">
        <v>1615</v>
      </c>
      <c r="O48" s="184">
        <v>1101</v>
      </c>
      <c r="P48" s="184">
        <v>1178</v>
      </c>
      <c r="Q48" s="184">
        <v>1401</v>
      </c>
      <c r="R48" s="184">
        <v>1445</v>
      </c>
      <c r="S48" s="184">
        <v>1056</v>
      </c>
      <c r="T48" s="184">
        <v>753</v>
      </c>
      <c r="U48" s="184">
        <v>456</v>
      </c>
      <c r="V48" s="184">
        <v>238</v>
      </c>
      <c r="W48" s="184">
        <v>98</v>
      </c>
      <c r="X48" s="186" t="s">
        <v>1442</v>
      </c>
      <c r="Z48" s="185"/>
    </row>
    <row r="49" spans="2:26" ht="15" customHeight="1">
      <c r="B49" s="180"/>
      <c r="C49" s="182" t="s">
        <v>1132</v>
      </c>
      <c r="D49" s="183">
        <f t="shared" si="7"/>
        <v>12414</v>
      </c>
      <c r="E49" s="184">
        <v>544</v>
      </c>
      <c r="F49" s="184">
        <v>631</v>
      </c>
      <c r="G49" s="184">
        <v>796</v>
      </c>
      <c r="H49" s="184">
        <v>787</v>
      </c>
      <c r="I49" s="184">
        <v>558</v>
      </c>
      <c r="J49" s="184">
        <v>549</v>
      </c>
      <c r="K49" s="184">
        <v>555</v>
      </c>
      <c r="L49" s="184">
        <v>712</v>
      </c>
      <c r="M49" s="184">
        <v>933</v>
      </c>
      <c r="N49" s="184">
        <v>1058</v>
      </c>
      <c r="O49" s="184">
        <v>718</v>
      </c>
      <c r="P49" s="184">
        <v>733</v>
      </c>
      <c r="Q49" s="184">
        <v>890</v>
      </c>
      <c r="R49" s="184">
        <v>931</v>
      </c>
      <c r="S49" s="184">
        <v>801</v>
      </c>
      <c r="T49" s="184">
        <v>556</v>
      </c>
      <c r="U49" s="184">
        <v>376</v>
      </c>
      <c r="V49" s="184">
        <v>206</v>
      </c>
      <c r="W49" s="184">
        <v>76</v>
      </c>
      <c r="X49" s="184">
        <v>4</v>
      </c>
      <c r="Z49" s="185"/>
    </row>
    <row r="50" spans="2:26" ht="15" customHeight="1">
      <c r="B50" s="180"/>
      <c r="C50" s="182" t="s">
        <v>1133</v>
      </c>
      <c r="D50" s="183">
        <f t="shared" si="7"/>
        <v>9894</v>
      </c>
      <c r="E50" s="184">
        <v>463</v>
      </c>
      <c r="F50" s="184">
        <v>559</v>
      </c>
      <c r="G50" s="184">
        <v>655</v>
      </c>
      <c r="H50" s="184">
        <v>642</v>
      </c>
      <c r="I50" s="184">
        <v>368</v>
      </c>
      <c r="J50" s="184">
        <v>401</v>
      </c>
      <c r="K50" s="184">
        <v>481</v>
      </c>
      <c r="L50" s="184">
        <v>612</v>
      </c>
      <c r="M50" s="184">
        <v>725</v>
      </c>
      <c r="N50" s="184">
        <v>842</v>
      </c>
      <c r="O50" s="184">
        <v>502</v>
      </c>
      <c r="P50" s="184">
        <v>540</v>
      </c>
      <c r="Q50" s="184">
        <v>734</v>
      </c>
      <c r="R50" s="184">
        <v>755</v>
      </c>
      <c r="S50" s="184">
        <v>673</v>
      </c>
      <c r="T50" s="184">
        <v>462</v>
      </c>
      <c r="U50" s="184">
        <v>286</v>
      </c>
      <c r="V50" s="184">
        <v>148</v>
      </c>
      <c r="W50" s="184">
        <v>46</v>
      </c>
      <c r="X50" s="186" t="s">
        <v>1442</v>
      </c>
      <c r="Z50" s="185"/>
    </row>
    <row r="51" spans="2:26" ht="15" customHeight="1">
      <c r="B51" s="180"/>
      <c r="C51" s="182" t="s">
        <v>1134</v>
      </c>
      <c r="D51" s="183">
        <f t="shared" si="7"/>
        <v>8724</v>
      </c>
      <c r="E51" s="184">
        <v>453</v>
      </c>
      <c r="F51" s="184">
        <v>508</v>
      </c>
      <c r="G51" s="184">
        <v>550</v>
      </c>
      <c r="H51" s="184">
        <v>597</v>
      </c>
      <c r="I51" s="184">
        <v>334</v>
      </c>
      <c r="J51" s="184">
        <v>378</v>
      </c>
      <c r="K51" s="184">
        <v>435</v>
      </c>
      <c r="L51" s="184">
        <v>534</v>
      </c>
      <c r="M51" s="184">
        <v>664</v>
      </c>
      <c r="N51" s="184">
        <v>697</v>
      </c>
      <c r="O51" s="184">
        <v>435</v>
      </c>
      <c r="P51" s="184">
        <v>555</v>
      </c>
      <c r="Q51" s="184">
        <v>615</v>
      </c>
      <c r="R51" s="184">
        <v>663</v>
      </c>
      <c r="S51" s="184">
        <v>530</v>
      </c>
      <c r="T51" s="184">
        <v>344</v>
      </c>
      <c r="U51" s="184">
        <v>248</v>
      </c>
      <c r="V51" s="184">
        <v>130</v>
      </c>
      <c r="W51" s="184">
        <v>54</v>
      </c>
      <c r="X51" s="186" t="s">
        <v>1442</v>
      </c>
      <c r="Z51" s="185"/>
    </row>
    <row r="52" spans="2:26" ht="15" customHeight="1">
      <c r="B52" s="180"/>
      <c r="C52" s="182" t="s">
        <v>1135</v>
      </c>
      <c r="D52" s="183">
        <f t="shared" si="7"/>
        <v>8201</v>
      </c>
      <c r="E52" s="184">
        <v>396</v>
      </c>
      <c r="F52" s="184">
        <v>440</v>
      </c>
      <c r="G52" s="184">
        <v>468</v>
      </c>
      <c r="H52" s="184">
        <v>505</v>
      </c>
      <c r="I52" s="184">
        <v>336</v>
      </c>
      <c r="J52" s="184">
        <v>398</v>
      </c>
      <c r="K52" s="184">
        <v>390</v>
      </c>
      <c r="L52" s="184">
        <v>517</v>
      </c>
      <c r="M52" s="184">
        <v>581</v>
      </c>
      <c r="N52" s="184">
        <v>707</v>
      </c>
      <c r="O52" s="184">
        <v>439</v>
      </c>
      <c r="P52" s="184">
        <v>494</v>
      </c>
      <c r="Q52" s="184">
        <v>594</v>
      </c>
      <c r="R52" s="184">
        <v>617</v>
      </c>
      <c r="S52" s="184">
        <v>531</v>
      </c>
      <c r="T52" s="184">
        <v>362</v>
      </c>
      <c r="U52" s="184">
        <v>250</v>
      </c>
      <c r="V52" s="184">
        <v>133</v>
      </c>
      <c r="W52" s="184">
        <v>43</v>
      </c>
      <c r="X52" s="186" t="s">
        <v>1442</v>
      </c>
      <c r="Z52" s="185"/>
    </row>
    <row r="53" spans="2:26" ht="15" customHeight="1">
      <c r="B53" s="180"/>
      <c r="C53" s="182" t="s">
        <v>1136</v>
      </c>
      <c r="D53" s="183">
        <f t="shared" si="7"/>
        <v>6181</v>
      </c>
      <c r="E53" s="184">
        <v>285</v>
      </c>
      <c r="F53" s="184">
        <v>316</v>
      </c>
      <c r="G53" s="184">
        <v>431</v>
      </c>
      <c r="H53" s="184">
        <v>369</v>
      </c>
      <c r="I53" s="184">
        <v>254</v>
      </c>
      <c r="J53" s="184">
        <v>265</v>
      </c>
      <c r="K53" s="184">
        <v>228</v>
      </c>
      <c r="L53" s="184">
        <v>350</v>
      </c>
      <c r="M53" s="184">
        <v>466</v>
      </c>
      <c r="N53" s="184">
        <v>476</v>
      </c>
      <c r="O53" s="184">
        <v>326</v>
      </c>
      <c r="P53" s="184">
        <v>354</v>
      </c>
      <c r="Q53" s="184">
        <v>411</v>
      </c>
      <c r="R53" s="184">
        <v>531</v>
      </c>
      <c r="S53" s="184">
        <v>439</v>
      </c>
      <c r="T53" s="184">
        <v>313</v>
      </c>
      <c r="U53" s="184">
        <v>212</v>
      </c>
      <c r="V53" s="184">
        <v>110</v>
      </c>
      <c r="W53" s="184">
        <v>45</v>
      </c>
      <c r="X53" s="186" t="s">
        <v>1442</v>
      </c>
      <c r="Z53" s="185"/>
    </row>
    <row r="54" spans="2:26" ht="15" customHeight="1">
      <c r="B54" s="180"/>
      <c r="C54" s="182" t="s">
        <v>1137</v>
      </c>
      <c r="D54" s="183">
        <f t="shared" si="7"/>
        <v>11100</v>
      </c>
      <c r="E54" s="184">
        <v>447</v>
      </c>
      <c r="F54" s="184">
        <v>537</v>
      </c>
      <c r="G54" s="184">
        <v>639</v>
      </c>
      <c r="H54" s="184">
        <v>701</v>
      </c>
      <c r="I54" s="184">
        <v>412</v>
      </c>
      <c r="J54" s="184">
        <v>457</v>
      </c>
      <c r="K54" s="184">
        <v>446</v>
      </c>
      <c r="L54" s="184">
        <v>579</v>
      </c>
      <c r="M54" s="184">
        <v>690</v>
      </c>
      <c r="N54" s="184">
        <v>909</v>
      </c>
      <c r="O54" s="184">
        <v>673</v>
      </c>
      <c r="P54" s="184">
        <v>689</v>
      </c>
      <c r="Q54" s="184">
        <v>862</v>
      </c>
      <c r="R54" s="184">
        <v>912</v>
      </c>
      <c r="S54" s="184">
        <v>852</v>
      </c>
      <c r="T54" s="184">
        <v>604</v>
      </c>
      <c r="U54" s="184">
        <v>385</v>
      </c>
      <c r="V54" s="184">
        <v>231</v>
      </c>
      <c r="W54" s="184">
        <v>75</v>
      </c>
      <c r="X54" s="186" t="s">
        <v>1442</v>
      </c>
      <c r="Z54" s="185"/>
    </row>
    <row r="55" spans="2:26" ht="15" customHeight="1">
      <c r="B55" s="180"/>
      <c r="C55" s="182" t="s">
        <v>1138</v>
      </c>
      <c r="D55" s="183">
        <f t="shared" si="7"/>
        <v>18530</v>
      </c>
      <c r="E55" s="184">
        <v>752</v>
      </c>
      <c r="F55" s="184">
        <v>918</v>
      </c>
      <c r="G55" s="184">
        <v>1187</v>
      </c>
      <c r="H55" s="184">
        <v>1077</v>
      </c>
      <c r="I55" s="184">
        <v>708</v>
      </c>
      <c r="J55" s="184">
        <v>791</v>
      </c>
      <c r="K55" s="184">
        <v>864</v>
      </c>
      <c r="L55" s="184">
        <v>1162</v>
      </c>
      <c r="M55" s="184">
        <v>1281</v>
      </c>
      <c r="N55" s="184">
        <v>1610</v>
      </c>
      <c r="O55" s="184">
        <v>1127</v>
      </c>
      <c r="P55" s="184">
        <v>1160</v>
      </c>
      <c r="Q55" s="184">
        <v>1377</v>
      </c>
      <c r="R55" s="184">
        <v>1467</v>
      </c>
      <c r="S55" s="184">
        <v>1282</v>
      </c>
      <c r="T55" s="184">
        <v>842</v>
      </c>
      <c r="U55" s="184">
        <v>539</v>
      </c>
      <c r="V55" s="184">
        <v>304</v>
      </c>
      <c r="W55" s="184">
        <v>82</v>
      </c>
      <c r="X55" s="186" t="s">
        <v>1442</v>
      </c>
      <c r="Z55" s="185"/>
    </row>
    <row r="56" spans="2:26" ht="15" customHeight="1">
      <c r="B56" s="180"/>
      <c r="C56" s="182" t="s">
        <v>1139</v>
      </c>
      <c r="D56" s="183">
        <f t="shared" si="7"/>
        <v>7706</v>
      </c>
      <c r="E56" s="184">
        <v>331</v>
      </c>
      <c r="F56" s="184">
        <v>415</v>
      </c>
      <c r="G56" s="184">
        <v>466</v>
      </c>
      <c r="H56" s="184">
        <v>467</v>
      </c>
      <c r="I56" s="184">
        <v>308</v>
      </c>
      <c r="J56" s="184">
        <v>321</v>
      </c>
      <c r="K56" s="184">
        <v>357</v>
      </c>
      <c r="L56" s="184">
        <v>427</v>
      </c>
      <c r="M56" s="184">
        <v>511</v>
      </c>
      <c r="N56" s="184">
        <v>650</v>
      </c>
      <c r="O56" s="184">
        <v>464</v>
      </c>
      <c r="P56" s="184">
        <v>473</v>
      </c>
      <c r="Q56" s="184">
        <v>540</v>
      </c>
      <c r="R56" s="184">
        <v>652</v>
      </c>
      <c r="S56" s="184">
        <v>510</v>
      </c>
      <c r="T56" s="184">
        <v>373</v>
      </c>
      <c r="U56" s="184">
        <v>259</v>
      </c>
      <c r="V56" s="184">
        <v>126</v>
      </c>
      <c r="W56" s="184">
        <v>56</v>
      </c>
      <c r="X56" s="186" t="s">
        <v>1442</v>
      </c>
      <c r="Z56" s="185"/>
    </row>
    <row r="57" spans="2:26" ht="15" customHeight="1">
      <c r="B57" s="180"/>
      <c r="C57" s="182" t="s">
        <v>1140</v>
      </c>
      <c r="D57" s="183">
        <f t="shared" si="7"/>
        <v>5787</v>
      </c>
      <c r="E57" s="184">
        <v>263</v>
      </c>
      <c r="F57" s="184">
        <v>288</v>
      </c>
      <c r="G57" s="184">
        <v>333</v>
      </c>
      <c r="H57" s="184">
        <v>331</v>
      </c>
      <c r="I57" s="184">
        <v>223</v>
      </c>
      <c r="J57" s="184">
        <v>286</v>
      </c>
      <c r="K57" s="184">
        <v>277</v>
      </c>
      <c r="L57" s="184">
        <v>340</v>
      </c>
      <c r="M57" s="184">
        <v>425</v>
      </c>
      <c r="N57" s="184">
        <v>472</v>
      </c>
      <c r="O57" s="184">
        <v>304</v>
      </c>
      <c r="P57" s="184">
        <v>372</v>
      </c>
      <c r="Q57" s="184">
        <v>458</v>
      </c>
      <c r="R57" s="184">
        <v>467</v>
      </c>
      <c r="S57" s="184">
        <v>389</v>
      </c>
      <c r="T57" s="184">
        <v>253</v>
      </c>
      <c r="U57" s="184">
        <v>163</v>
      </c>
      <c r="V57" s="184">
        <v>114</v>
      </c>
      <c r="W57" s="184">
        <v>29</v>
      </c>
      <c r="X57" s="186" t="s">
        <v>1442</v>
      </c>
      <c r="Z57" s="185"/>
    </row>
    <row r="58" spans="2:26" ht="15" customHeight="1" thickBot="1">
      <c r="B58" s="187"/>
      <c r="C58" s="188" t="s">
        <v>1141</v>
      </c>
      <c r="D58" s="189">
        <f t="shared" si="7"/>
        <v>7413</v>
      </c>
      <c r="E58" s="190">
        <v>324</v>
      </c>
      <c r="F58" s="190">
        <v>377</v>
      </c>
      <c r="G58" s="190">
        <v>463</v>
      </c>
      <c r="H58" s="190">
        <v>473</v>
      </c>
      <c r="I58" s="190">
        <v>236</v>
      </c>
      <c r="J58" s="190">
        <v>298</v>
      </c>
      <c r="K58" s="190">
        <v>294</v>
      </c>
      <c r="L58" s="190">
        <v>447</v>
      </c>
      <c r="M58" s="190">
        <v>570</v>
      </c>
      <c r="N58" s="190">
        <v>675</v>
      </c>
      <c r="O58" s="190">
        <v>439</v>
      </c>
      <c r="P58" s="190">
        <v>437</v>
      </c>
      <c r="Q58" s="190">
        <v>521</v>
      </c>
      <c r="R58" s="190">
        <v>567</v>
      </c>
      <c r="S58" s="190">
        <v>551</v>
      </c>
      <c r="T58" s="190">
        <v>326</v>
      </c>
      <c r="U58" s="190">
        <v>263</v>
      </c>
      <c r="V58" s="190">
        <v>98</v>
      </c>
      <c r="W58" s="190">
        <v>54</v>
      </c>
      <c r="X58" s="191" t="s">
        <v>1442</v>
      </c>
      <c r="Z58" s="185"/>
    </row>
    <row r="59" spans="2:23" ht="15" customHeight="1">
      <c r="B59" s="157" t="s">
        <v>1443</v>
      </c>
      <c r="F59" s="160"/>
      <c r="G59" s="160"/>
      <c r="H59" s="160"/>
      <c r="I59" s="160"/>
      <c r="J59" s="160"/>
      <c r="K59" s="160"/>
      <c r="L59" s="160"/>
      <c r="M59" s="160"/>
      <c r="N59" s="160"/>
      <c r="O59" s="160"/>
      <c r="P59" s="160"/>
      <c r="Q59" s="160"/>
      <c r="R59" s="160"/>
      <c r="S59" s="160"/>
      <c r="T59" s="160"/>
      <c r="U59" s="160"/>
      <c r="V59" s="160"/>
      <c r="W59" s="160"/>
    </row>
    <row r="60" spans="6:23" ht="12">
      <c r="F60" s="160"/>
      <c r="G60" s="160"/>
      <c r="H60" s="160"/>
      <c r="I60" s="160"/>
      <c r="J60" s="160"/>
      <c r="K60" s="160"/>
      <c r="L60" s="160"/>
      <c r="M60" s="160"/>
      <c r="N60" s="160"/>
      <c r="O60" s="160"/>
      <c r="P60" s="160"/>
      <c r="Q60" s="160"/>
      <c r="R60" s="160"/>
      <c r="S60" s="160"/>
      <c r="T60" s="160"/>
      <c r="U60" s="160"/>
      <c r="V60" s="160"/>
      <c r="W60" s="160"/>
    </row>
    <row r="61" spans="6:23" ht="12">
      <c r="F61" s="160"/>
      <c r="G61" s="160"/>
      <c r="H61" s="160"/>
      <c r="I61" s="160"/>
      <c r="J61" s="160"/>
      <c r="K61" s="160"/>
      <c r="L61" s="160"/>
      <c r="M61" s="160"/>
      <c r="N61" s="160"/>
      <c r="O61" s="160"/>
      <c r="P61" s="160"/>
      <c r="Q61" s="160"/>
      <c r="R61" s="160"/>
      <c r="S61" s="160"/>
      <c r="T61" s="160"/>
      <c r="U61" s="160"/>
      <c r="V61" s="160"/>
      <c r="W61" s="160"/>
    </row>
    <row r="62" spans="6:23" ht="12">
      <c r="F62" s="160"/>
      <c r="G62" s="160"/>
      <c r="H62" s="160"/>
      <c r="I62" s="160"/>
      <c r="J62" s="160"/>
      <c r="K62" s="160"/>
      <c r="L62" s="160"/>
      <c r="M62" s="160"/>
      <c r="N62" s="160"/>
      <c r="O62" s="160"/>
      <c r="P62" s="160"/>
      <c r="Q62" s="160"/>
      <c r="R62" s="160"/>
      <c r="S62" s="160"/>
      <c r="T62" s="160"/>
      <c r="U62" s="160"/>
      <c r="V62" s="160"/>
      <c r="W62" s="160"/>
    </row>
    <row r="63" spans="6:23" ht="12">
      <c r="F63" s="160"/>
      <c r="G63" s="160"/>
      <c r="H63" s="160"/>
      <c r="I63" s="160"/>
      <c r="J63" s="160"/>
      <c r="K63" s="160"/>
      <c r="L63" s="160"/>
      <c r="M63" s="160"/>
      <c r="N63" s="160"/>
      <c r="O63" s="160"/>
      <c r="P63" s="160"/>
      <c r="Q63" s="160"/>
      <c r="R63" s="160"/>
      <c r="S63" s="160"/>
      <c r="T63" s="160"/>
      <c r="U63" s="160"/>
      <c r="V63" s="160"/>
      <c r="W63" s="160"/>
    </row>
    <row r="64" spans="6:23" ht="12">
      <c r="F64" s="160"/>
      <c r="G64" s="160"/>
      <c r="H64" s="160"/>
      <c r="I64" s="160"/>
      <c r="J64" s="160"/>
      <c r="K64" s="160"/>
      <c r="L64" s="160"/>
      <c r="M64" s="160"/>
      <c r="N64" s="160"/>
      <c r="O64" s="160"/>
      <c r="P64" s="160"/>
      <c r="Q64" s="160"/>
      <c r="R64" s="160"/>
      <c r="S64" s="160"/>
      <c r="T64" s="160"/>
      <c r="U64" s="160"/>
      <c r="V64" s="160"/>
      <c r="W64" s="160"/>
    </row>
    <row r="65" spans="6:23" ht="12">
      <c r="F65" s="160"/>
      <c r="G65" s="160"/>
      <c r="H65" s="160"/>
      <c r="I65" s="160"/>
      <c r="J65" s="160"/>
      <c r="K65" s="160"/>
      <c r="L65" s="160"/>
      <c r="M65" s="160"/>
      <c r="N65" s="160"/>
      <c r="O65" s="160"/>
      <c r="P65" s="160"/>
      <c r="Q65" s="160"/>
      <c r="R65" s="160"/>
      <c r="S65" s="160"/>
      <c r="T65" s="160"/>
      <c r="U65" s="160"/>
      <c r="V65" s="160"/>
      <c r="W65" s="160"/>
    </row>
    <row r="66" spans="6:23" ht="12">
      <c r="F66" s="160"/>
      <c r="G66" s="160"/>
      <c r="H66" s="160"/>
      <c r="I66" s="160"/>
      <c r="J66" s="160"/>
      <c r="K66" s="160"/>
      <c r="L66" s="160"/>
      <c r="M66" s="160"/>
      <c r="N66" s="160"/>
      <c r="O66" s="160"/>
      <c r="P66" s="160"/>
      <c r="Q66" s="160"/>
      <c r="R66" s="160"/>
      <c r="S66" s="160"/>
      <c r="T66" s="160"/>
      <c r="U66" s="160"/>
      <c r="V66" s="160"/>
      <c r="W66" s="160"/>
    </row>
  </sheetData>
  <mergeCells count="8">
    <mergeCell ref="B10:C10"/>
    <mergeCell ref="B11:C11"/>
    <mergeCell ref="B12:C12"/>
    <mergeCell ref="B13:C13"/>
    <mergeCell ref="B4:C4"/>
    <mergeCell ref="B5:C5"/>
    <mergeCell ref="B7:C7"/>
    <mergeCell ref="B8:C8"/>
  </mergeCells>
  <printOptions/>
  <pageMargins left="0.75" right="0.75" top="1" bottom="1" header="0.512" footer="0.512"/>
  <pageSetup orientation="portrait" paperSize="8" r:id="rId1"/>
</worksheet>
</file>

<file path=xl/worksheets/sheet6.xml><?xml version="1.0" encoding="utf-8"?>
<worksheet xmlns="http://schemas.openxmlformats.org/spreadsheetml/2006/main" xmlns:r="http://schemas.openxmlformats.org/officeDocument/2006/relationships">
  <dimension ref="B2:L60"/>
  <sheetViews>
    <sheetView workbookViewId="0" topLeftCell="A1">
      <selection activeCell="A1" sqref="A1"/>
    </sheetView>
  </sheetViews>
  <sheetFormatPr defaultColWidth="9.00390625" defaultRowHeight="13.5"/>
  <cols>
    <col min="1" max="1" width="2.625" style="93" customWidth="1"/>
    <col min="2" max="2" width="10.625" style="93" customWidth="1"/>
    <col min="3" max="3" width="8.625" style="93" customWidth="1"/>
    <col min="4" max="4" width="7.625" style="93" customWidth="1"/>
    <col min="5" max="5" width="8.625" style="93" customWidth="1"/>
    <col min="6" max="6" width="7.625" style="93" customWidth="1"/>
    <col min="7" max="7" width="13.125" style="93" customWidth="1"/>
    <col min="8" max="8" width="8.625" style="93" customWidth="1"/>
    <col min="9" max="9" width="7.625" style="93" customWidth="1"/>
    <col min="10" max="10" width="8.625" style="93" customWidth="1"/>
    <col min="11" max="11" width="7.625" style="93" customWidth="1"/>
    <col min="12" max="12" width="12.625" style="93" customWidth="1"/>
    <col min="13" max="16384" width="9.00390625" style="93" customWidth="1"/>
  </cols>
  <sheetData>
    <row r="2" ht="14.25" customHeight="1">
      <c r="B2" s="94" t="s">
        <v>1458</v>
      </c>
    </row>
    <row r="3" spans="5:12" ht="12" customHeight="1">
      <c r="E3" s="192"/>
      <c r="G3" s="103"/>
      <c r="L3" s="96" t="s">
        <v>1456</v>
      </c>
    </row>
    <row r="4" ht="7.5" customHeight="1" thickBot="1"/>
    <row r="5" spans="2:12" ht="12.75" thickTop="1">
      <c r="B5" s="193"/>
      <c r="C5" s="194" t="s">
        <v>1445</v>
      </c>
      <c r="D5" s="195"/>
      <c r="E5" s="195"/>
      <c r="F5" s="195"/>
      <c r="G5" s="196"/>
      <c r="H5" s="195" t="s">
        <v>1446</v>
      </c>
      <c r="I5" s="195"/>
      <c r="J5" s="195"/>
      <c r="K5" s="195"/>
      <c r="L5" s="196"/>
    </row>
    <row r="6" spans="2:12" ht="22.5">
      <c r="B6" s="110"/>
      <c r="C6" s="127" t="s">
        <v>1447</v>
      </c>
      <c r="D6" s="127"/>
      <c r="E6" s="127" t="s">
        <v>1448</v>
      </c>
      <c r="F6" s="127"/>
      <c r="G6" s="197" t="s">
        <v>1449</v>
      </c>
      <c r="H6" s="127" t="s">
        <v>1447</v>
      </c>
      <c r="I6" s="127"/>
      <c r="J6" s="127" t="s">
        <v>1448</v>
      </c>
      <c r="K6" s="127"/>
      <c r="L6" s="197" t="s">
        <v>1449</v>
      </c>
    </row>
    <row r="7" spans="2:12" ht="12">
      <c r="B7" s="198"/>
      <c r="C7" s="199" t="s">
        <v>1450</v>
      </c>
      <c r="D7" s="199" t="s">
        <v>1451</v>
      </c>
      <c r="E7" s="199" t="s">
        <v>1450</v>
      </c>
      <c r="F7" s="199" t="s">
        <v>1451</v>
      </c>
      <c r="G7" s="199" t="s">
        <v>1452</v>
      </c>
      <c r="H7" s="199" t="s">
        <v>1450</v>
      </c>
      <c r="I7" s="199" t="s">
        <v>1451</v>
      </c>
      <c r="J7" s="199" t="s">
        <v>1450</v>
      </c>
      <c r="K7" s="199" t="s">
        <v>1451</v>
      </c>
      <c r="L7" s="199" t="s">
        <v>1453</v>
      </c>
    </row>
    <row r="8" spans="2:12" s="105" customFormat="1" ht="16.5" customHeight="1">
      <c r="B8" s="104" t="s">
        <v>1075</v>
      </c>
      <c r="C8" s="200">
        <f>SUM(C15:C58)</f>
        <v>74246</v>
      </c>
      <c r="D8" s="201">
        <v>100</v>
      </c>
      <c r="E8" s="102">
        <f>SUM(E15:E58)</f>
        <v>73602</v>
      </c>
      <c r="F8" s="201">
        <v>100</v>
      </c>
      <c r="G8" s="202">
        <v>-0.8673867952482289</v>
      </c>
      <c r="H8" s="102">
        <f>SUM(H15:H58)</f>
        <v>577863</v>
      </c>
      <c r="I8" s="201">
        <v>100</v>
      </c>
      <c r="J8" s="102">
        <f>SUM(J15:J58)</f>
        <v>595364</v>
      </c>
      <c r="K8" s="201">
        <v>100</v>
      </c>
      <c r="L8" s="203">
        <v>3.0285725163230732</v>
      </c>
    </row>
    <row r="9" spans="2:12" s="105" customFormat="1" ht="16.5" customHeight="1">
      <c r="B9" s="104" t="s">
        <v>1093</v>
      </c>
      <c r="C9" s="200">
        <v>55851</v>
      </c>
      <c r="D9" s="204">
        <v>75.22425450529322</v>
      </c>
      <c r="E9" s="106">
        <v>55830</v>
      </c>
      <c r="F9" s="204">
        <v>75.85391701312464</v>
      </c>
      <c r="G9" s="205">
        <v>-0.03760004297147768</v>
      </c>
      <c r="H9" s="106">
        <v>452907</v>
      </c>
      <c r="I9" s="204">
        <v>78.37618951204696</v>
      </c>
      <c r="J9" s="106">
        <v>470628</v>
      </c>
      <c r="K9" s="204">
        <v>79.04878360129266</v>
      </c>
      <c r="L9" s="203">
        <v>3.9127238042247083</v>
      </c>
    </row>
    <row r="10" spans="2:12" s="105" customFormat="1" ht="16.5" customHeight="1">
      <c r="B10" s="104" t="s">
        <v>1094</v>
      </c>
      <c r="C10" s="200">
        <v>18395</v>
      </c>
      <c r="D10" s="204">
        <v>24.775745494706786</v>
      </c>
      <c r="E10" s="106">
        <v>17772</v>
      </c>
      <c r="F10" s="204">
        <v>24.146082986875356</v>
      </c>
      <c r="G10" s="205">
        <v>-3.386789888556673</v>
      </c>
      <c r="H10" s="106">
        <v>124956</v>
      </c>
      <c r="I10" s="204">
        <v>21.623810487953026</v>
      </c>
      <c r="J10" s="106">
        <v>124736</v>
      </c>
      <c r="K10" s="204">
        <v>20.951216398707345</v>
      </c>
      <c r="L10" s="203">
        <v>-0.1760619738147828</v>
      </c>
    </row>
    <row r="11" spans="2:12" s="105" customFormat="1" ht="16.5" customHeight="1">
      <c r="B11" s="104" t="s">
        <v>1095</v>
      </c>
      <c r="C11" s="200">
        <v>33396</v>
      </c>
      <c r="D11" s="204">
        <v>44.980200953586724</v>
      </c>
      <c r="E11" s="106">
        <v>33390</v>
      </c>
      <c r="F11" s="204">
        <v>45.365615064808026</v>
      </c>
      <c r="G11" s="205">
        <v>-0.017966223499820338</v>
      </c>
      <c r="H11" s="106">
        <v>267554</v>
      </c>
      <c r="I11" s="204">
        <v>46.300593739346525</v>
      </c>
      <c r="J11" s="106">
        <v>278721</v>
      </c>
      <c r="K11" s="204">
        <v>46.81522564347189</v>
      </c>
      <c r="L11" s="203">
        <v>4.173736890496872</v>
      </c>
    </row>
    <row r="12" spans="2:12" s="105" customFormat="1" ht="16.5" customHeight="1">
      <c r="B12" s="104" t="s">
        <v>1096</v>
      </c>
      <c r="C12" s="200">
        <v>6141</v>
      </c>
      <c r="D12" s="204">
        <v>8.271152654688468</v>
      </c>
      <c r="E12" s="106">
        <v>5983</v>
      </c>
      <c r="F12" s="204">
        <v>8.128855194152333</v>
      </c>
      <c r="G12" s="205">
        <v>-2.5728708679368184</v>
      </c>
      <c r="H12" s="106">
        <v>44323</v>
      </c>
      <c r="I12" s="204">
        <v>7.67015711336424</v>
      </c>
      <c r="J12" s="106">
        <v>43796</v>
      </c>
      <c r="K12" s="204">
        <v>7.356172022493802</v>
      </c>
      <c r="L12" s="203">
        <v>-1.1889989396024636</v>
      </c>
    </row>
    <row r="13" spans="2:12" s="105" customFormat="1" ht="16.5" customHeight="1">
      <c r="B13" s="104" t="s">
        <v>1097</v>
      </c>
      <c r="C13" s="200">
        <v>14880</v>
      </c>
      <c r="D13" s="204">
        <v>20.04148371629448</v>
      </c>
      <c r="E13" s="106">
        <v>14747</v>
      </c>
      <c r="F13" s="204">
        <v>20.03614032227385</v>
      </c>
      <c r="G13" s="205">
        <v>-0.8938172043010753</v>
      </c>
      <c r="H13" s="106">
        <v>117386</v>
      </c>
      <c r="I13" s="204">
        <v>20.31381140512544</v>
      </c>
      <c r="J13" s="106">
        <v>119984</v>
      </c>
      <c r="K13" s="204">
        <v>20.153049227027502</v>
      </c>
      <c r="L13" s="203">
        <v>2.213211115465217</v>
      </c>
    </row>
    <row r="14" spans="2:12" s="105" customFormat="1" ht="16.5" customHeight="1">
      <c r="B14" s="104" t="s">
        <v>1098</v>
      </c>
      <c r="C14" s="200">
        <v>19829</v>
      </c>
      <c r="D14" s="204">
        <v>26.707162675430325</v>
      </c>
      <c r="E14" s="106">
        <v>19482</v>
      </c>
      <c r="F14" s="204">
        <v>26.469389418765793</v>
      </c>
      <c r="G14" s="205">
        <v>-1.7499621766100155</v>
      </c>
      <c r="H14" s="106">
        <v>148600</v>
      </c>
      <c r="I14" s="204">
        <v>25.7154377421638</v>
      </c>
      <c r="J14" s="106">
        <v>152863</v>
      </c>
      <c r="K14" s="204">
        <v>25.675553107006806</v>
      </c>
      <c r="L14" s="203">
        <v>2.8687752355316283</v>
      </c>
    </row>
    <row r="15" spans="2:12" ht="15" customHeight="1">
      <c r="B15" s="111" t="s">
        <v>1099</v>
      </c>
      <c r="C15" s="109">
        <v>15561</v>
      </c>
      <c r="D15" s="206">
        <v>20.958704846052314</v>
      </c>
      <c r="E15" s="110">
        <v>15690</v>
      </c>
      <c r="F15" s="206">
        <v>21.317355506643842</v>
      </c>
      <c r="G15" s="207">
        <v>0.8289955658376711</v>
      </c>
      <c r="H15" s="110">
        <v>132837</v>
      </c>
      <c r="I15" s="206">
        <v>22.987628555557286</v>
      </c>
      <c r="J15" s="110">
        <v>140617</v>
      </c>
      <c r="K15" s="206">
        <v>23.618660180998514</v>
      </c>
      <c r="L15" s="208">
        <v>5.85680194524116</v>
      </c>
    </row>
    <row r="16" spans="2:12" ht="15" customHeight="1">
      <c r="B16" s="111" t="s">
        <v>1100</v>
      </c>
      <c r="C16" s="109">
        <v>6011</v>
      </c>
      <c r="D16" s="206">
        <v>8.096059046952025</v>
      </c>
      <c r="E16" s="110">
        <v>6057</v>
      </c>
      <c r="F16" s="206">
        <v>8.229395940327707</v>
      </c>
      <c r="G16" s="207">
        <v>0.7652636832473798</v>
      </c>
      <c r="H16" s="110">
        <v>51976</v>
      </c>
      <c r="I16" s="206">
        <v>8.994519462225476</v>
      </c>
      <c r="J16" s="110">
        <v>54433</v>
      </c>
      <c r="K16" s="206">
        <v>9.14281011280494</v>
      </c>
      <c r="L16" s="208">
        <v>4.727181776204402</v>
      </c>
    </row>
    <row r="17" spans="2:12" ht="15" customHeight="1">
      <c r="B17" s="111" t="s">
        <v>1101</v>
      </c>
      <c r="C17" s="109">
        <v>6591</v>
      </c>
      <c r="D17" s="206">
        <v>8.877245912237697</v>
      </c>
      <c r="E17" s="110">
        <v>6478</v>
      </c>
      <c r="F17" s="206">
        <v>8.801391266541671</v>
      </c>
      <c r="G17" s="207">
        <v>-1.714459110908815</v>
      </c>
      <c r="H17" s="110">
        <v>51652</v>
      </c>
      <c r="I17" s="206">
        <v>8.938450809274864</v>
      </c>
      <c r="J17" s="110">
        <v>52411</v>
      </c>
      <c r="K17" s="206">
        <v>8.803185950107833</v>
      </c>
      <c r="L17" s="208">
        <v>1.4694493920854952</v>
      </c>
    </row>
    <row r="18" spans="2:12" ht="15" customHeight="1">
      <c r="B18" s="111" t="s">
        <v>1102</v>
      </c>
      <c r="C18" s="109">
        <v>6850</v>
      </c>
      <c r="D18" s="206">
        <v>9.226086253804919</v>
      </c>
      <c r="E18" s="110">
        <v>6829</v>
      </c>
      <c r="F18" s="206">
        <v>9.278280481508656</v>
      </c>
      <c r="G18" s="207">
        <v>-0.3065693430656934</v>
      </c>
      <c r="H18" s="110">
        <v>53743</v>
      </c>
      <c r="I18" s="206">
        <v>9.300301282483911</v>
      </c>
      <c r="J18" s="110">
        <v>56338</v>
      </c>
      <c r="K18" s="206">
        <v>9.462782432259928</v>
      </c>
      <c r="L18" s="208">
        <v>4.828535809314701</v>
      </c>
    </row>
    <row r="19" spans="2:12" ht="15" customHeight="1">
      <c r="B19" s="111" t="s">
        <v>1103</v>
      </c>
      <c r="C19" s="109">
        <v>3225</v>
      </c>
      <c r="D19" s="206">
        <v>4.343668345769469</v>
      </c>
      <c r="E19" s="110">
        <v>3151</v>
      </c>
      <c r="F19" s="206">
        <v>4.281133664846064</v>
      </c>
      <c r="G19" s="207">
        <v>-2.294573643410853</v>
      </c>
      <c r="H19" s="110">
        <v>24161</v>
      </c>
      <c r="I19" s="206">
        <v>4.18109482697456</v>
      </c>
      <c r="J19" s="110">
        <v>24721</v>
      </c>
      <c r="K19" s="206">
        <v>4.152249716140042</v>
      </c>
      <c r="L19" s="208">
        <v>2.317784859898183</v>
      </c>
    </row>
    <row r="20" spans="2:12" ht="15" customHeight="1">
      <c r="B20" s="111" t="s">
        <v>1104</v>
      </c>
      <c r="C20" s="109">
        <v>2453</v>
      </c>
      <c r="D20" s="206">
        <v>3.303881690596126</v>
      </c>
      <c r="E20" s="110">
        <v>2494</v>
      </c>
      <c r="F20" s="206">
        <v>3.38849487785658</v>
      </c>
      <c r="G20" s="207">
        <v>1.6714227476559314</v>
      </c>
      <c r="H20" s="110">
        <v>19701</v>
      </c>
      <c r="I20" s="206">
        <v>3.409285591913654</v>
      </c>
      <c r="J20" s="110">
        <v>20549</v>
      </c>
      <c r="K20" s="206">
        <v>3.4515019383100087</v>
      </c>
      <c r="L20" s="208">
        <v>4.304350032993249</v>
      </c>
    </row>
    <row r="21" spans="2:12" ht="15" customHeight="1">
      <c r="B21" s="111" t="s">
        <v>1454</v>
      </c>
      <c r="C21" s="109">
        <v>1957</v>
      </c>
      <c r="D21" s="206">
        <v>2.6358322333863105</v>
      </c>
      <c r="E21" s="110">
        <v>1929</v>
      </c>
      <c r="F21" s="206">
        <v>2.620852694220266</v>
      </c>
      <c r="G21" s="207">
        <v>-1.430761369443025</v>
      </c>
      <c r="H21" s="110">
        <v>14601</v>
      </c>
      <c r="I21" s="206">
        <v>2.5267234621354886</v>
      </c>
      <c r="J21" s="110">
        <v>14781</v>
      </c>
      <c r="K21" s="206">
        <v>2.4826828629208353</v>
      </c>
      <c r="L21" s="208">
        <v>1.2327922745017463</v>
      </c>
    </row>
    <row r="22" spans="2:12" ht="15" customHeight="1">
      <c r="B22" s="111" t="s">
        <v>1106</v>
      </c>
      <c r="C22" s="109">
        <v>1778</v>
      </c>
      <c r="D22" s="206">
        <v>2.394741804272284</v>
      </c>
      <c r="E22" s="110">
        <v>1684</v>
      </c>
      <c r="F22" s="206">
        <v>2.287981304855846</v>
      </c>
      <c r="G22" s="207">
        <v>-5.286839145106861</v>
      </c>
      <c r="H22" s="110">
        <v>12406</v>
      </c>
      <c r="I22" s="206">
        <v>2.1468756435348864</v>
      </c>
      <c r="J22" s="110">
        <v>11755</v>
      </c>
      <c r="K22" s="206">
        <v>1.9744223701802595</v>
      </c>
      <c r="L22" s="208">
        <v>-5.247460906013219</v>
      </c>
    </row>
    <row r="23" spans="2:12" ht="15" customHeight="1">
      <c r="B23" s="111" t="s">
        <v>1107</v>
      </c>
      <c r="C23" s="109">
        <v>2224</v>
      </c>
      <c r="D23" s="206">
        <v>2.995447566198852</v>
      </c>
      <c r="E23" s="110">
        <v>2205</v>
      </c>
      <c r="F23" s="206">
        <v>2.9958425042797754</v>
      </c>
      <c r="G23" s="207">
        <v>-0.85431654676259</v>
      </c>
      <c r="H23" s="110">
        <v>17983</v>
      </c>
      <c r="I23" s="206">
        <v>3.1119832901570095</v>
      </c>
      <c r="J23" s="110">
        <v>17678</v>
      </c>
      <c r="K23" s="206">
        <v>2.9692759387534347</v>
      </c>
      <c r="L23" s="208">
        <v>-1.6960462659178115</v>
      </c>
    </row>
    <row r="24" spans="2:12" ht="15" customHeight="1">
      <c r="B24" s="111" t="s">
        <v>1108</v>
      </c>
      <c r="C24" s="109">
        <v>3548</v>
      </c>
      <c r="D24" s="206">
        <v>4.778708617299249</v>
      </c>
      <c r="E24" s="110">
        <v>3601</v>
      </c>
      <c r="F24" s="206">
        <v>4.892530094290916</v>
      </c>
      <c r="G24" s="207">
        <v>1.4937993235625704</v>
      </c>
      <c r="H24" s="110">
        <v>28074</v>
      </c>
      <c r="I24" s="206">
        <v>4.858244947331807</v>
      </c>
      <c r="J24" s="110">
        <v>29939</v>
      </c>
      <c r="K24" s="206">
        <v>5.028688331844049</v>
      </c>
      <c r="L24" s="208">
        <v>6.643157369808364</v>
      </c>
    </row>
    <row r="25" spans="2:12" ht="15" customHeight="1">
      <c r="B25" s="111" t="s">
        <v>1109</v>
      </c>
      <c r="C25" s="109">
        <v>2113</v>
      </c>
      <c r="D25" s="206">
        <v>2.845944562670043</v>
      </c>
      <c r="E25" s="110">
        <v>2141</v>
      </c>
      <c r="F25" s="206">
        <v>2.908888345425396</v>
      </c>
      <c r="G25" s="207">
        <v>1.3251301467108376</v>
      </c>
      <c r="H25" s="110">
        <v>21833</v>
      </c>
      <c r="I25" s="206">
        <v>3.778231172440526</v>
      </c>
      <c r="J25" s="110">
        <v>22801</v>
      </c>
      <c r="K25" s="206">
        <v>3.8297579296027306</v>
      </c>
      <c r="L25" s="208">
        <v>4.433655475656117</v>
      </c>
    </row>
    <row r="26" spans="2:12" ht="15" customHeight="1">
      <c r="B26" s="111" t="s">
        <v>1110</v>
      </c>
      <c r="C26" s="109">
        <v>1225</v>
      </c>
      <c r="D26" s="206">
        <v>1.6499205344395658</v>
      </c>
      <c r="E26" s="110">
        <v>1261</v>
      </c>
      <c r="F26" s="206">
        <v>1.7132686611776853</v>
      </c>
      <c r="G26" s="207">
        <v>2.9387755102040813</v>
      </c>
      <c r="H26" s="110">
        <v>8553</v>
      </c>
      <c r="I26" s="206">
        <v>1.4801086070573821</v>
      </c>
      <c r="J26" s="110">
        <v>9089</v>
      </c>
      <c r="K26" s="206">
        <v>1.52662908741543</v>
      </c>
      <c r="L26" s="208">
        <v>6.266806968315211</v>
      </c>
    </row>
    <row r="27" spans="2:12" ht="15" customHeight="1">
      <c r="B27" s="111" t="s">
        <v>1111</v>
      </c>
      <c r="C27" s="109">
        <v>2315</v>
      </c>
      <c r="D27" s="206">
        <v>3.118013091614363</v>
      </c>
      <c r="E27" s="110">
        <v>2310</v>
      </c>
      <c r="F27" s="206">
        <v>3.138501671150241</v>
      </c>
      <c r="G27" s="207">
        <v>-0.21598272138228944</v>
      </c>
      <c r="H27" s="110">
        <v>15387</v>
      </c>
      <c r="I27" s="206">
        <v>2.6627418609601237</v>
      </c>
      <c r="J27" s="110">
        <v>15516</v>
      </c>
      <c r="K27" s="206">
        <v>2.6061367499546497</v>
      </c>
      <c r="L27" s="208">
        <v>0.8383700526418405</v>
      </c>
    </row>
    <row r="28" spans="2:12" ht="15" customHeight="1">
      <c r="B28" s="111" t="s">
        <v>1112</v>
      </c>
      <c r="C28" s="109">
        <v>716</v>
      </c>
      <c r="D28" s="206">
        <v>0.9643617164561055</v>
      </c>
      <c r="E28" s="110">
        <v>697</v>
      </c>
      <c r="F28" s="206">
        <v>0.9469851362734708</v>
      </c>
      <c r="G28" s="207">
        <v>-2.653631284916201</v>
      </c>
      <c r="H28" s="110">
        <v>4556</v>
      </c>
      <c r="I28" s="206">
        <v>0.7884221692684944</v>
      </c>
      <c r="J28" s="110">
        <v>4471</v>
      </c>
      <c r="K28" s="206">
        <v>0.7509691550043335</v>
      </c>
      <c r="L28" s="208">
        <v>-1.8656716417910446</v>
      </c>
    </row>
    <row r="29" spans="2:12" ht="15" customHeight="1">
      <c r="B29" s="111" t="s">
        <v>1113</v>
      </c>
      <c r="C29" s="109">
        <v>545</v>
      </c>
      <c r="D29" s="206">
        <v>0.7340462785873987</v>
      </c>
      <c r="E29" s="110">
        <v>533</v>
      </c>
      <c r="F29" s="206">
        <v>0.7241651042091247</v>
      </c>
      <c r="G29" s="207">
        <v>-2.2018348623853212</v>
      </c>
      <c r="H29" s="110">
        <v>2887</v>
      </c>
      <c r="I29" s="206">
        <v>0.49959938601363996</v>
      </c>
      <c r="J29" s="110">
        <v>3107</v>
      </c>
      <c r="K29" s="206">
        <v>0.5218656149851184</v>
      </c>
      <c r="L29" s="208">
        <v>7.620367163145134</v>
      </c>
    </row>
    <row r="30" spans="2:12" ht="15" customHeight="1">
      <c r="B30" s="111" t="s">
        <v>1114</v>
      </c>
      <c r="C30" s="109">
        <v>1297</v>
      </c>
      <c r="D30" s="206">
        <v>1.7468954556474423</v>
      </c>
      <c r="E30" s="110">
        <v>1233</v>
      </c>
      <c r="F30" s="206">
        <v>1.6752262166788947</v>
      </c>
      <c r="G30" s="207">
        <v>-4.934464148033924</v>
      </c>
      <c r="H30" s="110">
        <v>8552</v>
      </c>
      <c r="I30" s="206">
        <v>1.4799355556593863</v>
      </c>
      <c r="J30" s="110">
        <v>8735</v>
      </c>
      <c r="K30" s="206">
        <v>1.467169664272613</v>
      </c>
      <c r="L30" s="208">
        <v>2.1398503274087934</v>
      </c>
    </row>
    <row r="31" spans="2:12" ht="15" customHeight="1">
      <c r="B31" s="111" t="s">
        <v>1115</v>
      </c>
      <c r="C31" s="109">
        <v>496</v>
      </c>
      <c r="D31" s="206">
        <v>0.668049457209816</v>
      </c>
      <c r="E31" s="110">
        <v>481</v>
      </c>
      <c r="F31" s="206">
        <v>0.6535148501399418</v>
      </c>
      <c r="G31" s="207">
        <v>-3.024193548387097</v>
      </c>
      <c r="H31" s="110">
        <v>3206</v>
      </c>
      <c r="I31" s="206">
        <v>0.5548027819742742</v>
      </c>
      <c r="J31" s="110">
        <v>3086</v>
      </c>
      <c r="K31" s="206">
        <v>0.5183383610698665</v>
      </c>
      <c r="L31" s="208">
        <v>-3.7429819089207736</v>
      </c>
    </row>
    <row r="32" spans="2:12" ht="15" customHeight="1">
      <c r="B32" s="111" t="s">
        <v>1455</v>
      </c>
      <c r="C32" s="109">
        <v>589</v>
      </c>
      <c r="D32" s="206">
        <v>0.7933087304366565</v>
      </c>
      <c r="E32" s="110">
        <v>560</v>
      </c>
      <c r="F32" s="206">
        <v>0.7608488899758159</v>
      </c>
      <c r="G32" s="207">
        <v>-4.923599320882852</v>
      </c>
      <c r="H32" s="110">
        <v>3323</v>
      </c>
      <c r="I32" s="206">
        <v>0.5750497955397732</v>
      </c>
      <c r="J32" s="110">
        <v>3215</v>
      </c>
      <c r="K32" s="206">
        <v>0.5400057779778421</v>
      </c>
      <c r="L32" s="208">
        <v>-3.250075233222991</v>
      </c>
    </row>
    <row r="33" spans="2:12" ht="15" customHeight="1">
      <c r="B33" s="111" t="s">
        <v>1117</v>
      </c>
      <c r="C33" s="109">
        <v>621</v>
      </c>
      <c r="D33" s="206">
        <v>0.8364086954179349</v>
      </c>
      <c r="E33" s="110">
        <v>588</v>
      </c>
      <c r="F33" s="206">
        <v>0.7988913344746067</v>
      </c>
      <c r="G33" s="207">
        <v>-5.314009661835748</v>
      </c>
      <c r="H33" s="110">
        <v>3862</v>
      </c>
      <c r="I33" s="206">
        <v>0.6683244990594657</v>
      </c>
      <c r="J33" s="110">
        <v>3528</v>
      </c>
      <c r="K33" s="206">
        <v>0.5925786577623101</v>
      </c>
      <c r="L33" s="208">
        <v>-8.648368720870016</v>
      </c>
    </row>
    <row r="34" spans="2:12" ht="15" customHeight="1">
      <c r="B34" s="111" t="s">
        <v>1118</v>
      </c>
      <c r="C34" s="109">
        <v>497</v>
      </c>
      <c r="D34" s="206">
        <v>0.669396331115481</v>
      </c>
      <c r="E34" s="110">
        <v>498</v>
      </c>
      <c r="F34" s="206">
        <v>0.6766120485856363</v>
      </c>
      <c r="G34" s="207">
        <v>0.2012072434607646</v>
      </c>
      <c r="H34" s="110">
        <v>3163</v>
      </c>
      <c r="I34" s="206">
        <v>0.5473615718604582</v>
      </c>
      <c r="J34" s="110">
        <v>3048</v>
      </c>
      <c r="K34" s="206">
        <v>0.5119557111279822</v>
      </c>
      <c r="L34" s="208">
        <v>-3.635788808093582</v>
      </c>
    </row>
    <row r="35" spans="2:12" ht="15" customHeight="1">
      <c r="B35" s="111" t="s">
        <v>1119</v>
      </c>
      <c r="C35" s="109">
        <v>390</v>
      </c>
      <c r="D35" s="206">
        <v>0.5252808232093311</v>
      </c>
      <c r="E35" s="110">
        <v>373</v>
      </c>
      <c r="F35" s="206">
        <v>0.5067797070731773</v>
      </c>
      <c r="G35" s="207">
        <v>-4.358974358974359</v>
      </c>
      <c r="H35" s="110">
        <v>3098</v>
      </c>
      <c r="I35" s="206">
        <v>0.5361132309907366</v>
      </c>
      <c r="J35" s="110">
        <v>2571</v>
      </c>
      <c r="K35" s="206">
        <v>0.4318366579101189</v>
      </c>
      <c r="L35" s="208">
        <v>-17.010974822466107</v>
      </c>
    </row>
    <row r="36" spans="2:12" ht="15" customHeight="1">
      <c r="B36" s="111" t="s">
        <v>1120</v>
      </c>
      <c r="C36" s="109">
        <v>612</v>
      </c>
      <c r="D36" s="206">
        <v>0.8242868302669505</v>
      </c>
      <c r="E36" s="110">
        <v>617</v>
      </c>
      <c r="F36" s="206">
        <v>0.838292437705497</v>
      </c>
      <c r="G36" s="207">
        <v>0.8169934640522877</v>
      </c>
      <c r="H36" s="110">
        <v>4685</v>
      </c>
      <c r="I36" s="206">
        <v>0.8107457996099422</v>
      </c>
      <c r="J36" s="110">
        <v>4746</v>
      </c>
      <c r="K36" s="206">
        <v>0.7971593848469173</v>
      </c>
      <c r="L36" s="208">
        <v>1.3020277481323372</v>
      </c>
    </row>
    <row r="37" spans="2:12" ht="15" customHeight="1">
      <c r="B37" s="111" t="s">
        <v>1121</v>
      </c>
      <c r="C37" s="109">
        <v>368</v>
      </c>
      <c r="D37" s="206">
        <v>0.49564959728470215</v>
      </c>
      <c r="E37" s="110">
        <v>380</v>
      </c>
      <c r="F37" s="206">
        <v>0.5162903181978751</v>
      </c>
      <c r="G37" s="207">
        <v>3.260869565217391</v>
      </c>
      <c r="H37" s="110">
        <v>2253</v>
      </c>
      <c r="I37" s="206">
        <v>0.38988479968435424</v>
      </c>
      <c r="J37" s="110">
        <v>2140</v>
      </c>
      <c r="K37" s="206">
        <v>0.3594439704113786</v>
      </c>
      <c r="L37" s="208">
        <v>-5.015534842432313</v>
      </c>
    </row>
    <row r="38" spans="2:12" ht="15" customHeight="1">
      <c r="B38" s="111" t="s">
        <v>1122</v>
      </c>
      <c r="C38" s="109">
        <v>630</v>
      </c>
      <c r="D38" s="206">
        <v>0.8485305605689195</v>
      </c>
      <c r="E38" s="110">
        <v>592</v>
      </c>
      <c r="F38" s="206">
        <v>0.8043259694030053</v>
      </c>
      <c r="G38" s="207">
        <v>-6.031746031746032</v>
      </c>
      <c r="H38" s="110">
        <v>4415</v>
      </c>
      <c r="I38" s="206">
        <v>0.7640219221510981</v>
      </c>
      <c r="J38" s="110">
        <v>3894</v>
      </c>
      <c r="K38" s="206">
        <v>0.6540536545709852</v>
      </c>
      <c r="L38" s="208">
        <v>-11.800679501698754</v>
      </c>
    </row>
    <row r="39" spans="2:12" ht="15" customHeight="1">
      <c r="B39" s="111" t="s">
        <v>1123</v>
      </c>
      <c r="C39" s="109">
        <v>271</v>
      </c>
      <c r="D39" s="206">
        <v>0.3650028284352019</v>
      </c>
      <c r="E39" s="110">
        <v>269</v>
      </c>
      <c r="F39" s="206">
        <v>0.36547919893481157</v>
      </c>
      <c r="G39" s="207">
        <v>-0.7380073800738007</v>
      </c>
      <c r="H39" s="110">
        <v>1514</v>
      </c>
      <c r="I39" s="206">
        <v>0.26199981656551813</v>
      </c>
      <c r="J39" s="110">
        <v>1566</v>
      </c>
      <c r="K39" s="206">
        <v>0.2630323633944948</v>
      </c>
      <c r="L39" s="208">
        <v>3.4346103038309117</v>
      </c>
    </row>
    <row r="40" spans="2:12" ht="15" customHeight="1">
      <c r="B40" s="111" t="s">
        <v>1124</v>
      </c>
      <c r="C40" s="109">
        <v>250</v>
      </c>
      <c r="D40" s="206">
        <v>0.3367184764162379</v>
      </c>
      <c r="E40" s="110">
        <v>221</v>
      </c>
      <c r="F40" s="206">
        <v>0.30026357979402735</v>
      </c>
      <c r="G40" s="207">
        <v>-11.6</v>
      </c>
      <c r="H40" s="110">
        <v>1654</v>
      </c>
      <c r="I40" s="206">
        <v>0.28622701228491876</v>
      </c>
      <c r="J40" s="110">
        <v>1826</v>
      </c>
      <c r="K40" s="206">
        <v>0.30670312615475576</v>
      </c>
      <c r="L40" s="208">
        <v>10.399032648125756</v>
      </c>
    </row>
    <row r="41" spans="2:12" ht="15" customHeight="1">
      <c r="B41" s="111" t="s">
        <v>1125</v>
      </c>
      <c r="C41" s="109">
        <v>395</v>
      </c>
      <c r="D41" s="206">
        <v>0.5320151927376559</v>
      </c>
      <c r="E41" s="110">
        <v>380</v>
      </c>
      <c r="F41" s="206">
        <v>0.5162903181978751</v>
      </c>
      <c r="G41" s="207">
        <v>-3.79746835443038</v>
      </c>
      <c r="H41" s="110">
        <v>2543</v>
      </c>
      <c r="I41" s="206">
        <v>0.44006970510311266</v>
      </c>
      <c r="J41" s="110">
        <v>2332</v>
      </c>
      <c r="K41" s="206">
        <v>0.3916931490651097</v>
      </c>
      <c r="L41" s="208">
        <v>-8.297286669288242</v>
      </c>
    </row>
    <row r="42" spans="2:12" ht="15" customHeight="1">
      <c r="B42" s="111" t="s">
        <v>1126</v>
      </c>
      <c r="C42" s="109">
        <v>1349</v>
      </c>
      <c r="D42" s="206">
        <v>1.8169328987420197</v>
      </c>
      <c r="E42" s="110">
        <v>1303</v>
      </c>
      <c r="F42" s="206">
        <v>1.7703323279258716</v>
      </c>
      <c r="G42" s="207">
        <v>-3.40993328391401</v>
      </c>
      <c r="H42" s="110">
        <v>10544</v>
      </c>
      <c r="I42" s="206">
        <v>1.8246539404668578</v>
      </c>
      <c r="J42" s="110">
        <v>10690</v>
      </c>
      <c r="K42" s="206">
        <v>1.7955402073353444</v>
      </c>
      <c r="L42" s="208">
        <v>1.3846737481031868</v>
      </c>
    </row>
    <row r="43" spans="2:12" ht="15" customHeight="1">
      <c r="B43" s="111" t="s">
        <v>1127</v>
      </c>
      <c r="C43" s="109">
        <v>954</v>
      </c>
      <c r="D43" s="206">
        <v>1.2849177060043637</v>
      </c>
      <c r="E43" s="110">
        <v>922</v>
      </c>
      <c r="F43" s="206">
        <v>1.2526833509958968</v>
      </c>
      <c r="G43" s="207">
        <v>-3.3542976939203357</v>
      </c>
      <c r="H43" s="110">
        <v>6242</v>
      </c>
      <c r="I43" s="206">
        <v>1.0801868262892762</v>
      </c>
      <c r="J43" s="110">
        <v>6199</v>
      </c>
      <c r="K43" s="206">
        <v>1.041211762887914</v>
      </c>
      <c r="L43" s="208">
        <v>-0.6888817686638898</v>
      </c>
    </row>
    <row r="44" spans="2:12" ht="15" customHeight="1">
      <c r="B44" s="111" t="s">
        <v>1128</v>
      </c>
      <c r="C44" s="109">
        <v>628</v>
      </c>
      <c r="D44" s="206">
        <v>0.8458368127575897</v>
      </c>
      <c r="E44" s="110">
        <v>587</v>
      </c>
      <c r="F44" s="206">
        <v>0.797532675742507</v>
      </c>
      <c r="G44" s="207">
        <v>-6.528662420382165</v>
      </c>
      <c r="H44" s="110">
        <v>5848</v>
      </c>
      <c r="I44" s="206">
        <v>1.012004575478963</v>
      </c>
      <c r="J44" s="110">
        <v>5540</v>
      </c>
      <c r="K44" s="206">
        <v>0.9305231757378679</v>
      </c>
      <c r="L44" s="208">
        <v>-5.266757865937072</v>
      </c>
    </row>
    <row r="45" spans="2:12" ht="15" customHeight="1">
      <c r="B45" s="111" t="s">
        <v>1129</v>
      </c>
      <c r="C45" s="109">
        <v>942</v>
      </c>
      <c r="D45" s="206">
        <v>1.2687552191363844</v>
      </c>
      <c r="E45" s="110">
        <v>932</v>
      </c>
      <c r="F45" s="206">
        <v>1.2662699383168936</v>
      </c>
      <c r="G45" s="207">
        <v>-1.0615711252653928</v>
      </c>
      <c r="H45" s="110">
        <v>6149</v>
      </c>
      <c r="I45" s="206">
        <v>1.0640930462756744</v>
      </c>
      <c r="J45" s="110">
        <v>6521</v>
      </c>
      <c r="K45" s="206">
        <v>1.0952963229217756</v>
      </c>
      <c r="L45" s="208">
        <v>6.049764189299073</v>
      </c>
    </row>
    <row r="46" spans="2:12" ht="15" customHeight="1">
      <c r="B46" s="111" t="s">
        <v>1130</v>
      </c>
      <c r="C46" s="109">
        <v>457</v>
      </c>
      <c r="D46" s="206">
        <v>0.6155213748888829</v>
      </c>
      <c r="E46" s="110">
        <v>431</v>
      </c>
      <c r="F46" s="206">
        <v>0.5855819135349583</v>
      </c>
      <c r="G46" s="207">
        <v>-5.689277899343545</v>
      </c>
      <c r="H46" s="110">
        <v>3257</v>
      </c>
      <c r="I46" s="206">
        <v>0.5636284032720558</v>
      </c>
      <c r="J46" s="110">
        <v>3407</v>
      </c>
      <c r="K46" s="206">
        <v>0.5722549566315732</v>
      </c>
      <c r="L46" s="208">
        <v>4.60546515198035</v>
      </c>
    </row>
    <row r="47" spans="2:12" ht="15" customHeight="1">
      <c r="B47" s="111" t="s">
        <v>1979</v>
      </c>
      <c r="C47" s="109">
        <v>386</v>
      </c>
      <c r="D47" s="206">
        <v>0.5198933275866713</v>
      </c>
      <c r="E47" s="110">
        <v>372</v>
      </c>
      <c r="F47" s="206">
        <v>0.5054210483410777</v>
      </c>
      <c r="G47" s="207">
        <v>-3.6269430051813467</v>
      </c>
      <c r="H47" s="110">
        <v>2326</v>
      </c>
      <c r="I47" s="206">
        <v>0.4025175517380417</v>
      </c>
      <c r="J47" s="110">
        <v>2192</v>
      </c>
      <c r="K47" s="206">
        <v>0.3681781229634308</v>
      </c>
      <c r="L47" s="208">
        <v>-5.760963026655202</v>
      </c>
    </row>
    <row r="48" spans="2:12" ht="15" customHeight="1">
      <c r="B48" s="111" t="s">
        <v>1131</v>
      </c>
      <c r="C48" s="109">
        <v>1042</v>
      </c>
      <c r="D48" s="206">
        <v>1.4034426097028796</v>
      </c>
      <c r="E48" s="110">
        <v>960</v>
      </c>
      <c r="F48" s="206">
        <v>1.3043123828156844</v>
      </c>
      <c r="G48" s="207">
        <v>-7.869481765834934</v>
      </c>
      <c r="H48" s="110">
        <v>7087</v>
      </c>
      <c r="I48" s="206">
        <v>1.2264152575956584</v>
      </c>
      <c r="J48" s="110">
        <v>7068</v>
      </c>
      <c r="K48" s="206">
        <v>1.1871728891904785</v>
      </c>
      <c r="L48" s="208">
        <v>-0.2680965147453083</v>
      </c>
    </row>
    <row r="49" spans="2:12" ht="15" customHeight="1">
      <c r="B49" s="111" t="s">
        <v>1132</v>
      </c>
      <c r="C49" s="109">
        <v>511</v>
      </c>
      <c r="D49" s="206">
        <v>0.6882525657947903</v>
      </c>
      <c r="E49" s="110">
        <v>522</v>
      </c>
      <c r="F49" s="206">
        <v>0.7092198581560284</v>
      </c>
      <c r="G49" s="207">
        <v>2.152641878669276</v>
      </c>
      <c r="H49" s="110">
        <v>3982</v>
      </c>
      <c r="I49" s="206">
        <v>0.6890906668189519</v>
      </c>
      <c r="J49" s="110">
        <v>4470</v>
      </c>
      <c r="K49" s="206">
        <v>0.7508011905321786</v>
      </c>
      <c r="L49" s="208">
        <v>12.255148166750377</v>
      </c>
    </row>
    <row r="50" spans="2:12" ht="15" customHeight="1">
      <c r="B50" s="111" t="s">
        <v>1133</v>
      </c>
      <c r="C50" s="109">
        <v>428</v>
      </c>
      <c r="D50" s="206">
        <v>0.5764620316245993</v>
      </c>
      <c r="E50" s="110">
        <v>465</v>
      </c>
      <c r="F50" s="206">
        <v>0.6317763104263471</v>
      </c>
      <c r="G50" s="207">
        <v>8.644859813084112</v>
      </c>
      <c r="H50" s="110">
        <v>2911</v>
      </c>
      <c r="I50" s="206">
        <v>0.5037526195655372</v>
      </c>
      <c r="J50" s="110">
        <v>3467</v>
      </c>
      <c r="K50" s="206">
        <v>0.5823328249608642</v>
      </c>
      <c r="L50" s="208">
        <v>19.099965647543797</v>
      </c>
    </row>
    <row r="51" spans="2:12" ht="15" customHeight="1">
      <c r="B51" s="111" t="s">
        <v>1134</v>
      </c>
      <c r="C51" s="109">
        <v>377</v>
      </c>
      <c r="D51" s="206">
        <v>0.5077714624356868</v>
      </c>
      <c r="E51" s="110">
        <v>388</v>
      </c>
      <c r="F51" s="206">
        <v>0.5271595880546724</v>
      </c>
      <c r="G51" s="207">
        <v>2.9177718832891246</v>
      </c>
      <c r="H51" s="110">
        <v>2808</v>
      </c>
      <c r="I51" s="206">
        <v>0.4859283255719781</v>
      </c>
      <c r="J51" s="110">
        <v>3034</v>
      </c>
      <c r="K51" s="206">
        <v>0.5096042085178143</v>
      </c>
      <c r="L51" s="208">
        <v>8.048433048433049</v>
      </c>
    </row>
    <row r="52" spans="2:12" ht="15" customHeight="1">
      <c r="B52" s="111" t="s">
        <v>1135</v>
      </c>
      <c r="C52" s="109">
        <v>468</v>
      </c>
      <c r="D52" s="206">
        <v>0.6303369878511974</v>
      </c>
      <c r="E52" s="110">
        <v>449</v>
      </c>
      <c r="F52" s="206">
        <v>0.6100377707127523</v>
      </c>
      <c r="G52" s="207">
        <v>-4.05982905982906</v>
      </c>
      <c r="H52" s="110">
        <v>3607</v>
      </c>
      <c r="I52" s="206">
        <v>0.6241963925705574</v>
      </c>
      <c r="J52" s="110">
        <v>3704</v>
      </c>
      <c r="K52" s="206">
        <v>0.6221404048615636</v>
      </c>
      <c r="L52" s="208">
        <v>2.6892154144718603</v>
      </c>
    </row>
    <row r="53" spans="2:12" ht="15" customHeight="1">
      <c r="B53" s="111" t="s">
        <v>1136</v>
      </c>
      <c r="C53" s="109">
        <v>336</v>
      </c>
      <c r="D53" s="206">
        <v>0.45254963230342377</v>
      </c>
      <c r="E53" s="110">
        <v>322</v>
      </c>
      <c r="F53" s="206">
        <v>0.4374881117360941</v>
      </c>
      <c r="G53" s="207">
        <v>-4.166666666666666</v>
      </c>
      <c r="H53" s="110">
        <v>2276</v>
      </c>
      <c r="I53" s="206">
        <v>0.39386498183825575</v>
      </c>
      <c r="J53" s="110">
        <v>2323</v>
      </c>
      <c r="K53" s="206">
        <v>0.3901814688157161</v>
      </c>
      <c r="L53" s="208">
        <v>2.0650263620386644</v>
      </c>
    </row>
    <row r="54" spans="2:12" ht="15" customHeight="1">
      <c r="B54" s="111" t="s">
        <v>1137</v>
      </c>
      <c r="C54" s="109">
        <v>880</v>
      </c>
      <c r="D54" s="206">
        <v>1.1852490369851576</v>
      </c>
      <c r="E54" s="110">
        <v>795</v>
      </c>
      <c r="F54" s="206">
        <v>1.0801336920192386</v>
      </c>
      <c r="G54" s="207">
        <v>-9.659090909090908</v>
      </c>
      <c r="H54" s="110">
        <v>5236</v>
      </c>
      <c r="I54" s="206">
        <v>0.9060971199055832</v>
      </c>
      <c r="J54" s="110">
        <v>4879</v>
      </c>
      <c r="K54" s="206">
        <v>0.8194986596435121</v>
      </c>
      <c r="L54" s="208">
        <v>-6.8181818181818175</v>
      </c>
    </row>
    <row r="55" spans="2:12" ht="15" customHeight="1">
      <c r="B55" s="111" t="s">
        <v>1138</v>
      </c>
      <c r="C55" s="109">
        <v>919</v>
      </c>
      <c r="D55" s="206">
        <v>1.2377771193060905</v>
      </c>
      <c r="E55" s="110">
        <v>902</v>
      </c>
      <c r="F55" s="206">
        <v>1.2255101763539036</v>
      </c>
      <c r="G55" s="207">
        <v>-1.8498367791077257</v>
      </c>
      <c r="H55" s="110">
        <v>5666</v>
      </c>
      <c r="I55" s="206">
        <v>0.9805092210437423</v>
      </c>
      <c r="J55" s="110">
        <v>5790</v>
      </c>
      <c r="K55" s="206">
        <v>0.9725142937765804</v>
      </c>
      <c r="L55" s="208">
        <v>2.1884927638545713</v>
      </c>
    </row>
    <row r="56" spans="2:12" ht="15" customHeight="1">
      <c r="B56" s="111" t="s">
        <v>1139</v>
      </c>
      <c r="C56" s="109">
        <v>400</v>
      </c>
      <c r="D56" s="206">
        <v>0.5387495622659807</v>
      </c>
      <c r="E56" s="110">
        <v>366</v>
      </c>
      <c r="F56" s="206">
        <v>0.4972690959484796</v>
      </c>
      <c r="G56" s="207">
        <v>-8.5</v>
      </c>
      <c r="H56" s="110">
        <v>2855</v>
      </c>
      <c r="I56" s="206">
        <v>0.4940617412777769</v>
      </c>
      <c r="J56" s="110">
        <v>2629</v>
      </c>
      <c r="K56" s="206">
        <v>0.44157859729510013</v>
      </c>
      <c r="L56" s="208">
        <v>-7.915936952714536</v>
      </c>
    </row>
    <row r="57" spans="2:12" ht="15" customHeight="1">
      <c r="B57" s="111" t="s">
        <v>1140</v>
      </c>
      <c r="C57" s="109">
        <v>338</v>
      </c>
      <c r="D57" s="206">
        <v>0.4552433801147536</v>
      </c>
      <c r="E57" s="110">
        <v>319</v>
      </c>
      <c r="F57" s="206">
        <v>0.43341213553979513</v>
      </c>
      <c r="G57" s="207">
        <v>-5.621301775147929</v>
      </c>
      <c r="H57" s="110">
        <v>2109</v>
      </c>
      <c r="I57" s="206">
        <v>0.36496539837297076</v>
      </c>
      <c r="J57" s="110">
        <v>2040</v>
      </c>
      <c r="K57" s="206">
        <v>0.3426475231958936</v>
      </c>
      <c r="L57" s="208">
        <v>-3.2716927453769555</v>
      </c>
    </row>
    <row r="58" spans="2:12" ht="15" customHeight="1" thickBot="1">
      <c r="B58" s="114" t="s">
        <v>1141</v>
      </c>
      <c r="C58" s="209">
        <v>303</v>
      </c>
      <c r="D58" s="210">
        <v>0.40810279341648037</v>
      </c>
      <c r="E58" s="115">
        <v>315</v>
      </c>
      <c r="F58" s="210">
        <v>0.4279775006113964</v>
      </c>
      <c r="G58" s="211">
        <v>3.9603960396039604</v>
      </c>
      <c r="H58" s="115">
        <v>2342</v>
      </c>
      <c r="I58" s="210">
        <v>0.40528637410597323</v>
      </c>
      <c r="J58" s="115">
        <v>2518</v>
      </c>
      <c r="K58" s="210">
        <v>0.4229345408859118</v>
      </c>
      <c r="L58" s="212">
        <v>7.514944491887275</v>
      </c>
    </row>
    <row r="59" ht="6.75" customHeight="1"/>
    <row r="60" ht="12">
      <c r="B60" s="93" t="s">
        <v>1457</v>
      </c>
    </row>
  </sheetData>
  <printOptions/>
  <pageMargins left="0.75" right="0.75" top="1" bottom="1" header="0.512" footer="0.512"/>
  <pageSetup orientation="portrait" paperSize="8" r:id="rId1"/>
</worksheet>
</file>

<file path=xl/worksheets/sheet7.xml><?xml version="1.0" encoding="utf-8"?>
<worksheet xmlns="http://schemas.openxmlformats.org/spreadsheetml/2006/main" xmlns:r="http://schemas.openxmlformats.org/officeDocument/2006/relationships">
  <dimension ref="B2:N116"/>
  <sheetViews>
    <sheetView workbookViewId="0" topLeftCell="A1">
      <selection activeCell="A1" sqref="A1"/>
    </sheetView>
  </sheetViews>
  <sheetFormatPr defaultColWidth="9.00390625" defaultRowHeight="13.5"/>
  <cols>
    <col min="1" max="1" width="2.625" style="213" customWidth="1"/>
    <col min="2" max="2" width="8.625" style="213" customWidth="1"/>
    <col min="3" max="6" width="7.50390625" style="213" customWidth="1"/>
    <col min="7" max="7" width="7.625" style="213" customWidth="1"/>
    <col min="8" max="8" width="7.50390625" style="213" customWidth="1"/>
    <col min="9" max="9" width="7.625" style="213" customWidth="1"/>
    <col min="10" max="14" width="7.50390625" style="213" customWidth="1"/>
    <col min="15" max="16384" width="9.00390625" style="213" customWidth="1"/>
  </cols>
  <sheetData>
    <row r="2" ht="14.25">
      <c r="B2" s="214" t="s">
        <v>1483</v>
      </c>
    </row>
    <row r="3" ht="12.75" thickBot="1">
      <c r="N3" s="215" t="s">
        <v>1459</v>
      </c>
    </row>
    <row r="4" spans="2:14" ht="12.75" thickTop="1">
      <c r="B4" s="216" t="s">
        <v>1460</v>
      </c>
      <c r="C4" s="217"/>
      <c r="D4" s="218" t="s">
        <v>1463</v>
      </c>
      <c r="E4" s="1377" t="s">
        <v>1464</v>
      </c>
      <c r="F4" s="1378"/>
      <c r="G4" s="218" t="s">
        <v>1465</v>
      </c>
      <c r="H4" s="1377" t="s">
        <v>1466</v>
      </c>
      <c r="I4" s="1379"/>
      <c r="J4" s="1379"/>
      <c r="K4" s="1379"/>
      <c r="L4" s="1379"/>
      <c r="M4" s="1379"/>
      <c r="N4" s="1378"/>
    </row>
    <row r="5" spans="2:14" ht="24">
      <c r="B5" s="219" t="s">
        <v>1074</v>
      </c>
      <c r="C5" s="220" t="s">
        <v>1467</v>
      </c>
      <c r="D5" s="221" t="s">
        <v>1461</v>
      </c>
      <c r="E5" s="222" t="s">
        <v>1468</v>
      </c>
      <c r="F5" s="222" t="s">
        <v>1469</v>
      </c>
      <c r="G5" s="222" t="s">
        <v>1470</v>
      </c>
      <c r="H5" s="223" t="s">
        <v>1471</v>
      </c>
      <c r="I5" s="222" t="s">
        <v>1472</v>
      </c>
      <c r="J5" s="222" t="s">
        <v>1473</v>
      </c>
      <c r="K5" s="222" t="s">
        <v>1474</v>
      </c>
      <c r="L5" s="222" t="s">
        <v>1475</v>
      </c>
      <c r="M5" s="222" t="s">
        <v>1476</v>
      </c>
      <c r="N5" s="223" t="s">
        <v>1477</v>
      </c>
    </row>
    <row r="6" spans="2:14" ht="6.75" customHeight="1">
      <c r="B6" s="224"/>
      <c r="C6" s="225"/>
      <c r="D6" s="226"/>
      <c r="E6" s="227"/>
      <c r="F6" s="228"/>
      <c r="G6" s="227"/>
      <c r="H6" s="228"/>
      <c r="I6" s="227"/>
      <c r="J6" s="227"/>
      <c r="K6" s="228"/>
      <c r="L6" s="227"/>
      <c r="M6" s="227"/>
      <c r="N6" s="225"/>
    </row>
    <row r="7" spans="2:14" s="229" customFormat="1" ht="15" customHeight="1">
      <c r="B7" s="224" t="s">
        <v>1462</v>
      </c>
      <c r="C7" s="230">
        <v>75090</v>
      </c>
      <c r="D7" s="230">
        <v>6078</v>
      </c>
      <c r="E7" s="230">
        <v>19064</v>
      </c>
      <c r="F7" s="230">
        <v>49948</v>
      </c>
      <c r="G7" s="230">
        <v>11305</v>
      </c>
      <c r="H7" s="230">
        <v>8758</v>
      </c>
      <c r="I7" s="230">
        <v>15942</v>
      </c>
      <c r="J7" s="230">
        <v>18730</v>
      </c>
      <c r="K7" s="230">
        <v>9537</v>
      </c>
      <c r="L7" s="230">
        <v>5123</v>
      </c>
      <c r="M7" s="230">
        <v>2810</v>
      </c>
      <c r="N7" s="230">
        <v>3065</v>
      </c>
    </row>
    <row r="8" spans="2:14" s="231" customFormat="1" ht="15" customHeight="1">
      <c r="B8" s="232" t="s">
        <v>1478</v>
      </c>
      <c r="C8" s="233">
        <f aca="true" t="shared" si="0" ref="C8:N8">SUM(C15:C64)</f>
        <v>71458</v>
      </c>
      <c r="D8" s="233">
        <f t="shared" si="0"/>
        <v>6275</v>
      </c>
      <c r="E8" s="233">
        <f t="shared" si="0"/>
        <v>16739</v>
      </c>
      <c r="F8" s="233">
        <f t="shared" si="0"/>
        <v>48444</v>
      </c>
      <c r="G8" s="233">
        <f t="shared" si="0"/>
        <v>10205</v>
      </c>
      <c r="H8" s="233">
        <f t="shared" si="0"/>
        <v>8493</v>
      </c>
      <c r="I8" s="233">
        <f t="shared" si="0"/>
        <v>15252</v>
      </c>
      <c r="J8" s="233">
        <f t="shared" si="0"/>
        <v>17631</v>
      </c>
      <c r="K8" s="233">
        <f t="shared" si="0"/>
        <v>8837</v>
      </c>
      <c r="L8" s="233">
        <f t="shared" si="0"/>
        <v>4906</v>
      </c>
      <c r="M8" s="233">
        <f t="shared" si="0"/>
        <v>2781</v>
      </c>
      <c r="N8" s="233">
        <f t="shared" si="0"/>
        <v>3353</v>
      </c>
    </row>
    <row r="9" spans="2:14" s="234" customFormat="1" ht="8.25" customHeight="1">
      <c r="B9" s="235"/>
      <c r="C9" s="236"/>
      <c r="D9" s="236"/>
      <c r="E9" s="236"/>
      <c r="F9" s="236"/>
      <c r="G9" s="236"/>
      <c r="H9" s="236"/>
      <c r="I9" s="236"/>
      <c r="J9" s="236"/>
      <c r="K9" s="236"/>
      <c r="L9" s="236"/>
      <c r="M9" s="236"/>
      <c r="N9" s="236"/>
    </row>
    <row r="10" spans="2:14" s="231" customFormat="1" ht="15" customHeight="1">
      <c r="B10" s="232" t="s">
        <v>1095</v>
      </c>
      <c r="C10" s="233">
        <f aca="true" t="shared" si="1" ref="C10:N10">SUM(C15,C21:C23,C26:C28,C31:C37)</f>
        <v>31573</v>
      </c>
      <c r="D10" s="233">
        <f t="shared" si="1"/>
        <v>3483</v>
      </c>
      <c r="E10" s="233">
        <f t="shared" si="1"/>
        <v>6380</v>
      </c>
      <c r="F10" s="233">
        <f t="shared" si="1"/>
        <v>21710</v>
      </c>
      <c r="G10" s="233">
        <f t="shared" si="1"/>
        <v>5319</v>
      </c>
      <c r="H10" s="233">
        <f t="shared" si="1"/>
        <v>4803</v>
      </c>
      <c r="I10" s="233">
        <f t="shared" si="1"/>
        <v>8671</v>
      </c>
      <c r="J10" s="233">
        <f t="shared" si="1"/>
        <v>8598</v>
      </c>
      <c r="K10" s="233">
        <f t="shared" si="1"/>
        <v>2669</v>
      </c>
      <c r="L10" s="233">
        <f t="shared" si="1"/>
        <v>864</v>
      </c>
      <c r="M10" s="233">
        <f t="shared" si="1"/>
        <v>336</v>
      </c>
      <c r="N10" s="233">
        <f t="shared" si="1"/>
        <v>313</v>
      </c>
    </row>
    <row r="11" spans="2:14" s="231" customFormat="1" ht="15" customHeight="1">
      <c r="B11" s="232" t="s">
        <v>1096</v>
      </c>
      <c r="C11" s="233">
        <f aca="true" t="shared" si="2" ref="C11:N11">SUM(C20,C39:C45)</f>
        <v>8214</v>
      </c>
      <c r="D11" s="233">
        <f t="shared" si="2"/>
        <v>323</v>
      </c>
      <c r="E11" s="233">
        <f t="shared" si="2"/>
        <v>1959</v>
      </c>
      <c r="F11" s="233">
        <f t="shared" si="2"/>
        <v>5932</v>
      </c>
      <c r="G11" s="233">
        <f t="shared" si="2"/>
        <v>762</v>
      </c>
      <c r="H11" s="233">
        <f t="shared" si="2"/>
        <v>646</v>
      </c>
      <c r="I11" s="233">
        <f t="shared" si="2"/>
        <v>1376</v>
      </c>
      <c r="J11" s="233">
        <f t="shared" si="2"/>
        <v>2218</v>
      </c>
      <c r="K11" s="233">
        <f t="shared" si="2"/>
        <v>1456</v>
      </c>
      <c r="L11" s="233">
        <f t="shared" si="2"/>
        <v>775</v>
      </c>
      <c r="M11" s="233">
        <f t="shared" si="2"/>
        <v>420</v>
      </c>
      <c r="N11" s="233">
        <f t="shared" si="2"/>
        <v>561</v>
      </c>
    </row>
    <row r="12" spans="2:14" s="231" customFormat="1" ht="15" customHeight="1">
      <c r="B12" s="232" t="s">
        <v>1097</v>
      </c>
      <c r="C12" s="233">
        <f aca="true" t="shared" si="3" ref="C12:N12">SUM(C16,C29,C25,C47:C51)</f>
        <v>14427</v>
      </c>
      <c r="D12" s="233">
        <f t="shared" si="3"/>
        <v>1179</v>
      </c>
      <c r="E12" s="233">
        <f t="shared" si="3"/>
        <v>3389</v>
      </c>
      <c r="F12" s="233">
        <f t="shared" si="3"/>
        <v>9859</v>
      </c>
      <c r="G12" s="233">
        <f t="shared" si="3"/>
        <v>2404</v>
      </c>
      <c r="H12" s="233">
        <f t="shared" si="3"/>
        <v>1709</v>
      </c>
      <c r="I12" s="233">
        <f t="shared" si="3"/>
        <v>2801</v>
      </c>
      <c r="J12" s="233">
        <f t="shared" si="3"/>
        <v>3340</v>
      </c>
      <c r="K12" s="233">
        <f t="shared" si="3"/>
        <v>1858</v>
      </c>
      <c r="L12" s="233">
        <f t="shared" si="3"/>
        <v>1024</v>
      </c>
      <c r="M12" s="233">
        <f t="shared" si="3"/>
        <v>557</v>
      </c>
      <c r="N12" s="233">
        <f t="shared" si="3"/>
        <v>734</v>
      </c>
    </row>
    <row r="13" spans="2:14" s="231" customFormat="1" ht="15" customHeight="1">
      <c r="B13" s="232" t="s">
        <v>1098</v>
      </c>
      <c r="C13" s="233">
        <f aca="true" t="shared" si="4" ref="C13:N13">SUM(C17:C18,C53:C64)</f>
        <v>17244</v>
      </c>
      <c r="D13" s="233">
        <f t="shared" si="4"/>
        <v>1290</v>
      </c>
      <c r="E13" s="233">
        <f t="shared" si="4"/>
        <v>5011</v>
      </c>
      <c r="F13" s="233">
        <f t="shared" si="4"/>
        <v>10943</v>
      </c>
      <c r="G13" s="233">
        <f t="shared" si="4"/>
        <v>1720</v>
      </c>
      <c r="H13" s="233">
        <f t="shared" si="4"/>
        <v>1335</v>
      </c>
      <c r="I13" s="233">
        <f t="shared" si="4"/>
        <v>2404</v>
      </c>
      <c r="J13" s="233">
        <f t="shared" si="4"/>
        <v>3475</v>
      </c>
      <c r="K13" s="233">
        <f t="shared" si="4"/>
        <v>2854</v>
      </c>
      <c r="L13" s="233">
        <f t="shared" si="4"/>
        <v>2243</v>
      </c>
      <c r="M13" s="233">
        <f t="shared" si="4"/>
        <v>1468</v>
      </c>
      <c r="N13" s="233">
        <f t="shared" si="4"/>
        <v>1745</v>
      </c>
    </row>
    <row r="14" spans="2:14" ht="8.25" customHeight="1">
      <c r="B14" s="224"/>
      <c r="C14" s="237"/>
      <c r="D14" s="237"/>
      <c r="E14" s="237"/>
      <c r="F14" s="237"/>
      <c r="G14" s="237"/>
      <c r="H14" s="237"/>
      <c r="I14" s="237"/>
      <c r="J14" s="237"/>
      <c r="K14" s="237"/>
      <c r="L14" s="237"/>
      <c r="M14" s="237"/>
      <c r="N14" s="237"/>
    </row>
    <row r="15" spans="2:14" ht="12">
      <c r="B15" s="224" t="s">
        <v>1099</v>
      </c>
      <c r="C15" s="237">
        <v>6006</v>
      </c>
      <c r="D15" s="230">
        <v>722</v>
      </c>
      <c r="E15" s="237">
        <v>1055</v>
      </c>
      <c r="F15" s="237">
        <v>4229</v>
      </c>
      <c r="G15" s="237">
        <v>1205</v>
      </c>
      <c r="H15" s="237">
        <v>1030</v>
      </c>
      <c r="I15" s="237">
        <v>1786</v>
      </c>
      <c r="J15" s="237">
        <v>1488</v>
      </c>
      <c r="K15" s="237">
        <v>324</v>
      </c>
      <c r="L15" s="237">
        <v>94</v>
      </c>
      <c r="M15" s="237">
        <v>35</v>
      </c>
      <c r="N15" s="237">
        <v>44</v>
      </c>
    </row>
    <row r="16" spans="2:14" ht="12">
      <c r="B16" s="224" t="s">
        <v>1100</v>
      </c>
      <c r="C16" s="237">
        <v>2521</v>
      </c>
      <c r="D16" s="230">
        <v>200</v>
      </c>
      <c r="E16" s="237">
        <v>488</v>
      </c>
      <c r="F16" s="237">
        <v>1833</v>
      </c>
      <c r="G16" s="237">
        <v>538</v>
      </c>
      <c r="H16" s="237">
        <v>287</v>
      </c>
      <c r="I16" s="237">
        <v>432</v>
      </c>
      <c r="J16" s="237">
        <v>517</v>
      </c>
      <c r="K16" s="237">
        <v>286</v>
      </c>
      <c r="L16" s="237">
        <v>197</v>
      </c>
      <c r="M16" s="237">
        <v>101</v>
      </c>
      <c r="N16" s="237">
        <v>163</v>
      </c>
    </row>
    <row r="17" spans="2:14" ht="12">
      <c r="B17" s="224" t="s">
        <v>1101</v>
      </c>
      <c r="C17" s="237">
        <v>2532</v>
      </c>
      <c r="D17" s="230">
        <v>232</v>
      </c>
      <c r="E17" s="237">
        <v>853</v>
      </c>
      <c r="F17" s="237">
        <v>1447</v>
      </c>
      <c r="G17" s="237">
        <v>194</v>
      </c>
      <c r="H17" s="237">
        <v>155</v>
      </c>
      <c r="I17" s="237">
        <v>287</v>
      </c>
      <c r="J17" s="237">
        <v>449</v>
      </c>
      <c r="K17" s="237">
        <v>392</v>
      </c>
      <c r="L17" s="237">
        <v>377</v>
      </c>
      <c r="M17" s="237">
        <v>310</v>
      </c>
      <c r="N17" s="237">
        <v>368</v>
      </c>
    </row>
    <row r="18" spans="2:14" ht="12">
      <c r="B18" s="224" t="s">
        <v>1102</v>
      </c>
      <c r="C18" s="237">
        <v>3356</v>
      </c>
      <c r="D18" s="230">
        <v>457</v>
      </c>
      <c r="E18" s="237">
        <v>1116</v>
      </c>
      <c r="F18" s="237">
        <v>1783</v>
      </c>
      <c r="G18" s="237">
        <v>300</v>
      </c>
      <c r="H18" s="237">
        <v>247</v>
      </c>
      <c r="I18" s="237">
        <v>414</v>
      </c>
      <c r="J18" s="237">
        <v>628</v>
      </c>
      <c r="K18" s="237">
        <v>607</v>
      </c>
      <c r="L18" s="237">
        <v>542</v>
      </c>
      <c r="M18" s="237">
        <v>319</v>
      </c>
      <c r="N18" s="237">
        <v>299</v>
      </c>
    </row>
    <row r="19" spans="2:14" ht="8.25" customHeight="1">
      <c r="B19" s="224"/>
      <c r="C19" s="237"/>
      <c r="D19" s="237"/>
      <c r="E19" s="237"/>
      <c r="F19" s="237"/>
      <c r="G19" s="237"/>
      <c r="H19" s="237"/>
      <c r="I19" s="237"/>
      <c r="J19" s="237"/>
      <c r="K19" s="237"/>
      <c r="L19" s="237"/>
      <c r="M19" s="237"/>
      <c r="N19" s="237"/>
    </row>
    <row r="20" spans="2:14" ht="12">
      <c r="B20" s="224" t="s">
        <v>1103</v>
      </c>
      <c r="C20" s="237">
        <v>2074</v>
      </c>
      <c r="D20" s="230">
        <v>110</v>
      </c>
      <c r="E20" s="237">
        <v>731</v>
      </c>
      <c r="F20" s="237">
        <v>1233</v>
      </c>
      <c r="G20" s="237">
        <v>193</v>
      </c>
      <c r="H20" s="237">
        <v>121</v>
      </c>
      <c r="I20" s="237">
        <v>244</v>
      </c>
      <c r="J20" s="237">
        <v>474</v>
      </c>
      <c r="K20" s="237">
        <v>397</v>
      </c>
      <c r="L20" s="237">
        <v>246</v>
      </c>
      <c r="M20" s="237">
        <v>164</v>
      </c>
      <c r="N20" s="237">
        <v>235</v>
      </c>
    </row>
    <row r="21" spans="2:14" ht="12">
      <c r="B21" s="224" t="s">
        <v>1104</v>
      </c>
      <c r="C21" s="237">
        <v>2763</v>
      </c>
      <c r="D21" s="230">
        <v>283</v>
      </c>
      <c r="E21" s="237">
        <v>382</v>
      </c>
      <c r="F21" s="237">
        <v>2098</v>
      </c>
      <c r="G21" s="237">
        <v>540</v>
      </c>
      <c r="H21" s="237">
        <v>435</v>
      </c>
      <c r="I21" s="237">
        <v>796</v>
      </c>
      <c r="J21" s="237">
        <v>726</v>
      </c>
      <c r="K21" s="237">
        <v>161</v>
      </c>
      <c r="L21" s="237">
        <v>65</v>
      </c>
      <c r="M21" s="237">
        <v>25</v>
      </c>
      <c r="N21" s="237">
        <v>15</v>
      </c>
    </row>
    <row r="22" spans="2:14" ht="12">
      <c r="B22" s="224" t="s">
        <v>1105</v>
      </c>
      <c r="C22" s="237">
        <v>2381</v>
      </c>
      <c r="D22" s="230">
        <v>295</v>
      </c>
      <c r="E22" s="237">
        <v>486</v>
      </c>
      <c r="F22" s="237">
        <v>1600</v>
      </c>
      <c r="G22" s="237">
        <v>383</v>
      </c>
      <c r="H22" s="237">
        <v>401</v>
      </c>
      <c r="I22" s="237">
        <v>753</v>
      </c>
      <c r="J22" s="237">
        <v>595</v>
      </c>
      <c r="K22" s="237">
        <v>166</v>
      </c>
      <c r="L22" s="237">
        <v>48</v>
      </c>
      <c r="M22" s="237">
        <v>21</v>
      </c>
      <c r="N22" s="237">
        <v>14</v>
      </c>
    </row>
    <row r="23" spans="2:14" ht="12">
      <c r="B23" s="224" t="s">
        <v>1106</v>
      </c>
      <c r="C23" s="237">
        <v>3586</v>
      </c>
      <c r="D23" s="230">
        <v>349</v>
      </c>
      <c r="E23" s="237">
        <v>605</v>
      </c>
      <c r="F23" s="237">
        <v>2632</v>
      </c>
      <c r="G23" s="237">
        <v>568</v>
      </c>
      <c r="H23" s="237">
        <v>461</v>
      </c>
      <c r="I23" s="237">
        <v>1018</v>
      </c>
      <c r="J23" s="237">
        <v>1044</v>
      </c>
      <c r="K23" s="237">
        <v>305</v>
      </c>
      <c r="L23" s="237">
        <v>103</v>
      </c>
      <c r="M23" s="237">
        <v>39</v>
      </c>
      <c r="N23" s="237">
        <v>48</v>
      </c>
    </row>
    <row r="24" spans="2:14" ht="8.25" customHeight="1">
      <c r="B24" s="224"/>
      <c r="C24" s="237"/>
      <c r="D24" s="237"/>
      <c r="E24" s="237"/>
      <c r="F24" s="237"/>
      <c r="G24" s="237"/>
      <c r="H24" s="237"/>
      <c r="I24" s="237"/>
      <c r="J24" s="237"/>
      <c r="K24" s="237"/>
      <c r="L24" s="237"/>
      <c r="M24" s="237"/>
      <c r="N24" s="237"/>
    </row>
    <row r="25" spans="2:14" ht="12">
      <c r="B25" s="224" t="s">
        <v>1107</v>
      </c>
      <c r="C25" s="237">
        <v>1984</v>
      </c>
      <c r="D25" s="230">
        <v>141</v>
      </c>
      <c r="E25" s="237">
        <v>365</v>
      </c>
      <c r="F25" s="237">
        <v>1478</v>
      </c>
      <c r="G25" s="237">
        <v>327</v>
      </c>
      <c r="H25" s="237">
        <v>231</v>
      </c>
      <c r="I25" s="237">
        <v>374</v>
      </c>
      <c r="J25" s="237">
        <v>529</v>
      </c>
      <c r="K25" s="237">
        <v>255</v>
      </c>
      <c r="L25" s="237">
        <v>123</v>
      </c>
      <c r="M25" s="237">
        <v>60</v>
      </c>
      <c r="N25" s="237">
        <v>85</v>
      </c>
    </row>
    <row r="26" spans="2:14" ht="12">
      <c r="B26" s="224" t="s">
        <v>1108</v>
      </c>
      <c r="C26" s="237">
        <v>3196</v>
      </c>
      <c r="D26" s="230">
        <v>408</v>
      </c>
      <c r="E26" s="237">
        <v>780</v>
      </c>
      <c r="F26" s="237">
        <v>2008</v>
      </c>
      <c r="G26" s="237">
        <v>500</v>
      </c>
      <c r="H26" s="237">
        <v>503</v>
      </c>
      <c r="I26" s="237">
        <v>827</v>
      </c>
      <c r="J26" s="237">
        <v>938</v>
      </c>
      <c r="K26" s="237">
        <v>308</v>
      </c>
      <c r="L26" s="237">
        <v>78</v>
      </c>
      <c r="M26" s="237">
        <v>16</v>
      </c>
      <c r="N26" s="237">
        <v>26</v>
      </c>
    </row>
    <row r="27" spans="2:14" ht="12">
      <c r="B27" s="224" t="s">
        <v>1109</v>
      </c>
      <c r="C27" s="237">
        <v>3175</v>
      </c>
      <c r="D27" s="230">
        <v>462</v>
      </c>
      <c r="E27" s="237">
        <v>695</v>
      </c>
      <c r="F27" s="237">
        <v>2018</v>
      </c>
      <c r="G27" s="237">
        <v>462</v>
      </c>
      <c r="H27" s="237">
        <v>464</v>
      </c>
      <c r="I27" s="237">
        <v>881</v>
      </c>
      <c r="J27" s="237">
        <v>1019</v>
      </c>
      <c r="K27" s="237">
        <v>266</v>
      </c>
      <c r="L27" s="237">
        <v>53</v>
      </c>
      <c r="M27" s="237">
        <v>21</v>
      </c>
      <c r="N27" s="237">
        <v>9</v>
      </c>
    </row>
    <row r="28" spans="2:14" ht="12">
      <c r="B28" s="224" t="s">
        <v>1110</v>
      </c>
      <c r="C28" s="237">
        <v>2880</v>
      </c>
      <c r="D28" s="230">
        <v>175</v>
      </c>
      <c r="E28" s="237">
        <v>969</v>
      </c>
      <c r="F28" s="237">
        <v>1736</v>
      </c>
      <c r="G28" s="237">
        <v>231</v>
      </c>
      <c r="H28" s="237">
        <v>230</v>
      </c>
      <c r="I28" s="237">
        <v>526</v>
      </c>
      <c r="J28" s="237">
        <v>995</v>
      </c>
      <c r="K28" s="237">
        <v>534</v>
      </c>
      <c r="L28" s="237">
        <v>219</v>
      </c>
      <c r="M28" s="237">
        <v>93</v>
      </c>
      <c r="N28" s="237">
        <v>52</v>
      </c>
    </row>
    <row r="29" spans="2:14" ht="12">
      <c r="B29" s="224" t="s">
        <v>1111</v>
      </c>
      <c r="C29" s="237">
        <v>1977</v>
      </c>
      <c r="D29" s="230">
        <v>243</v>
      </c>
      <c r="E29" s="237">
        <v>617</v>
      </c>
      <c r="F29" s="237">
        <v>1117</v>
      </c>
      <c r="G29" s="237">
        <v>320</v>
      </c>
      <c r="H29" s="237">
        <v>259</v>
      </c>
      <c r="I29" s="237">
        <v>419</v>
      </c>
      <c r="J29" s="237">
        <v>512</v>
      </c>
      <c r="K29" s="237">
        <v>238</v>
      </c>
      <c r="L29" s="237">
        <v>122</v>
      </c>
      <c r="M29" s="237">
        <v>54</v>
      </c>
      <c r="N29" s="237">
        <v>53</v>
      </c>
    </row>
    <row r="30" spans="2:14" ht="7.5" customHeight="1">
      <c r="B30" s="224"/>
      <c r="C30" s="237"/>
      <c r="D30" s="237"/>
      <c r="E30" s="237"/>
      <c r="F30" s="237"/>
      <c r="G30" s="237"/>
      <c r="H30" s="237"/>
      <c r="I30" s="237"/>
      <c r="J30" s="237"/>
      <c r="K30" s="237"/>
      <c r="L30" s="237"/>
      <c r="M30" s="237"/>
      <c r="N30" s="237"/>
    </row>
    <row r="31" spans="2:14" ht="12">
      <c r="B31" s="224" t="s">
        <v>1112</v>
      </c>
      <c r="C31" s="237">
        <v>874</v>
      </c>
      <c r="D31" s="230">
        <v>105</v>
      </c>
      <c r="E31" s="237">
        <v>119</v>
      </c>
      <c r="F31" s="237">
        <v>650</v>
      </c>
      <c r="G31" s="237">
        <v>177</v>
      </c>
      <c r="H31" s="237">
        <v>194</v>
      </c>
      <c r="I31" s="237">
        <v>299</v>
      </c>
      <c r="J31" s="237">
        <v>154</v>
      </c>
      <c r="K31" s="237">
        <v>28</v>
      </c>
      <c r="L31" s="237">
        <v>6</v>
      </c>
      <c r="M31" s="237">
        <v>2</v>
      </c>
      <c r="N31" s="237">
        <v>14</v>
      </c>
    </row>
    <row r="32" spans="2:14" ht="12">
      <c r="B32" s="224" t="s">
        <v>1113</v>
      </c>
      <c r="C32" s="237">
        <v>869</v>
      </c>
      <c r="D32" s="230">
        <v>94</v>
      </c>
      <c r="E32" s="237">
        <v>160</v>
      </c>
      <c r="F32" s="237">
        <v>615</v>
      </c>
      <c r="G32" s="237">
        <v>150</v>
      </c>
      <c r="H32" s="237">
        <v>151</v>
      </c>
      <c r="I32" s="237">
        <v>256</v>
      </c>
      <c r="J32" s="237">
        <v>211</v>
      </c>
      <c r="K32" s="237">
        <v>52</v>
      </c>
      <c r="L32" s="237">
        <v>17</v>
      </c>
      <c r="M32" s="237">
        <v>14</v>
      </c>
      <c r="N32" s="237">
        <v>18</v>
      </c>
    </row>
    <row r="33" spans="2:14" ht="12">
      <c r="B33" s="224" t="s">
        <v>1114</v>
      </c>
      <c r="C33" s="237">
        <v>1724</v>
      </c>
      <c r="D33" s="230">
        <v>145</v>
      </c>
      <c r="E33" s="237">
        <v>288</v>
      </c>
      <c r="F33" s="237">
        <v>1291</v>
      </c>
      <c r="G33" s="237">
        <v>288</v>
      </c>
      <c r="H33" s="237">
        <v>269</v>
      </c>
      <c r="I33" s="237">
        <v>487</v>
      </c>
      <c r="J33" s="237">
        <v>474</v>
      </c>
      <c r="K33" s="237">
        <v>123</v>
      </c>
      <c r="L33" s="237">
        <v>42</v>
      </c>
      <c r="M33" s="237">
        <v>12</v>
      </c>
      <c r="N33" s="237">
        <v>29</v>
      </c>
    </row>
    <row r="34" spans="2:14" ht="12">
      <c r="B34" s="224" t="s">
        <v>1115</v>
      </c>
      <c r="C34" s="237">
        <v>872</v>
      </c>
      <c r="D34" s="230">
        <v>59</v>
      </c>
      <c r="E34" s="237">
        <v>39</v>
      </c>
      <c r="F34" s="237">
        <v>774</v>
      </c>
      <c r="G34" s="237">
        <v>299</v>
      </c>
      <c r="H34" s="237">
        <v>199</v>
      </c>
      <c r="I34" s="237">
        <v>259</v>
      </c>
      <c r="J34" s="237">
        <v>92</v>
      </c>
      <c r="K34" s="237">
        <v>13</v>
      </c>
      <c r="L34" s="237">
        <v>7</v>
      </c>
      <c r="M34" s="237">
        <v>2</v>
      </c>
      <c r="N34" s="237">
        <v>1</v>
      </c>
    </row>
    <row r="35" spans="2:14" ht="12">
      <c r="B35" s="224" t="s">
        <v>1116</v>
      </c>
      <c r="C35" s="237">
        <v>1297</v>
      </c>
      <c r="D35" s="230">
        <v>214</v>
      </c>
      <c r="E35" s="237">
        <v>325</v>
      </c>
      <c r="F35" s="237">
        <v>758</v>
      </c>
      <c r="G35" s="237">
        <v>237</v>
      </c>
      <c r="H35" s="237">
        <v>206</v>
      </c>
      <c r="I35" s="237">
        <v>349</v>
      </c>
      <c r="J35" s="237">
        <v>309</v>
      </c>
      <c r="K35" s="237">
        <v>140</v>
      </c>
      <c r="L35" s="237">
        <v>35</v>
      </c>
      <c r="M35" s="237">
        <v>13</v>
      </c>
      <c r="N35" s="237">
        <v>8</v>
      </c>
    </row>
    <row r="36" spans="2:14" ht="12">
      <c r="B36" s="224" t="s">
        <v>1117</v>
      </c>
      <c r="C36" s="237">
        <v>870</v>
      </c>
      <c r="D36" s="230">
        <v>98</v>
      </c>
      <c r="E36" s="237">
        <v>187</v>
      </c>
      <c r="F36" s="237">
        <v>585</v>
      </c>
      <c r="G36" s="237">
        <v>152</v>
      </c>
      <c r="H36" s="237">
        <v>162</v>
      </c>
      <c r="I36" s="237">
        <v>233</v>
      </c>
      <c r="J36" s="237">
        <v>203</v>
      </c>
      <c r="K36" s="237">
        <v>87</v>
      </c>
      <c r="L36" s="237">
        <v>22</v>
      </c>
      <c r="M36" s="237">
        <v>6</v>
      </c>
      <c r="N36" s="237">
        <v>5</v>
      </c>
    </row>
    <row r="37" spans="2:14" ht="12">
      <c r="B37" s="224" t="s">
        <v>1118</v>
      </c>
      <c r="C37" s="237">
        <v>1080</v>
      </c>
      <c r="D37" s="230">
        <v>74</v>
      </c>
      <c r="E37" s="237">
        <v>290</v>
      </c>
      <c r="F37" s="237">
        <v>716</v>
      </c>
      <c r="G37" s="237">
        <v>127</v>
      </c>
      <c r="H37" s="237">
        <v>98</v>
      </c>
      <c r="I37" s="237">
        <v>201</v>
      </c>
      <c r="J37" s="237">
        <v>350</v>
      </c>
      <c r="K37" s="237">
        <v>162</v>
      </c>
      <c r="L37" s="237">
        <v>75</v>
      </c>
      <c r="M37" s="237">
        <v>37</v>
      </c>
      <c r="N37" s="237">
        <v>30</v>
      </c>
    </row>
    <row r="38" spans="2:14" ht="8.25" customHeight="1">
      <c r="B38" s="224"/>
      <c r="C38" s="237"/>
      <c r="D38" s="237"/>
      <c r="E38" s="237"/>
      <c r="F38" s="237"/>
      <c r="G38" s="237"/>
      <c r="H38" s="237"/>
      <c r="I38" s="237"/>
      <c r="J38" s="237"/>
      <c r="K38" s="237"/>
      <c r="L38" s="237"/>
      <c r="M38" s="237"/>
      <c r="N38" s="237"/>
    </row>
    <row r="39" spans="2:14" ht="12">
      <c r="B39" s="224" t="s">
        <v>1119</v>
      </c>
      <c r="C39" s="237">
        <v>853</v>
      </c>
      <c r="D39" s="230">
        <v>28</v>
      </c>
      <c r="E39" s="237">
        <v>167</v>
      </c>
      <c r="F39" s="237">
        <v>658</v>
      </c>
      <c r="G39" s="237">
        <v>67</v>
      </c>
      <c r="H39" s="237">
        <v>54</v>
      </c>
      <c r="I39" s="237">
        <v>157</v>
      </c>
      <c r="J39" s="237">
        <v>253</v>
      </c>
      <c r="K39" s="237">
        <v>146</v>
      </c>
      <c r="L39" s="237">
        <v>95</v>
      </c>
      <c r="M39" s="237">
        <v>38</v>
      </c>
      <c r="N39" s="237">
        <v>43</v>
      </c>
    </row>
    <row r="40" spans="2:14" ht="12">
      <c r="B40" s="224" t="s">
        <v>1120</v>
      </c>
      <c r="C40" s="237">
        <v>1225</v>
      </c>
      <c r="D40" s="230">
        <v>38</v>
      </c>
      <c r="E40" s="237">
        <v>179</v>
      </c>
      <c r="F40" s="237">
        <v>1008</v>
      </c>
      <c r="G40" s="237">
        <v>84</v>
      </c>
      <c r="H40" s="237">
        <v>82</v>
      </c>
      <c r="I40" s="237">
        <v>235</v>
      </c>
      <c r="J40" s="237">
        <v>390</v>
      </c>
      <c r="K40" s="237">
        <v>274</v>
      </c>
      <c r="L40" s="237">
        <v>94</v>
      </c>
      <c r="M40" s="237">
        <v>34</v>
      </c>
      <c r="N40" s="237">
        <v>32</v>
      </c>
    </row>
    <row r="41" spans="2:14" ht="12">
      <c r="B41" s="224" t="s">
        <v>1121</v>
      </c>
      <c r="C41" s="237">
        <v>812</v>
      </c>
      <c r="D41" s="230">
        <v>33</v>
      </c>
      <c r="E41" s="237">
        <v>178</v>
      </c>
      <c r="F41" s="237">
        <v>601</v>
      </c>
      <c r="G41" s="237">
        <v>74</v>
      </c>
      <c r="H41" s="237">
        <v>81</v>
      </c>
      <c r="I41" s="237">
        <v>150</v>
      </c>
      <c r="J41" s="237">
        <v>213</v>
      </c>
      <c r="K41" s="237">
        <v>148</v>
      </c>
      <c r="L41" s="237">
        <v>72</v>
      </c>
      <c r="M41" s="237">
        <v>36</v>
      </c>
      <c r="N41" s="237">
        <v>38</v>
      </c>
    </row>
    <row r="42" spans="2:14" ht="12">
      <c r="B42" s="224" t="s">
        <v>1122</v>
      </c>
      <c r="C42" s="237">
        <v>1045</v>
      </c>
      <c r="D42" s="230">
        <v>29</v>
      </c>
      <c r="E42" s="237">
        <v>222</v>
      </c>
      <c r="F42" s="237">
        <v>794</v>
      </c>
      <c r="G42" s="237">
        <v>144</v>
      </c>
      <c r="H42" s="237">
        <v>118</v>
      </c>
      <c r="I42" s="237">
        <v>197</v>
      </c>
      <c r="J42" s="237">
        <v>238</v>
      </c>
      <c r="K42" s="237">
        <v>130</v>
      </c>
      <c r="L42" s="237">
        <v>90</v>
      </c>
      <c r="M42" s="237">
        <v>46</v>
      </c>
      <c r="N42" s="237">
        <v>82</v>
      </c>
    </row>
    <row r="43" spans="2:14" ht="12">
      <c r="B43" s="224" t="s">
        <v>1123</v>
      </c>
      <c r="C43" s="237">
        <v>612</v>
      </c>
      <c r="D43" s="230">
        <v>16</v>
      </c>
      <c r="E43" s="237">
        <v>81</v>
      </c>
      <c r="F43" s="237">
        <v>515</v>
      </c>
      <c r="G43" s="237">
        <v>55</v>
      </c>
      <c r="H43" s="237">
        <v>51</v>
      </c>
      <c r="I43" s="237">
        <v>124</v>
      </c>
      <c r="J43" s="237">
        <v>217</v>
      </c>
      <c r="K43" s="237">
        <v>98</v>
      </c>
      <c r="L43" s="237">
        <v>28</v>
      </c>
      <c r="M43" s="237">
        <v>12</v>
      </c>
      <c r="N43" s="237">
        <v>27</v>
      </c>
    </row>
    <row r="44" spans="2:14" ht="12">
      <c r="B44" s="224" t="s">
        <v>1124</v>
      </c>
      <c r="C44" s="237">
        <v>785</v>
      </c>
      <c r="D44" s="230">
        <v>52</v>
      </c>
      <c r="E44" s="237">
        <v>259</v>
      </c>
      <c r="F44" s="237">
        <v>474</v>
      </c>
      <c r="G44" s="237">
        <v>61</v>
      </c>
      <c r="H44" s="237">
        <v>67</v>
      </c>
      <c r="I44" s="237">
        <v>100</v>
      </c>
      <c r="J44" s="237">
        <v>208</v>
      </c>
      <c r="K44" s="237">
        <v>144</v>
      </c>
      <c r="L44" s="237">
        <v>87</v>
      </c>
      <c r="M44" s="237">
        <v>42</v>
      </c>
      <c r="N44" s="237">
        <v>76</v>
      </c>
    </row>
    <row r="45" spans="2:14" ht="12">
      <c r="B45" s="224" t="s">
        <v>1125</v>
      </c>
      <c r="C45" s="237">
        <v>808</v>
      </c>
      <c r="D45" s="230">
        <v>17</v>
      </c>
      <c r="E45" s="237">
        <v>142</v>
      </c>
      <c r="F45" s="237">
        <v>649</v>
      </c>
      <c r="G45" s="237">
        <v>84</v>
      </c>
      <c r="H45" s="237">
        <v>72</v>
      </c>
      <c r="I45" s="237">
        <v>169</v>
      </c>
      <c r="J45" s="237">
        <v>225</v>
      </c>
      <c r="K45" s="237">
        <v>119</v>
      </c>
      <c r="L45" s="237">
        <v>63</v>
      </c>
      <c r="M45" s="237">
        <v>48</v>
      </c>
      <c r="N45" s="237">
        <v>28</v>
      </c>
    </row>
    <row r="46" spans="2:14" ht="8.25" customHeight="1">
      <c r="B46" s="224"/>
      <c r="C46" s="237"/>
      <c r="D46" s="237"/>
      <c r="E46" s="237"/>
      <c r="F46" s="237"/>
      <c r="G46" s="237"/>
      <c r="H46" s="237"/>
      <c r="I46" s="237"/>
      <c r="J46" s="237"/>
      <c r="K46" s="237"/>
      <c r="L46" s="237"/>
      <c r="M46" s="237"/>
      <c r="N46" s="237"/>
    </row>
    <row r="47" spans="2:14" ht="12">
      <c r="B47" s="224" t="s">
        <v>1126</v>
      </c>
      <c r="C47" s="237">
        <v>2185</v>
      </c>
      <c r="D47" s="230">
        <v>188</v>
      </c>
      <c r="E47" s="237">
        <v>715</v>
      </c>
      <c r="F47" s="237">
        <v>1282</v>
      </c>
      <c r="G47" s="237">
        <v>259</v>
      </c>
      <c r="H47" s="237">
        <v>236</v>
      </c>
      <c r="I47" s="237">
        <v>450</v>
      </c>
      <c r="J47" s="237">
        <v>561</v>
      </c>
      <c r="K47" s="237">
        <v>304</v>
      </c>
      <c r="L47" s="237">
        <v>175</v>
      </c>
      <c r="M47" s="237">
        <v>100</v>
      </c>
      <c r="N47" s="237">
        <v>100</v>
      </c>
    </row>
    <row r="48" spans="2:14" ht="12">
      <c r="B48" s="224" t="s">
        <v>1479</v>
      </c>
      <c r="C48" s="237">
        <v>1968</v>
      </c>
      <c r="D48" s="230">
        <v>131</v>
      </c>
      <c r="E48" s="237">
        <v>682</v>
      </c>
      <c r="F48" s="237">
        <v>1155</v>
      </c>
      <c r="G48" s="237">
        <v>180</v>
      </c>
      <c r="H48" s="237">
        <v>137</v>
      </c>
      <c r="I48" s="237">
        <v>266</v>
      </c>
      <c r="J48" s="237">
        <v>440</v>
      </c>
      <c r="K48" s="237">
        <v>353</v>
      </c>
      <c r="L48" s="237">
        <v>228</v>
      </c>
      <c r="M48" s="237">
        <v>152</v>
      </c>
      <c r="N48" s="237">
        <v>212</v>
      </c>
    </row>
    <row r="49" spans="2:14" ht="12">
      <c r="B49" s="224" t="s">
        <v>1128</v>
      </c>
      <c r="C49" s="237">
        <v>728</v>
      </c>
      <c r="D49" s="230">
        <v>53</v>
      </c>
      <c r="E49" s="237">
        <v>61</v>
      </c>
      <c r="F49" s="237">
        <v>614</v>
      </c>
      <c r="G49" s="237">
        <v>128</v>
      </c>
      <c r="H49" s="237">
        <v>84</v>
      </c>
      <c r="I49" s="237">
        <v>184</v>
      </c>
      <c r="J49" s="237">
        <v>200</v>
      </c>
      <c r="K49" s="237">
        <v>67</v>
      </c>
      <c r="L49" s="237">
        <v>19</v>
      </c>
      <c r="M49" s="237">
        <v>14</v>
      </c>
      <c r="N49" s="237">
        <v>32</v>
      </c>
    </row>
    <row r="50" spans="2:14" ht="12">
      <c r="B50" s="224" t="s">
        <v>1129</v>
      </c>
      <c r="C50" s="237">
        <v>1893</v>
      </c>
      <c r="D50" s="230">
        <v>141</v>
      </c>
      <c r="E50" s="237">
        <v>259</v>
      </c>
      <c r="F50" s="237">
        <v>1493</v>
      </c>
      <c r="G50" s="237">
        <v>510</v>
      </c>
      <c r="H50" s="237">
        <v>354</v>
      </c>
      <c r="I50" s="237">
        <v>461</v>
      </c>
      <c r="J50" s="237">
        <v>300</v>
      </c>
      <c r="K50" s="237">
        <v>137</v>
      </c>
      <c r="L50" s="237">
        <v>60</v>
      </c>
      <c r="M50" s="237">
        <v>31</v>
      </c>
      <c r="N50" s="237">
        <v>40</v>
      </c>
    </row>
    <row r="51" spans="2:14" ht="12">
      <c r="B51" s="224" t="s">
        <v>1130</v>
      </c>
      <c r="C51" s="237">
        <v>1171</v>
      </c>
      <c r="D51" s="230">
        <v>82</v>
      </c>
      <c r="E51" s="237">
        <v>202</v>
      </c>
      <c r="F51" s="237">
        <v>887</v>
      </c>
      <c r="G51" s="237">
        <v>142</v>
      </c>
      <c r="H51" s="237">
        <v>121</v>
      </c>
      <c r="I51" s="237">
        <v>215</v>
      </c>
      <c r="J51" s="237">
        <v>281</v>
      </c>
      <c r="K51" s="237">
        <v>218</v>
      </c>
      <c r="L51" s="237">
        <v>100</v>
      </c>
      <c r="M51" s="237">
        <v>45</v>
      </c>
      <c r="N51" s="237">
        <v>49</v>
      </c>
    </row>
    <row r="52" spans="2:14" ht="8.25" customHeight="1">
      <c r="B52" s="224"/>
      <c r="C52" s="237"/>
      <c r="D52" s="237"/>
      <c r="E52" s="237"/>
      <c r="F52" s="237"/>
      <c r="G52" s="237"/>
      <c r="H52" s="237"/>
      <c r="I52" s="237"/>
      <c r="J52" s="237"/>
      <c r="K52" s="237"/>
      <c r="L52" s="237"/>
      <c r="M52" s="237"/>
      <c r="N52" s="237"/>
    </row>
    <row r="53" spans="2:14" ht="12">
      <c r="B53" s="224" t="s">
        <v>1979</v>
      </c>
      <c r="C53" s="237">
        <v>661</v>
      </c>
      <c r="D53" s="230">
        <v>26</v>
      </c>
      <c r="E53" s="237">
        <v>156</v>
      </c>
      <c r="F53" s="237">
        <v>479</v>
      </c>
      <c r="G53" s="237">
        <v>66</v>
      </c>
      <c r="H53" s="237">
        <v>63</v>
      </c>
      <c r="I53" s="237">
        <v>108</v>
      </c>
      <c r="J53" s="237">
        <v>134</v>
      </c>
      <c r="K53" s="238">
        <v>84</v>
      </c>
      <c r="L53" s="237">
        <v>60</v>
      </c>
      <c r="M53" s="237">
        <v>54</v>
      </c>
      <c r="N53" s="237">
        <v>92</v>
      </c>
    </row>
    <row r="54" spans="2:14" ht="12">
      <c r="B54" s="224" t="s">
        <v>1131</v>
      </c>
      <c r="C54" s="237">
        <v>1378</v>
      </c>
      <c r="D54" s="230">
        <v>86</v>
      </c>
      <c r="E54" s="237">
        <v>558</v>
      </c>
      <c r="F54" s="237">
        <v>734</v>
      </c>
      <c r="G54" s="237">
        <v>68</v>
      </c>
      <c r="H54" s="237">
        <v>78</v>
      </c>
      <c r="I54" s="237">
        <v>151</v>
      </c>
      <c r="J54" s="237">
        <v>254</v>
      </c>
      <c r="K54" s="237">
        <v>264</v>
      </c>
      <c r="L54" s="237">
        <v>247</v>
      </c>
      <c r="M54" s="237">
        <v>136</v>
      </c>
      <c r="N54" s="237">
        <v>180</v>
      </c>
    </row>
    <row r="55" spans="2:14" ht="12">
      <c r="B55" s="224" t="s">
        <v>1132</v>
      </c>
      <c r="C55" s="237">
        <v>1133</v>
      </c>
      <c r="D55" s="230">
        <v>54</v>
      </c>
      <c r="E55" s="237">
        <v>461</v>
      </c>
      <c r="F55" s="237">
        <v>618</v>
      </c>
      <c r="G55" s="237">
        <v>67</v>
      </c>
      <c r="H55" s="237">
        <v>51</v>
      </c>
      <c r="I55" s="237">
        <v>91</v>
      </c>
      <c r="J55" s="237">
        <v>189</v>
      </c>
      <c r="K55" s="237">
        <v>202</v>
      </c>
      <c r="L55" s="237">
        <v>180</v>
      </c>
      <c r="M55" s="237">
        <v>145</v>
      </c>
      <c r="N55" s="237">
        <v>208</v>
      </c>
    </row>
    <row r="56" spans="2:14" ht="12">
      <c r="B56" s="224" t="s">
        <v>1133</v>
      </c>
      <c r="C56" s="237">
        <v>1120</v>
      </c>
      <c r="D56" s="230">
        <v>57</v>
      </c>
      <c r="E56" s="237">
        <v>358</v>
      </c>
      <c r="F56" s="237">
        <v>705</v>
      </c>
      <c r="G56" s="237">
        <v>63</v>
      </c>
      <c r="H56" s="237">
        <v>63</v>
      </c>
      <c r="I56" s="237">
        <v>116</v>
      </c>
      <c r="J56" s="237">
        <v>205</v>
      </c>
      <c r="K56" s="237">
        <v>216</v>
      </c>
      <c r="L56" s="237">
        <v>167</v>
      </c>
      <c r="M56" s="237">
        <v>105</v>
      </c>
      <c r="N56" s="237">
        <v>185</v>
      </c>
    </row>
    <row r="57" spans="2:14" ht="12">
      <c r="B57" s="224" t="s">
        <v>1134</v>
      </c>
      <c r="C57" s="237">
        <v>959</v>
      </c>
      <c r="D57" s="230">
        <v>32</v>
      </c>
      <c r="E57" s="237">
        <v>281</v>
      </c>
      <c r="F57" s="237">
        <v>646</v>
      </c>
      <c r="G57" s="237">
        <v>118</v>
      </c>
      <c r="H57" s="237">
        <v>79</v>
      </c>
      <c r="I57" s="237">
        <v>121</v>
      </c>
      <c r="J57" s="237">
        <v>209</v>
      </c>
      <c r="K57" s="237">
        <v>172</v>
      </c>
      <c r="L57" s="237">
        <v>119</v>
      </c>
      <c r="M57" s="237">
        <v>70</v>
      </c>
      <c r="N57" s="237">
        <v>71</v>
      </c>
    </row>
    <row r="58" spans="2:14" ht="12">
      <c r="B58" s="224" t="s">
        <v>1135</v>
      </c>
      <c r="C58" s="237">
        <v>697</v>
      </c>
      <c r="D58" s="230">
        <v>37</v>
      </c>
      <c r="E58" s="237">
        <v>267</v>
      </c>
      <c r="F58" s="237">
        <v>393</v>
      </c>
      <c r="G58" s="237">
        <v>35</v>
      </c>
      <c r="H58" s="237">
        <v>29</v>
      </c>
      <c r="I58" s="237">
        <v>55</v>
      </c>
      <c r="J58" s="237">
        <v>84</v>
      </c>
      <c r="K58" s="237">
        <v>129</v>
      </c>
      <c r="L58" s="237">
        <v>142</v>
      </c>
      <c r="M58" s="237">
        <v>99</v>
      </c>
      <c r="N58" s="237">
        <v>124</v>
      </c>
    </row>
    <row r="59" spans="2:14" ht="12">
      <c r="B59" s="224" t="s">
        <v>1136</v>
      </c>
      <c r="C59" s="237">
        <v>712</v>
      </c>
      <c r="D59" s="230">
        <v>16</v>
      </c>
      <c r="E59" s="237">
        <v>20</v>
      </c>
      <c r="F59" s="237">
        <v>676</v>
      </c>
      <c r="G59" s="237">
        <v>75</v>
      </c>
      <c r="H59" s="237">
        <v>57</v>
      </c>
      <c r="I59" s="237">
        <v>167</v>
      </c>
      <c r="J59" s="237">
        <v>248</v>
      </c>
      <c r="K59" s="237">
        <v>106</v>
      </c>
      <c r="L59" s="237">
        <v>33</v>
      </c>
      <c r="M59" s="237">
        <v>15</v>
      </c>
      <c r="N59" s="237">
        <v>11</v>
      </c>
    </row>
    <row r="60" spans="2:14" ht="12">
      <c r="B60" s="224" t="s">
        <v>1137</v>
      </c>
      <c r="C60" s="237">
        <v>796</v>
      </c>
      <c r="D60" s="230">
        <v>47</v>
      </c>
      <c r="E60" s="237">
        <v>62</v>
      </c>
      <c r="F60" s="237">
        <v>687</v>
      </c>
      <c r="G60" s="237">
        <v>208</v>
      </c>
      <c r="H60" s="237">
        <v>139</v>
      </c>
      <c r="I60" s="237">
        <v>221</v>
      </c>
      <c r="J60" s="237">
        <v>164</v>
      </c>
      <c r="K60" s="237">
        <v>38</v>
      </c>
      <c r="L60" s="237">
        <v>17</v>
      </c>
      <c r="M60" s="237">
        <v>6</v>
      </c>
      <c r="N60" s="237">
        <v>3</v>
      </c>
    </row>
    <row r="61" spans="2:14" ht="12">
      <c r="B61" s="224" t="s">
        <v>1138</v>
      </c>
      <c r="C61" s="237">
        <v>1801</v>
      </c>
      <c r="D61" s="230">
        <v>130</v>
      </c>
      <c r="E61" s="237">
        <v>486</v>
      </c>
      <c r="F61" s="237">
        <v>1185</v>
      </c>
      <c r="G61" s="237">
        <v>273</v>
      </c>
      <c r="H61" s="237">
        <v>136</v>
      </c>
      <c r="I61" s="237">
        <v>290</v>
      </c>
      <c r="J61" s="237">
        <v>374</v>
      </c>
      <c r="K61" s="237">
        <v>295</v>
      </c>
      <c r="L61" s="237">
        <v>198</v>
      </c>
      <c r="M61" s="237">
        <v>112</v>
      </c>
      <c r="N61" s="237">
        <v>123</v>
      </c>
    </row>
    <row r="62" spans="2:14" ht="12">
      <c r="B62" s="224" t="s">
        <v>1139</v>
      </c>
      <c r="C62" s="237">
        <v>711</v>
      </c>
      <c r="D62" s="230">
        <v>29</v>
      </c>
      <c r="E62" s="237">
        <v>137</v>
      </c>
      <c r="F62" s="237">
        <v>545</v>
      </c>
      <c r="G62" s="237">
        <v>76</v>
      </c>
      <c r="H62" s="237">
        <v>81</v>
      </c>
      <c r="I62" s="237">
        <v>129</v>
      </c>
      <c r="J62" s="237">
        <v>168</v>
      </c>
      <c r="K62" s="237">
        <v>137</v>
      </c>
      <c r="L62" s="237">
        <v>55</v>
      </c>
      <c r="M62" s="237">
        <v>33</v>
      </c>
      <c r="N62" s="237">
        <v>32</v>
      </c>
    </row>
    <row r="63" spans="2:14" ht="12">
      <c r="B63" s="224" t="s">
        <v>1140</v>
      </c>
      <c r="C63" s="237">
        <v>560</v>
      </c>
      <c r="D63" s="230">
        <v>23</v>
      </c>
      <c r="E63" s="237">
        <v>93</v>
      </c>
      <c r="F63" s="237">
        <v>444</v>
      </c>
      <c r="G63" s="237">
        <v>75</v>
      </c>
      <c r="H63" s="237">
        <v>55</v>
      </c>
      <c r="I63" s="237">
        <v>91</v>
      </c>
      <c r="J63" s="237">
        <v>147</v>
      </c>
      <c r="K63" s="237">
        <v>99</v>
      </c>
      <c r="L63" s="237">
        <v>46</v>
      </c>
      <c r="M63" s="237">
        <v>30</v>
      </c>
      <c r="N63" s="237">
        <v>17</v>
      </c>
    </row>
    <row r="64" spans="2:14" ht="12.75" thickBot="1">
      <c r="B64" s="239" t="s">
        <v>1141</v>
      </c>
      <c r="C64" s="240">
        <v>828</v>
      </c>
      <c r="D64" s="241">
        <v>64</v>
      </c>
      <c r="E64" s="240">
        <v>163</v>
      </c>
      <c r="F64" s="240">
        <v>601</v>
      </c>
      <c r="G64" s="240">
        <v>102</v>
      </c>
      <c r="H64" s="240">
        <v>102</v>
      </c>
      <c r="I64" s="240">
        <v>163</v>
      </c>
      <c r="J64" s="240">
        <v>222</v>
      </c>
      <c r="K64" s="240">
        <v>113</v>
      </c>
      <c r="L64" s="240">
        <v>60</v>
      </c>
      <c r="M64" s="240">
        <v>34</v>
      </c>
      <c r="N64" s="240">
        <v>32</v>
      </c>
    </row>
    <row r="65" spans="2:14" ht="12">
      <c r="B65" s="242" t="s">
        <v>1480</v>
      </c>
      <c r="C65" s="242"/>
      <c r="D65" s="242"/>
      <c r="E65" s="242"/>
      <c r="F65" s="242"/>
      <c r="G65" s="242"/>
      <c r="H65" s="242"/>
      <c r="I65" s="242"/>
      <c r="J65" s="242"/>
      <c r="K65" s="242"/>
      <c r="L65" s="242"/>
      <c r="M65" s="242"/>
      <c r="N65" s="242"/>
    </row>
    <row r="66" spans="2:14" ht="12">
      <c r="B66" s="242" t="s">
        <v>1481</v>
      </c>
      <c r="C66" s="242"/>
      <c r="D66" s="242"/>
      <c r="E66" s="242"/>
      <c r="F66" s="242"/>
      <c r="G66" s="242"/>
      <c r="H66" s="242"/>
      <c r="I66" s="242"/>
      <c r="J66" s="242"/>
      <c r="K66" s="242"/>
      <c r="L66" s="242"/>
      <c r="M66" s="242"/>
      <c r="N66" s="242"/>
    </row>
    <row r="67" spans="2:14" ht="12">
      <c r="B67" s="242" t="s">
        <v>1482</v>
      </c>
      <c r="C67" s="242"/>
      <c r="D67" s="242"/>
      <c r="E67" s="242"/>
      <c r="F67" s="242"/>
      <c r="G67" s="242"/>
      <c r="H67" s="242"/>
      <c r="I67" s="242"/>
      <c r="J67" s="242"/>
      <c r="K67" s="242"/>
      <c r="L67" s="242"/>
      <c r="M67" s="242"/>
      <c r="N67" s="242"/>
    </row>
    <row r="68" spans="2:14" ht="12">
      <c r="B68" s="242"/>
      <c r="C68" s="242"/>
      <c r="D68" s="242"/>
      <c r="E68" s="242"/>
      <c r="F68" s="242"/>
      <c r="G68" s="242"/>
      <c r="H68" s="242"/>
      <c r="I68" s="242"/>
      <c r="J68" s="242"/>
      <c r="K68" s="242"/>
      <c r="L68" s="242"/>
      <c r="M68" s="242"/>
      <c r="N68" s="242"/>
    </row>
    <row r="69" spans="2:14" ht="12">
      <c r="B69" s="242"/>
      <c r="C69" s="242"/>
      <c r="D69" s="242"/>
      <c r="E69" s="242"/>
      <c r="F69" s="242"/>
      <c r="G69" s="242"/>
      <c r="H69" s="242"/>
      <c r="I69" s="242"/>
      <c r="J69" s="242"/>
      <c r="K69" s="242"/>
      <c r="L69" s="242"/>
      <c r="M69" s="242"/>
      <c r="N69" s="242"/>
    </row>
    <row r="70" spans="2:14" ht="12">
      <c r="B70" s="242"/>
      <c r="C70" s="242"/>
      <c r="D70" s="242"/>
      <c r="E70" s="242"/>
      <c r="F70" s="242"/>
      <c r="G70" s="242"/>
      <c r="H70" s="242"/>
      <c r="I70" s="242"/>
      <c r="J70" s="242"/>
      <c r="K70" s="242"/>
      <c r="L70" s="242"/>
      <c r="M70" s="242"/>
      <c r="N70" s="242"/>
    </row>
    <row r="71" spans="2:14" ht="12">
      <c r="B71" s="242"/>
      <c r="C71" s="242"/>
      <c r="D71" s="242"/>
      <c r="E71" s="242"/>
      <c r="F71" s="242"/>
      <c r="G71" s="242"/>
      <c r="H71" s="242"/>
      <c r="I71" s="242"/>
      <c r="J71" s="242"/>
      <c r="K71" s="242"/>
      <c r="L71" s="242"/>
      <c r="M71" s="242"/>
      <c r="N71" s="242"/>
    </row>
    <row r="72" spans="2:14" ht="12">
      <c r="B72" s="242"/>
      <c r="C72" s="242"/>
      <c r="D72" s="242"/>
      <c r="E72" s="242"/>
      <c r="F72" s="242"/>
      <c r="G72" s="242"/>
      <c r="H72" s="242"/>
      <c r="I72" s="242"/>
      <c r="J72" s="242"/>
      <c r="K72" s="242"/>
      <c r="L72" s="242"/>
      <c r="M72" s="242"/>
      <c r="N72" s="242"/>
    </row>
    <row r="73" spans="2:14" ht="12">
      <c r="B73" s="242"/>
      <c r="C73" s="242"/>
      <c r="D73" s="242"/>
      <c r="E73" s="242"/>
      <c r="F73" s="242"/>
      <c r="G73" s="242"/>
      <c r="H73" s="242"/>
      <c r="I73" s="242"/>
      <c r="J73" s="242"/>
      <c r="K73" s="242"/>
      <c r="L73" s="242"/>
      <c r="M73" s="242"/>
      <c r="N73" s="242"/>
    </row>
    <row r="74" spans="2:14" ht="12">
      <c r="B74" s="242"/>
      <c r="C74" s="242"/>
      <c r="D74" s="242"/>
      <c r="E74" s="242"/>
      <c r="F74" s="242"/>
      <c r="G74" s="242"/>
      <c r="H74" s="242"/>
      <c r="I74" s="242"/>
      <c r="J74" s="242"/>
      <c r="K74" s="242"/>
      <c r="L74" s="242"/>
      <c r="M74" s="242"/>
      <c r="N74" s="242"/>
    </row>
    <row r="75" spans="2:14" ht="12">
      <c r="B75" s="242"/>
      <c r="C75" s="242"/>
      <c r="D75" s="242"/>
      <c r="E75" s="242"/>
      <c r="F75" s="242"/>
      <c r="G75" s="242"/>
      <c r="H75" s="242"/>
      <c r="I75" s="242"/>
      <c r="J75" s="242"/>
      <c r="K75" s="242"/>
      <c r="L75" s="242"/>
      <c r="M75" s="242"/>
      <c r="N75" s="242"/>
    </row>
    <row r="76" spans="2:14" ht="12">
      <c r="B76" s="242"/>
      <c r="C76" s="242"/>
      <c r="D76" s="242"/>
      <c r="E76" s="242"/>
      <c r="F76" s="242"/>
      <c r="G76" s="242"/>
      <c r="H76" s="242"/>
      <c r="I76" s="242"/>
      <c r="J76" s="242"/>
      <c r="K76" s="242"/>
      <c r="L76" s="242"/>
      <c r="M76" s="242"/>
      <c r="N76" s="242"/>
    </row>
    <row r="77" spans="2:14" ht="12">
      <c r="B77" s="242"/>
      <c r="C77" s="242"/>
      <c r="D77" s="242"/>
      <c r="E77" s="242"/>
      <c r="F77" s="242"/>
      <c r="G77" s="242"/>
      <c r="H77" s="242"/>
      <c r="I77" s="242"/>
      <c r="J77" s="242"/>
      <c r="K77" s="242"/>
      <c r="L77" s="242"/>
      <c r="M77" s="242"/>
      <c r="N77" s="242"/>
    </row>
    <row r="78" spans="2:14" ht="12">
      <c r="B78" s="242"/>
      <c r="C78" s="242"/>
      <c r="D78" s="242"/>
      <c r="E78" s="242"/>
      <c r="F78" s="242"/>
      <c r="G78" s="242"/>
      <c r="H78" s="242"/>
      <c r="I78" s="242"/>
      <c r="J78" s="242"/>
      <c r="K78" s="242"/>
      <c r="L78" s="242"/>
      <c r="M78" s="242"/>
      <c r="N78" s="242"/>
    </row>
    <row r="79" spans="2:14" ht="12">
      <c r="B79" s="242"/>
      <c r="C79" s="242"/>
      <c r="D79" s="242"/>
      <c r="E79" s="242"/>
      <c r="F79" s="242"/>
      <c r="G79" s="242"/>
      <c r="H79" s="242"/>
      <c r="I79" s="242"/>
      <c r="J79" s="242"/>
      <c r="K79" s="242"/>
      <c r="L79" s="242"/>
      <c r="M79" s="242"/>
      <c r="N79" s="242"/>
    </row>
    <row r="80" spans="2:14" ht="12">
      <c r="B80" s="242"/>
      <c r="C80" s="242"/>
      <c r="D80" s="242"/>
      <c r="E80" s="242"/>
      <c r="F80" s="242"/>
      <c r="G80" s="242"/>
      <c r="H80" s="242"/>
      <c r="I80" s="242"/>
      <c r="J80" s="242"/>
      <c r="K80" s="242"/>
      <c r="L80" s="242"/>
      <c r="M80" s="242"/>
      <c r="N80" s="242"/>
    </row>
    <row r="81" spans="2:14" ht="12">
      <c r="B81" s="242"/>
      <c r="C81" s="242"/>
      <c r="D81" s="242"/>
      <c r="E81" s="242"/>
      <c r="F81" s="242"/>
      <c r="G81" s="242"/>
      <c r="H81" s="242"/>
      <c r="I81" s="242"/>
      <c r="J81" s="242"/>
      <c r="K81" s="242"/>
      <c r="L81" s="242"/>
      <c r="M81" s="242"/>
      <c r="N81" s="242"/>
    </row>
    <row r="82" spans="2:14" ht="12">
      <c r="B82" s="242"/>
      <c r="C82" s="242"/>
      <c r="D82" s="242"/>
      <c r="E82" s="242"/>
      <c r="F82" s="242"/>
      <c r="G82" s="242"/>
      <c r="H82" s="242"/>
      <c r="I82" s="242"/>
      <c r="J82" s="242"/>
      <c r="K82" s="242"/>
      <c r="L82" s="242"/>
      <c r="M82" s="242"/>
      <c r="N82" s="242"/>
    </row>
    <row r="83" spans="2:14" ht="12">
      <c r="B83" s="242"/>
      <c r="C83" s="242"/>
      <c r="D83" s="242"/>
      <c r="E83" s="242"/>
      <c r="F83" s="242"/>
      <c r="G83" s="242"/>
      <c r="H83" s="242"/>
      <c r="I83" s="242"/>
      <c r="J83" s="242"/>
      <c r="K83" s="242"/>
      <c r="L83" s="242"/>
      <c r="M83" s="242"/>
      <c r="N83" s="242"/>
    </row>
    <row r="84" spans="2:14" ht="12">
      <c r="B84" s="242"/>
      <c r="C84" s="242"/>
      <c r="D84" s="242"/>
      <c r="E84" s="242"/>
      <c r="F84" s="242"/>
      <c r="G84" s="242"/>
      <c r="H84" s="242"/>
      <c r="I84" s="242"/>
      <c r="J84" s="242"/>
      <c r="K84" s="242"/>
      <c r="L84" s="242"/>
      <c r="M84" s="242"/>
      <c r="N84" s="242"/>
    </row>
    <row r="85" spans="2:14" ht="12">
      <c r="B85" s="242"/>
      <c r="C85" s="242"/>
      <c r="D85" s="242"/>
      <c r="E85" s="242"/>
      <c r="F85" s="242"/>
      <c r="G85" s="242"/>
      <c r="H85" s="242"/>
      <c r="I85" s="242"/>
      <c r="J85" s="242"/>
      <c r="K85" s="242"/>
      <c r="L85" s="242"/>
      <c r="M85" s="242"/>
      <c r="N85" s="242"/>
    </row>
    <row r="86" spans="2:14" ht="12">
      <c r="B86" s="242"/>
      <c r="C86" s="242"/>
      <c r="D86" s="242"/>
      <c r="E86" s="242"/>
      <c r="F86" s="242"/>
      <c r="G86" s="242"/>
      <c r="H86" s="242"/>
      <c r="I86" s="242"/>
      <c r="J86" s="242"/>
      <c r="K86" s="242"/>
      <c r="L86" s="242"/>
      <c r="M86" s="242"/>
      <c r="N86" s="242"/>
    </row>
    <row r="87" spans="2:14" ht="12">
      <c r="B87" s="242"/>
      <c r="C87" s="242"/>
      <c r="D87" s="242"/>
      <c r="E87" s="242"/>
      <c r="F87" s="242"/>
      <c r="G87" s="242"/>
      <c r="H87" s="242"/>
      <c r="I87" s="242"/>
      <c r="J87" s="242"/>
      <c r="K87" s="242"/>
      <c r="L87" s="242"/>
      <c r="M87" s="242"/>
      <c r="N87" s="242"/>
    </row>
    <row r="88" spans="2:14" ht="12">
      <c r="B88" s="242"/>
      <c r="C88" s="242"/>
      <c r="D88" s="242"/>
      <c r="E88" s="242"/>
      <c r="F88" s="242"/>
      <c r="G88" s="242"/>
      <c r="H88" s="242"/>
      <c r="I88" s="242"/>
      <c r="J88" s="242"/>
      <c r="K88" s="242"/>
      <c r="L88" s="242"/>
      <c r="M88" s="242"/>
      <c r="N88" s="242"/>
    </row>
    <row r="89" spans="2:14" ht="12">
      <c r="B89" s="242"/>
      <c r="C89" s="242"/>
      <c r="D89" s="242"/>
      <c r="E89" s="242"/>
      <c r="F89" s="242"/>
      <c r="G89" s="242"/>
      <c r="H89" s="242"/>
      <c r="I89" s="242"/>
      <c r="J89" s="242"/>
      <c r="K89" s="242"/>
      <c r="L89" s="242"/>
      <c r="M89" s="242"/>
      <c r="N89" s="242"/>
    </row>
    <row r="90" spans="2:14" ht="12">
      <c r="B90" s="242"/>
      <c r="C90" s="242"/>
      <c r="D90" s="242"/>
      <c r="E90" s="242"/>
      <c r="F90" s="242"/>
      <c r="G90" s="242"/>
      <c r="H90" s="242"/>
      <c r="I90" s="242"/>
      <c r="J90" s="242"/>
      <c r="K90" s="242"/>
      <c r="L90" s="242"/>
      <c r="M90" s="242"/>
      <c r="N90" s="242"/>
    </row>
    <row r="91" spans="2:14" ht="12">
      <c r="B91" s="242"/>
      <c r="C91" s="242"/>
      <c r="D91" s="242"/>
      <c r="E91" s="242"/>
      <c r="F91" s="242"/>
      <c r="G91" s="242"/>
      <c r="H91" s="242"/>
      <c r="I91" s="242"/>
      <c r="J91" s="242"/>
      <c r="K91" s="242"/>
      <c r="L91" s="242"/>
      <c r="M91" s="242"/>
      <c r="N91" s="242"/>
    </row>
    <row r="92" spans="2:14" ht="12">
      <c r="B92" s="242"/>
      <c r="C92" s="242"/>
      <c r="D92" s="242"/>
      <c r="E92" s="242"/>
      <c r="F92" s="242"/>
      <c r="G92" s="242"/>
      <c r="H92" s="242"/>
      <c r="I92" s="242"/>
      <c r="J92" s="242"/>
      <c r="K92" s="242"/>
      <c r="L92" s="242"/>
      <c r="M92" s="242"/>
      <c r="N92" s="242"/>
    </row>
    <row r="93" spans="2:14" ht="12">
      <c r="B93" s="242"/>
      <c r="C93" s="242"/>
      <c r="D93" s="242"/>
      <c r="E93" s="242"/>
      <c r="F93" s="242"/>
      <c r="G93" s="242"/>
      <c r="H93" s="242"/>
      <c r="I93" s="242"/>
      <c r="J93" s="242"/>
      <c r="K93" s="242"/>
      <c r="L93" s="242"/>
      <c r="M93" s="242"/>
      <c r="N93" s="242"/>
    </row>
    <row r="94" spans="2:14" ht="12">
      <c r="B94" s="242"/>
      <c r="C94" s="242"/>
      <c r="D94" s="242"/>
      <c r="E94" s="242"/>
      <c r="F94" s="242"/>
      <c r="G94" s="242"/>
      <c r="H94" s="242"/>
      <c r="I94" s="242"/>
      <c r="J94" s="242"/>
      <c r="K94" s="242"/>
      <c r="L94" s="242"/>
      <c r="M94" s="242"/>
      <c r="N94" s="242"/>
    </row>
    <row r="95" spans="2:14" ht="12">
      <c r="B95" s="242"/>
      <c r="C95" s="242"/>
      <c r="D95" s="242"/>
      <c r="E95" s="242"/>
      <c r="F95" s="242"/>
      <c r="G95" s="242"/>
      <c r="H95" s="242"/>
      <c r="I95" s="242"/>
      <c r="J95" s="242"/>
      <c r="K95" s="242"/>
      <c r="L95" s="242"/>
      <c r="M95" s="242"/>
      <c r="N95" s="242"/>
    </row>
    <row r="96" spans="2:14" ht="12">
      <c r="B96" s="242"/>
      <c r="C96" s="242"/>
      <c r="D96" s="242"/>
      <c r="E96" s="242"/>
      <c r="F96" s="242"/>
      <c r="G96" s="242"/>
      <c r="H96" s="242"/>
      <c r="I96" s="242"/>
      <c r="J96" s="242"/>
      <c r="K96" s="242"/>
      <c r="L96" s="242"/>
      <c r="M96" s="242"/>
      <c r="N96" s="242"/>
    </row>
    <row r="97" spans="2:14" ht="12">
      <c r="B97" s="242"/>
      <c r="C97" s="242"/>
      <c r="D97" s="242"/>
      <c r="E97" s="242"/>
      <c r="F97" s="242"/>
      <c r="G97" s="242"/>
      <c r="H97" s="242"/>
      <c r="I97" s="242"/>
      <c r="J97" s="242"/>
      <c r="K97" s="242"/>
      <c r="L97" s="242"/>
      <c r="M97" s="242"/>
      <c r="N97" s="242"/>
    </row>
    <row r="98" spans="2:14" ht="12">
      <c r="B98" s="242"/>
      <c r="C98" s="242"/>
      <c r="D98" s="242"/>
      <c r="E98" s="242"/>
      <c r="F98" s="242"/>
      <c r="G98" s="242"/>
      <c r="H98" s="242"/>
      <c r="I98" s="242"/>
      <c r="J98" s="242"/>
      <c r="K98" s="242"/>
      <c r="L98" s="242"/>
      <c r="M98" s="242"/>
      <c r="N98" s="242"/>
    </row>
    <row r="99" spans="2:14" ht="12">
      <c r="B99" s="242"/>
      <c r="C99" s="242"/>
      <c r="D99" s="242"/>
      <c r="E99" s="242"/>
      <c r="F99" s="242"/>
      <c r="G99" s="242"/>
      <c r="H99" s="242"/>
      <c r="I99" s="242"/>
      <c r="J99" s="242"/>
      <c r="K99" s="242"/>
      <c r="L99" s="242"/>
      <c r="M99" s="242"/>
      <c r="N99" s="242"/>
    </row>
    <row r="100" spans="2:14" ht="12">
      <c r="B100" s="242"/>
      <c r="C100" s="242"/>
      <c r="D100" s="242"/>
      <c r="E100" s="242"/>
      <c r="F100" s="242"/>
      <c r="G100" s="242"/>
      <c r="H100" s="242"/>
      <c r="I100" s="242"/>
      <c r="J100" s="242"/>
      <c r="K100" s="242"/>
      <c r="L100" s="242"/>
      <c r="M100" s="242"/>
      <c r="N100" s="242"/>
    </row>
    <row r="101" spans="2:14" ht="12">
      <c r="B101" s="242"/>
      <c r="C101" s="242"/>
      <c r="D101" s="242"/>
      <c r="E101" s="242"/>
      <c r="F101" s="242"/>
      <c r="G101" s="242"/>
      <c r="H101" s="242"/>
      <c r="I101" s="242"/>
      <c r="J101" s="242"/>
      <c r="K101" s="242"/>
      <c r="L101" s="242"/>
      <c r="M101" s="242"/>
      <c r="N101" s="242"/>
    </row>
    <row r="102" spans="2:14" ht="12">
      <c r="B102" s="242"/>
      <c r="C102" s="242"/>
      <c r="D102" s="242"/>
      <c r="E102" s="242"/>
      <c r="F102" s="242"/>
      <c r="G102" s="242"/>
      <c r="H102" s="242"/>
      <c r="I102" s="242"/>
      <c r="J102" s="242"/>
      <c r="K102" s="242"/>
      <c r="L102" s="242"/>
      <c r="M102" s="242"/>
      <c r="N102" s="242"/>
    </row>
    <row r="103" spans="2:14" ht="12">
      <c r="B103" s="242"/>
      <c r="C103" s="242"/>
      <c r="D103" s="242"/>
      <c r="E103" s="242"/>
      <c r="F103" s="242"/>
      <c r="G103" s="242"/>
      <c r="H103" s="242"/>
      <c r="I103" s="242"/>
      <c r="J103" s="242"/>
      <c r="K103" s="242"/>
      <c r="L103" s="242"/>
      <c r="M103" s="242"/>
      <c r="N103" s="242"/>
    </row>
    <row r="104" spans="2:14" ht="12">
      <c r="B104" s="242"/>
      <c r="C104" s="242"/>
      <c r="D104" s="242"/>
      <c r="E104" s="242"/>
      <c r="F104" s="242"/>
      <c r="G104" s="242"/>
      <c r="H104" s="242"/>
      <c r="I104" s="242"/>
      <c r="J104" s="242"/>
      <c r="K104" s="242"/>
      <c r="L104" s="242"/>
      <c r="M104" s="242"/>
      <c r="N104" s="242"/>
    </row>
    <row r="105" spans="2:14" ht="12">
      <c r="B105" s="242"/>
      <c r="C105" s="242"/>
      <c r="D105" s="242"/>
      <c r="E105" s="242"/>
      <c r="F105" s="242"/>
      <c r="G105" s="242"/>
      <c r="H105" s="242"/>
      <c r="I105" s="242"/>
      <c r="J105" s="242"/>
      <c r="K105" s="242"/>
      <c r="L105" s="242"/>
      <c r="M105" s="242"/>
      <c r="N105" s="242"/>
    </row>
    <row r="106" spans="2:14" ht="12">
      <c r="B106" s="242"/>
      <c r="C106" s="242"/>
      <c r="D106" s="242"/>
      <c r="E106" s="242"/>
      <c r="F106" s="242"/>
      <c r="G106" s="242"/>
      <c r="H106" s="242"/>
      <c r="I106" s="242"/>
      <c r="J106" s="242"/>
      <c r="K106" s="242"/>
      <c r="L106" s="242"/>
      <c r="M106" s="242"/>
      <c r="N106" s="242"/>
    </row>
    <row r="107" spans="2:14" ht="12">
      <c r="B107" s="242"/>
      <c r="C107" s="242"/>
      <c r="D107" s="242"/>
      <c r="E107" s="242"/>
      <c r="F107" s="242"/>
      <c r="G107" s="242"/>
      <c r="H107" s="242"/>
      <c r="I107" s="242"/>
      <c r="J107" s="242"/>
      <c r="K107" s="242"/>
      <c r="L107" s="242"/>
      <c r="M107" s="242"/>
      <c r="N107" s="242"/>
    </row>
    <row r="108" spans="2:14" ht="12">
      <c r="B108" s="242"/>
      <c r="C108" s="242"/>
      <c r="D108" s="242"/>
      <c r="E108" s="242"/>
      <c r="F108" s="242"/>
      <c r="G108" s="242"/>
      <c r="H108" s="242"/>
      <c r="I108" s="242"/>
      <c r="J108" s="242"/>
      <c r="K108" s="242"/>
      <c r="L108" s="242"/>
      <c r="M108" s="242"/>
      <c r="N108" s="242"/>
    </row>
    <row r="109" spans="2:14" ht="12">
      <c r="B109" s="242"/>
      <c r="C109" s="242"/>
      <c r="D109" s="242"/>
      <c r="E109" s="242"/>
      <c r="F109" s="242"/>
      <c r="G109" s="242"/>
      <c r="H109" s="242"/>
      <c r="I109" s="242"/>
      <c r="J109" s="242"/>
      <c r="K109" s="242"/>
      <c r="L109" s="242"/>
      <c r="M109" s="242"/>
      <c r="N109" s="242"/>
    </row>
    <row r="110" spans="2:14" ht="12">
      <c r="B110" s="242"/>
      <c r="C110" s="242"/>
      <c r="D110" s="242"/>
      <c r="E110" s="242"/>
      <c r="F110" s="242"/>
      <c r="G110" s="242"/>
      <c r="H110" s="242"/>
      <c r="I110" s="242"/>
      <c r="J110" s="242"/>
      <c r="K110" s="242"/>
      <c r="L110" s="242"/>
      <c r="M110" s="242"/>
      <c r="N110" s="242"/>
    </row>
    <row r="111" spans="2:14" ht="12">
      <c r="B111" s="242"/>
      <c r="C111" s="242"/>
      <c r="D111" s="242"/>
      <c r="E111" s="242"/>
      <c r="F111" s="242"/>
      <c r="G111" s="242"/>
      <c r="H111" s="242"/>
      <c r="I111" s="242"/>
      <c r="J111" s="242"/>
      <c r="K111" s="242"/>
      <c r="L111" s="242"/>
      <c r="M111" s="242"/>
      <c r="N111" s="242"/>
    </row>
    <row r="112" spans="2:14" ht="12">
      <c r="B112" s="242"/>
      <c r="C112" s="242"/>
      <c r="D112" s="242"/>
      <c r="E112" s="242"/>
      <c r="F112" s="242"/>
      <c r="G112" s="242"/>
      <c r="H112" s="242"/>
      <c r="I112" s="242"/>
      <c r="J112" s="242"/>
      <c r="K112" s="242"/>
      <c r="L112" s="242"/>
      <c r="M112" s="242"/>
      <c r="N112" s="242"/>
    </row>
    <row r="113" spans="2:14" ht="12">
      <c r="B113" s="242"/>
      <c r="C113" s="242"/>
      <c r="D113" s="242"/>
      <c r="E113" s="242"/>
      <c r="F113" s="242"/>
      <c r="G113" s="242"/>
      <c r="H113" s="242"/>
      <c r="I113" s="242"/>
      <c r="J113" s="242"/>
      <c r="K113" s="242"/>
      <c r="L113" s="242"/>
      <c r="M113" s="242"/>
      <c r="N113" s="242"/>
    </row>
    <row r="114" spans="2:14" ht="12">
      <c r="B114" s="242"/>
      <c r="C114" s="242"/>
      <c r="D114" s="242"/>
      <c r="E114" s="242"/>
      <c r="F114" s="242"/>
      <c r="G114" s="242"/>
      <c r="H114" s="242"/>
      <c r="I114" s="242"/>
      <c r="J114" s="242"/>
      <c r="K114" s="242"/>
      <c r="L114" s="242"/>
      <c r="M114" s="242"/>
      <c r="N114" s="242"/>
    </row>
    <row r="115" spans="2:14" ht="12">
      <c r="B115" s="242"/>
      <c r="C115" s="242"/>
      <c r="D115" s="242"/>
      <c r="E115" s="242"/>
      <c r="F115" s="242"/>
      <c r="G115" s="242"/>
      <c r="H115" s="242"/>
      <c r="I115" s="242"/>
      <c r="J115" s="242"/>
      <c r="K115" s="242"/>
      <c r="L115" s="242"/>
      <c r="M115" s="242"/>
      <c r="N115" s="242"/>
    </row>
    <row r="116" spans="2:14" ht="12">
      <c r="B116" s="242"/>
      <c r="C116" s="242"/>
      <c r="D116" s="242"/>
      <c r="E116" s="242"/>
      <c r="F116" s="242"/>
      <c r="G116" s="242"/>
      <c r="H116" s="242"/>
      <c r="I116" s="242"/>
      <c r="J116" s="242"/>
      <c r="K116" s="242"/>
      <c r="L116" s="242"/>
      <c r="M116" s="242"/>
      <c r="N116" s="242"/>
    </row>
  </sheetData>
  <mergeCells count="2">
    <mergeCell ref="E4:F4"/>
    <mergeCell ref="H4:N4"/>
  </mergeCells>
  <printOptions/>
  <pageMargins left="0.75" right="0.75" top="1" bottom="1" header="0.512" footer="0.512"/>
  <pageSetup orientation="portrait" paperSize="8" r:id="rId1"/>
</worksheet>
</file>

<file path=xl/worksheets/sheet8.xml><?xml version="1.0" encoding="utf-8"?>
<worksheet xmlns="http://schemas.openxmlformats.org/spreadsheetml/2006/main" xmlns:r="http://schemas.openxmlformats.org/officeDocument/2006/relationships">
  <dimension ref="B2:X76"/>
  <sheetViews>
    <sheetView workbookViewId="0" topLeftCell="A1">
      <selection activeCell="A1" sqref="A1"/>
    </sheetView>
  </sheetViews>
  <sheetFormatPr defaultColWidth="9.00390625" defaultRowHeight="13.5"/>
  <cols>
    <col min="1" max="1" width="2.625" style="243" customWidth="1"/>
    <col min="2" max="2" width="9.875" style="243" customWidth="1"/>
    <col min="3" max="3" width="9.625" style="245" customWidth="1"/>
    <col min="4" max="4" width="10.50390625" style="243" customWidth="1"/>
    <col min="5" max="24" width="9.625" style="243" customWidth="1"/>
    <col min="25" max="16384" width="9.00390625" style="243" customWidth="1"/>
  </cols>
  <sheetData>
    <row r="2" ht="12.75" customHeight="1">
      <c r="B2" s="244" t="s">
        <v>1515</v>
      </c>
    </row>
    <row r="3" ht="12.75" thickBot="1">
      <c r="X3" s="245" t="s">
        <v>1484</v>
      </c>
    </row>
    <row r="4" spans="2:24" ht="14.25" customHeight="1" thickTop="1">
      <c r="B4" s="246" t="s">
        <v>1460</v>
      </c>
      <c r="C4" s="1344" t="s">
        <v>1485</v>
      </c>
      <c r="D4" s="1345"/>
      <c r="E4" s="1358" t="s">
        <v>1486</v>
      </c>
      <c r="F4" s="1350"/>
      <c r="G4" s="1350"/>
      <c r="H4" s="1351"/>
      <c r="I4" s="1358" t="s">
        <v>1487</v>
      </c>
      <c r="J4" s="1350"/>
      <c r="K4" s="1350"/>
      <c r="L4" s="1350"/>
      <c r="M4" s="1350"/>
      <c r="N4" s="1350"/>
      <c r="O4" s="1350"/>
      <c r="P4" s="1351"/>
      <c r="Q4" s="247"/>
      <c r="R4" s="247"/>
      <c r="S4" s="247"/>
      <c r="T4" s="247"/>
      <c r="U4" s="247"/>
      <c r="V4" s="247"/>
      <c r="W4" s="247"/>
      <c r="X4" s="248"/>
    </row>
    <row r="5" spans="2:24" ht="12">
      <c r="B5" s="249"/>
      <c r="C5" s="1346" t="s">
        <v>1488</v>
      </c>
      <c r="D5" s="1346" t="s">
        <v>1489</v>
      </c>
      <c r="E5" s="1352" t="s">
        <v>1490</v>
      </c>
      <c r="F5" s="1353"/>
      <c r="G5" s="1352" t="s">
        <v>1491</v>
      </c>
      <c r="H5" s="1353"/>
      <c r="I5" s="1342" t="s">
        <v>1492</v>
      </c>
      <c r="J5" s="1343"/>
      <c r="K5" s="1352" t="s">
        <v>1493</v>
      </c>
      <c r="L5" s="1353"/>
      <c r="M5" s="1352" t="s">
        <v>1494</v>
      </c>
      <c r="N5" s="1353"/>
      <c r="O5" s="1352" t="s">
        <v>1495</v>
      </c>
      <c r="P5" s="1353"/>
      <c r="Q5" s="1352" t="s">
        <v>1496</v>
      </c>
      <c r="R5" s="1353"/>
      <c r="S5" s="1352" t="s">
        <v>1497</v>
      </c>
      <c r="T5" s="1353"/>
      <c r="U5" s="1352" t="s">
        <v>1498</v>
      </c>
      <c r="V5" s="1353"/>
      <c r="W5" s="1354" t="s">
        <v>1499</v>
      </c>
      <c r="X5" s="1355"/>
    </row>
    <row r="6" spans="2:24" ht="14.25" customHeight="1">
      <c r="B6" s="250" t="s">
        <v>1074</v>
      </c>
      <c r="C6" s="1347"/>
      <c r="D6" s="1347"/>
      <c r="E6" s="251" t="s">
        <v>1461</v>
      </c>
      <c r="F6" s="251" t="s">
        <v>1500</v>
      </c>
      <c r="G6" s="251" t="s">
        <v>1461</v>
      </c>
      <c r="H6" s="251" t="s">
        <v>1500</v>
      </c>
      <c r="I6" s="251" t="s">
        <v>1461</v>
      </c>
      <c r="J6" s="251" t="s">
        <v>1501</v>
      </c>
      <c r="K6" s="251" t="s">
        <v>1461</v>
      </c>
      <c r="L6" s="251" t="s">
        <v>1501</v>
      </c>
      <c r="M6" s="251" t="s">
        <v>1461</v>
      </c>
      <c r="N6" s="251" t="s">
        <v>1501</v>
      </c>
      <c r="O6" s="251" t="s">
        <v>1461</v>
      </c>
      <c r="P6" s="251" t="s">
        <v>1501</v>
      </c>
      <c r="Q6" s="251" t="s">
        <v>1461</v>
      </c>
      <c r="R6" s="251" t="s">
        <v>1501</v>
      </c>
      <c r="S6" s="251" t="s">
        <v>1461</v>
      </c>
      <c r="T6" s="251" t="s">
        <v>1501</v>
      </c>
      <c r="U6" s="251" t="s">
        <v>1461</v>
      </c>
      <c r="V6" s="251" t="s">
        <v>1501</v>
      </c>
      <c r="W6" s="1356" t="s">
        <v>1502</v>
      </c>
      <c r="X6" s="1357"/>
    </row>
    <row r="7" spans="2:24" ht="14.25" customHeight="1">
      <c r="B7" s="252"/>
      <c r="C7" s="1348"/>
      <c r="D7" s="1348"/>
      <c r="E7" s="253"/>
      <c r="F7" s="253"/>
      <c r="G7" s="253"/>
      <c r="H7" s="254"/>
      <c r="I7" s="254"/>
      <c r="J7" s="253"/>
      <c r="K7" s="253"/>
      <c r="L7" s="253"/>
      <c r="M7" s="253"/>
      <c r="N7" s="253"/>
      <c r="O7" s="253"/>
      <c r="P7" s="253"/>
      <c r="Q7" s="253"/>
      <c r="R7" s="253"/>
      <c r="S7" s="253"/>
      <c r="T7" s="253"/>
      <c r="U7" s="255"/>
      <c r="V7" s="255"/>
      <c r="W7" s="256" t="s">
        <v>1461</v>
      </c>
      <c r="X7" s="256" t="s">
        <v>1501</v>
      </c>
    </row>
    <row r="8" spans="2:24" s="257" customFormat="1" ht="15" customHeight="1">
      <c r="B8" s="250" t="s">
        <v>1462</v>
      </c>
      <c r="C8" s="258">
        <v>75090</v>
      </c>
      <c r="D8" s="259">
        <v>11642489</v>
      </c>
      <c r="E8" s="259">
        <v>67730</v>
      </c>
      <c r="F8" s="259">
        <v>9528669</v>
      </c>
      <c r="G8" s="259">
        <v>66517</v>
      </c>
      <c r="H8" s="259">
        <v>8875071</v>
      </c>
      <c r="I8" s="259">
        <v>25610</v>
      </c>
      <c r="J8" s="259">
        <v>1050124</v>
      </c>
      <c r="K8" s="259">
        <v>24920</v>
      </c>
      <c r="L8" s="259">
        <v>1004795</v>
      </c>
      <c r="M8" s="259">
        <v>459</v>
      </c>
      <c r="N8" s="259">
        <v>25320</v>
      </c>
      <c r="O8" s="259">
        <v>534</v>
      </c>
      <c r="P8" s="259">
        <v>19944</v>
      </c>
      <c r="Q8" s="259">
        <v>62247</v>
      </c>
      <c r="R8" s="259">
        <v>1063696</v>
      </c>
      <c r="S8" s="259">
        <v>61084</v>
      </c>
      <c r="T8" s="259">
        <v>878426</v>
      </c>
      <c r="U8" s="259">
        <v>575</v>
      </c>
      <c r="V8" s="259">
        <v>63510</v>
      </c>
      <c r="W8" s="259">
        <v>7791</v>
      </c>
      <c r="X8" s="259">
        <v>120760</v>
      </c>
    </row>
    <row r="9" spans="2:24" s="260" customFormat="1" ht="15" customHeight="1">
      <c r="B9" s="261" t="s">
        <v>1503</v>
      </c>
      <c r="C9" s="262">
        <f aca="true" t="shared" si="0" ref="C9:X9">SUM(C21:C24)</f>
        <v>71458</v>
      </c>
      <c r="D9" s="262">
        <f t="shared" si="0"/>
        <v>11436356</v>
      </c>
      <c r="E9" s="262">
        <f t="shared" si="0"/>
        <v>64472</v>
      </c>
      <c r="F9" s="262">
        <f t="shared" si="0"/>
        <v>9437769</v>
      </c>
      <c r="G9" s="262">
        <f t="shared" si="0"/>
        <v>62790</v>
      </c>
      <c r="H9" s="262">
        <f t="shared" si="0"/>
        <v>7932327</v>
      </c>
      <c r="I9" s="262">
        <f t="shared" si="0"/>
        <v>23666</v>
      </c>
      <c r="J9" s="262">
        <f t="shared" si="0"/>
        <v>1002897</v>
      </c>
      <c r="K9" s="262">
        <f t="shared" si="0"/>
        <v>23238</v>
      </c>
      <c r="L9" s="262">
        <f t="shared" si="0"/>
        <v>972930</v>
      </c>
      <c r="M9" s="262">
        <f t="shared" si="0"/>
        <v>196</v>
      </c>
      <c r="N9" s="262">
        <f t="shared" si="0"/>
        <v>12629</v>
      </c>
      <c r="O9" s="262">
        <f t="shared" si="0"/>
        <v>475</v>
      </c>
      <c r="P9" s="262">
        <f t="shared" si="0"/>
        <v>17338</v>
      </c>
      <c r="Q9" s="262">
        <f t="shared" si="0"/>
        <v>57951</v>
      </c>
      <c r="R9" s="262">
        <f t="shared" si="0"/>
        <v>995690</v>
      </c>
      <c r="S9" s="262">
        <f t="shared" si="0"/>
        <v>56642</v>
      </c>
      <c r="T9" s="262">
        <f t="shared" si="0"/>
        <v>789314</v>
      </c>
      <c r="U9" s="262">
        <f t="shared" si="0"/>
        <v>560</v>
      </c>
      <c r="V9" s="262">
        <f t="shared" si="0"/>
        <v>63002</v>
      </c>
      <c r="W9" s="262">
        <f t="shared" si="0"/>
        <v>9554</v>
      </c>
      <c r="X9" s="262">
        <f t="shared" si="0"/>
        <v>143374</v>
      </c>
    </row>
    <row r="10" spans="2:24" s="263" customFormat="1" ht="8.25" customHeight="1">
      <c r="B10" s="264"/>
      <c r="C10" s="265"/>
      <c r="D10" s="265"/>
      <c r="E10" s="265"/>
      <c r="F10" s="265"/>
      <c r="G10" s="265"/>
      <c r="H10" s="265"/>
      <c r="I10" s="265"/>
      <c r="J10" s="265"/>
      <c r="K10" s="265"/>
      <c r="L10" s="265"/>
      <c r="M10" s="265"/>
      <c r="N10" s="265"/>
      <c r="O10" s="265"/>
      <c r="P10" s="265"/>
      <c r="Q10" s="265"/>
      <c r="R10" s="265"/>
      <c r="S10" s="265"/>
      <c r="T10" s="265"/>
      <c r="U10" s="265"/>
      <c r="V10" s="265"/>
      <c r="W10" s="265"/>
      <c r="X10" s="265"/>
    </row>
    <row r="11" spans="2:24" s="266" customFormat="1" ht="15" customHeight="1">
      <c r="B11" s="267" t="s">
        <v>1504</v>
      </c>
      <c r="C11" s="265">
        <f aca="true" t="shared" si="1" ref="C11:X11">SUM(C12:C18)</f>
        <v>61253</v>
      </c>
      <c r="D11" s="265">
        <f t="shared" si="1"/>
        <v>11248090</v>
      </c>
      <c r="E11" s="265">
        <f t="shared" si="1"/>
        <v>57776</v>
      </c>
      <c r="F11" s="265">
        <f t="shared" si="1"/>
        <v>9331515</v>
      </c>
      <c r="G11" s="265">
        <f t="shared" si="1"/>
        <v>56671</v>
      </c>
      <c r="H11" s="265">
        <f t="shared" si="1"/>
        <v>7839885</v>
      </c>
      <c r="I11" s="265">
        <f t="shared" si="1"/>
        <v>21472</v>
      </c>
      <c r="J11" s="265">
        <f t="shared" si="1"/>
        <v>978742</v>
      </c>
      <c r="K11" s="265">
        <f t="shared" si="1"/>
        <v>21085</v>
      </c>
      <c r="L11" s="265">
        <f t="shared" si="1"/>
        <v>949235</v>
      </c>
      <c r="M11" s="265">
        <f t="shared" si="1"/>
        <v>194</v>
      </c>
      <c r="N11" s="265">
        <f t="shared" si="1"/>
        <v>12610</v>
      </c>
      <c r="O11" s="265">
        <f t="shared" si="1"/>
        <v>425</v>
      </c>
      <c r="P11" s="265">
        <f t="shared" si="1"/>
        <v>16897</v>
      </c>
      <c r="Q11" s="265">
        <f t="shared" si="1"/>
        <v>50360</v>
      </c>
      <c r="R11" s="265">
        <f t="shared" si="1"/>
        <v>937833</v>
      </c>
      <c r="S11" s="265">
        <f t="shared" si="1"/>
        <v>49184</v>
      </c>
      <c r="T11" s="265">
        <f t="shared" si="1"/>
        <v>737098</v>
      </c>
      <c r="U11" s="265">
        <f t="shared" si="1"/>
        <v>556</v>
      </c>
      <c r="V11" s="265">
        <f t="shared" si="1"/>
        <v>62959</v>
      </c>
      <c r="W11" s="265">
        <f t="shared" si="1"/>
        <v>8784</v>
      </c>
      <c r="X11" s="265">
        <f t="shared" si="1"/>
        <v>137776</v>
      </c>
    </row>
    <row r="12" spans="2:24" ht="15" customHeight="1">
      <c r="B12" s="268" t="s">
        <v>1505</v>
      </c>
      <c r="C12" s="269">
        <v>8493</v>
      </c>
      <c r="D12" s="269">
        <v>313719</v>
      </c>
      <c r="E12" s="269">
        <v>6883</v>
      </c>
      <c r="F12" s="269">
        <v>206133</v>
      </c>
      <c r="G12" s="269">
        <v>6486</v>
      </c>
      <c r="H12" s="269">
        <v>174358</v>
      </c>
      <c r="I12" s="269">
        <v>2745</v>
      </c>
      <c r="J12" s="269">
        <v>53093</v>
      </c>
      <c r="K12" s="269">
        <v>2728</v>
      </c>
      <c r="L12" s="269">
        <v>52631</v>
      </c>
      <c r="M12" s="269">
        <v>4</v>
      </c>
      <c r="N12" s="269">
        <v>115</v>
      </c>
      <c r="O12" s="269">
        <v>19</v>
      </c>
      <c r="P12" s="269">
        <v>347</v>
      </c>
      <c r="Q12" s="269">
        <v>6287</v>
      </c>
      <c r="R12" s="269">
        <v>54493</v>
      </c>
      <c r="S12" s="269">
        <v>6148</v>
      </c>
      <c r="T12" s="269">
        <v>45655</v>
      </c>
      <c r="U12" s="269">
        <v>11</v>
      </c>
      <c r="V12" s="269">
        <v>117</v>
      </c>
      <c r="W12" s="269">
        <v>925</v>
      </c>
      <c r="X12" s="269">
        <v>8721</v>
      </c>
    </row>
    <row r="13" spans="2:24" ht="15" customHeight="1">
      <c r="B13" s="268" t="s">
        <v>1506</v>
      </c>
      <c r="C13" s="269">
        <v>15252</v>
      </c>
      <c r="D13" s="269">
        <v>1098686</v>
      </c>
      <c r="E13" s="269">
        <v>14290</v>
      </c>
      <c r="F13" s="269">
        <v>801889</v>
      </c>
      <c r="G13" s="269">
        <v>13908</v>
      </c>
      <c r="H13" s="269">
        <v>671083</v>
      </c>
      <c r="I13" s="269">
        <v>5628</v>
      </c>
      <c r="J13" s="269">
        <v>161600</v>
      </c>
      <c r="K13" s="269">
        <v>5545</v>
      </c>
      <c r="L13" s="269">
        <v>158754</v>
      </c>
      <c r="M13" s="269">
        <v>44</v>
      </c>
      <c r="N13" s="269">
        <v>1186</v>
      </c>
      <c r="O13" s="269">
        <v>71</v>
      </c>
      <c r="P13" s="269">
        <v>1660</v>
      </c>
      <c r="Q13" s="269">
        <v>12151</v>
      </c>
      <c r="R13" s="269">
        <v>135197</v>
      </c>
      <c r="S13" s="269">
        <v>11871</v>
      </c>
      <c r="T13" s="269">
        <v>106293</v>
      </c>
      <c r="U13" s="269">
        <v>37</v>
      </c>
      <c r="V13" s="269">
        <v>932</v>
      </c>
      <c r="W13" s="269">
        <v>2190</v>
      </c>
      <c r="X13" s="269">
        <v>27972</v>
      </c>
    </row>
    <row r="14" spans="2:24" ht="15" customHeight="1">
      <c r="B14" s="268" t="s">
        <v>1507</v>
      </c>
      <c r="C14" s="269">
        <v>17631</v>
      </c>
      <c r="D14" s="269">
        <v>2513468</v>
      </c>
      <c r="E14" s="269">
        <v>16985</v>
      </c>
      <c r="F14" s="269">
        <v>1917611</v>
      </c>
      <c r="G14" s="269">
        <v>16757</v>
      </c>
      <c r="H14" s="269">
        <v>1599945</v>
      </c>
      <c r="I14" s="269">
        <v>7115</v>
      </c>
      <c r="J14" s="269">
        <v>361005</v>
      </c>
      <c r="K14" s="269">
        <v>6989</v>
      </c>
      <c r="L14" s="269">
        <v>353215</v>
      </c>
      <c r="M14" s="269">
        <v>59</v>
      </c>
      <c r="N14" s="269">
        <v>2572</v>
      </c>
      <c r="O14" s="269">
        <v>147</v>
      </c>
      <c r="P14" s="269">
        <v>5218</v>
      </c>
      <c r="Q14" s="269">
        <v>14501</v>
      </c>
      <c r="R14" s="269">
        <v>234852</v>
      </c>
      <c r="S14" s="269">
        <v>14172</v>
      </c>
      <c r="T14" s="269">
        <v>187685</v>
      </c>
      <c r="U14" s="269">
        <v>105</v>
      </c>
      <c r="V14" s="269">
        <v>4593</v>
      </c>
      <c r="W14" s="269">
        <v>2622</v>
      </c>
      <c r="X14" s="269">
        <v>42574</v>
      </c>
    </row>
    <row r="15" spans="2:24" ht="15" customHeight="1">
      <c r="B15" s="268" t="s">
        <v>1508</v>
      </c>
      <c r="C15" s="269">
        <v>8837</v>
      </c>
      <c r="D15" s="269">
        <v>2149362</v>
      </c>
      <c r="E15" s="269">
        <v>8632</v>
      </c>
      <c r="F15" s="269">
        <v>1764245</v>
      </c>
      <c r="G15" s="269">
        <v>8569</v>
      </c>
      <c r="H15" s="269">
        <v>1482731</v>
      </c>
      <c r="I15" s="269">
        <v>2941</v>
      </c>
      <c r="J15" s="269">
        <v>217819</v>
      </c>
      <c r="K15" s="269">
        <v>2873</v>
      </c>
      <c r="L15" s="269">
        <v>211881</v>
      </c>
      <c r="M15" s="269">
        <v>42</v>
      </c>
      <c r="N15" s="269">
        <v>2697</v>
      </c>
      <c r="O15" s="269">
        <v>79</v>
      </c>
      <c r="P15" s="269">
        <v>3241</v>
      </c>
      <c r="Q15" s="269">
        <v>7574</v>
      </c>
      <c r="R15" s="269">
        <v>167298</v>
      </c>
      <c r="S15" s="269">
        <v>7404</v>
      </c>
      <c r="T15" s="269">
        <v>139712</v>
      </c>
      <c r="U15" s="269">
        <v>104</v>
      </c>
      <c r="V15" s="269">
        <v>5689</v>
      </c>
      <c r="W15" s="269">
        <v>1272</v>
      </c>
      <c r="X15" s="269">
        <v>21897</v>
      </c>
    </row>
    <row r="16" spans="2:24" ht="15" customHeight="1">
      <c r="B16" s="268" t="s">
        <v>1509</v>
      </c>
      <c r="C16" s="269">
        <v>4906</v>
      </c>
      <c r="D16" s="269">
        <v>1686085</v>
      </c>
      <c r="E16" s="269">
        <v>4871</v>
      </c>
      <c r="F16" s="269">
        <v>1486077</v>
      </c>
      <c r="G16" s="269">
        <v>4855</v>
      </c>
      <c r="H16" s="269">
        <v>1254063</v>
      </c>
      <c r="I16" s="269">
        <v>1417</v>
      </c>
      <c r="J16" s="269">
        <v>90305</v>
      </c>
      <c r="K16" s="269">
        <v>1377</v>
      </c>
      <c r="L16" s="269">
        <v>86741</v>
      </c>
      <c r="M16" s="269">
        <v>23</v>
      </c>
      <c r="N16" s="269">
        <v>1888</v>
      </c>
      <c r="O16" s="269">
        <v>45</v>
      </c>
      <c r="P16" s="269">
        <v>1676</v>
      </c>
      <c r="Q16" s="269">
        <v>4331</v>
      </c>
      <c r="R16" s="269">
        <v>109703</v>
      </c>
      <c r="S16" s="269">
        <v>4234</v>
      </c>
      <c r="T16" s="269">
        <v>90875</v>
      </c>
      <c r="U16" s="269">
        <v>77</v>
      </c>
      <c r="V16" s="269">
        <v>5267</v>
      </c>
      <c r="W16" s="269">
        <v>765</v>
      </c>
      <c r="X16" s="269">
        <v>13561</v>
      </c>
    </row>
    <row r="17" spans="2:24" ht="15" customHeight="1">
      <c r="B17" s="268" t="s">
        <v>1510</v>
      </c>
      <c r="C17" s="269">
        <v>2781</v>
      </c>
      <c r="D17" s="269">
        <v>1233256</v>
      </c>
      <c r="E17" s="269">
        <v>2773</v>
      </c>
      <c r="F17" s="269">
        <v>1111283</v>
      </c>
      <c r="G17" s="269">
        <v>2768</v>
      </c>
      <c r="H17" s="269">
        <v>940915</v>
      </c>
      <c r="I17" s="269">
        <v>704</v>
      </c>
      <c r="J17" s="269">
        <v>41214</v>
      </c>
      <c r="K17" s="269">
        <v>683</v>
      </c>
      <c r="L17" s="269">
        <v>38352</v>
      </c>
      <c r="M17" s="269">
        <v>7</v>
      </c>
      <c r="N17" s="269">
        <v>782</v>
      </c>
      <c r="O17" s="269">
        <v>31</v>
      </c>
      <c r="P17" s="269">
        <v>2080</v>
      </c>
      <c r="Q17" s="269">
        <v>2470</v>
      </c>
      <c r="R17" s="269">
        <v>80759</v>
      </c>
      <c r="S17" s="269">
        <v>2405</v>
      </c>
      <c r="T17" s="269">
        <v>64875</v>
      </c>
      <c r="U17" s="269">
        <v>65</v>
      </c>
      <c r="V17" s="269">
        <v>8149</v>
      </c>
      <c r="W17" s="269">
        <v>424</v>
      </c>
      <c r="X17" s="269">
        <v>7735</v>
      </c>
    </row>
    <row r="18" spans="2:24" ht="15" customHeight="1">
      <c r="B18" s="268" t="s">
        <v>1511</v>
      </c>
      <c r="C18" s="269">
        <v>3353</v>
      </c>
      <c r="D18" s="269">
        <v>2253514</v>
      </c>
      <c r="E18" s="269">
        <v>3342</v>
      </c>
      <c r="F18" s="269">
        <v>2044277</v>
      </c>
      <c r="G18" s="269">
        <v>3328</v>
      </c>
      <c r="H18" s="269">
        <v>1716790</v>
      </c>
      <c r="I18" s="269">
        <v>922</v>
      </c>
      <c r="J18" s="269">
        <v>53706</v>
      </c>
      <c r="K18" s="269">
        <v>890</v>
      </c>
      <c r="L18" s="269">
        <v>47661</v>
      </c>
      <c r="M18" s="269">
        <v>15</v>
      </c>
      <c r="N18" s="269">
        <v>3370</v>
      </c>
      <c r="O18" s="269">
        <v>33</v>
      </c>
      <c r="P18" s="269">
        <v>2675</v>
      </c>
      <c r="Q18" s="269">
        <v>3046</v>
      </c>
      <c r="R18" s="269">
        <v>155531</v>
      </c>
      <c r="S18" s="269">
        <v>2950</v>
      </c>
      <c r="T18" s="269">
        <v>102003</v>
      </c>
      <c r="U18" s="269">
        <v>157</v>
      </c>
      <c r="V18" s="269">
        <v>38212</v>
      </c>
      <c r="W18" s="269">
        <v>586</v>
      </c>
      <c r="X18" s="269">
        <v>15316</v>
      </c>
    </row>
    <row r="19" spans="2:24" s="266" customFormat="1" ht="15" customHeight="1">
      <c r="B19" s="267" t="s">
        <v>1512</v>
      </c>
      <c r="C19" s="265">
        <v>10205</v>
      </c>
      <c r="D19" s="265">
        <v>188266</v>
      </c>
      <c r="E19" s="265">
        <v>6696</v>
      </c>
      <c r="F19" s="265">
        <v>106254</v>
      </c>
      <c r="G19" s="265">
        <v>6119</v>
      </c>
      <c r="H19" s="265">
        <v>92442</v>
      </c>
      <c r="I19" s="265">
        <v>2194</v>
      </c>
      <c r="J19" s="265">
        <v>24155</v>
      </c>
      <c r="K19" s="265">
        <v>2153</v>
      </c>
      <c r="L19" s="265">
        <v>23695</v>
      </c>
      <c r="M19" s="265">
        <v>2</v>
      </c>
      <c r="N19" s="270" t="s">
        <v>1513</v>
      </c>
      <c r="O19" s="265">
        <v>50</v>
      </c>
      <c r="P19" s="265">
        <v>441</v>
      </c>
      <c r="Q19" s="265">
        <v>7591</v>
      </c>
      <c r="R19" s="265">
        <v>57857</v>
      </c>
      <c r="S19" s="265">
        <v>7458</v>
      </c>
      <c r="T19" s="265">
        <v>52216</v>
      </c>
      <c r="U19" s="265">
        <v>4</v>
      </c>
      <c r="V19" s="265">
        <v>43</v>
      </c>
      <c r="W19" s="265">
        <v>770</v>
      </c>
      <c r="X19" s="265">
        <v>5598</v>
      </c>
    </row>
    <row r="20" spans="2:24" s="263" customFormat="1" ht="8.25" customHeight="1">
      <c r="B20" s="264"/>
      <c r="C20" s="265"/>
      <c r="D20" s="265"/>
      <c r="E20" s="265"/>
      <c r="F20" s="265"/>
      <c r="G20" s="265"/>
      <c r="H20" s="265"/>
      <c r="I20" s="265"/>
      <c r="J20" s="265"/>
      <c r="K20" s="265"/>
      <c r="L20" s="265"/>
      <c r="M20" s="265"/>
      <c r="N20" s="265"/>
      <c r="O20" s="265"/>
      <c r="P20" s="265"/>
      <c r="Q20" s="265"/>
      <c r="R20" s="265"/>
      <c r="S20" s="265"/>
      <c r="T20" s="265"/>
      <c r="U20" s="265"/>
      <c r="V20" s="265"/>
      <c r="W20" s="265"/>
      <c r="X20" s="265"/>
    </row>
    <row r="21" spans="2:24" s="260" customFormat="1" ht="15" customHeight="1">
      <c r="B21" s="261" t="s">
        <v>1095</v>
      </c>
      <c r="C21" s="271">
        <f aca="true" t="shared" si="2" ref="C21:M21">+C26+C32+C33+C34+C37+C38+C39+C42+C43+C44+C45+C46+C47+C48</f>
        <v>31573</v>
      </c>
      <c r="D21" s="271">
        <f t="shared" si="2"/>
        <v>3385695</v>
      </c>
      <c r="E21" s="271">
        <f t="shared" si="2"/>
        <v>27295</v>
      </c>
      <c r="F21" s="271">
        <f t="shared" si="2"/>
        <v>2223559</v>
      </c>
      <c r="G21" s="271">
        <f t="shared" si="2"/>
        <v>26410</v>
      </c>
      <c r="H21" s="271">
        <f t="shared" si="2"/>
        <v>1869789</v>
      </c>
      <c r="I21" s="271">
        <f t="shared" si="2"/>
        <v>16336</v>
      </c>
      <c r="J21" s="271">
        <f t="shared" si="2"/>
        <v>737801</v>
      </c>
      <c r="K21" s="271">
        <f t="shared" si="2"/>
        <v>16145</v>
      </c>
      <c r="L21" s="271">
        <f t="shared" si="2"/>
        <v>725403</v>
      </c>
      <c r="M21" s="271">
        <f t="shared" si="2"/>
        <v>88</v>
      </c>
      <c r="N21" s="271">
        <v>3815</v>
      </c>
      <c r="O21" s="271">
        <f>+O26+O32+O33+O34+O37+O38+O39+O42+O43+O44+O45+O46+O47+O48</f>
        <v>278</v>
      </c>
      <c r="P21" s="271">
        <v>8583</v>
      </c>
      <c r="Q21" s="271">
        <f>+Q26+Q32+Q33+Q34+Q37+Q38+Q39+Q42+Q43+Q44+Q45+Q46+Q47+Q48</f>
        <v>24696</v>
      </c>
      <c r="R21" s="271">
        <f>+R26+R32+R33+R34+R37+R38+R39+R42+R43+R44+R45+R46+R47+R48</f>
        <v>424335</v>
      </c>
      <c r="S21" s="271">
        <f>+S26+S32+S33+S34+S37+S38+S39+S42+S43+S44+S45+S46+S47+S48</f>
        <v>24176</v>
      </c>
      <c r="T21" s="271">
        <f>+T26+T32+T33+T34+T37+T38+T39+T42+T43+T44+T45+T46+T47+T48</f>
        <v>342448</v>
      </c>
      <c r="U21" s="271">
        <f>+U26+U32+U33+U34+U37+U38+U39+U42+U43+U44+U45+U46+U47+U48</f>
        <v>136</v>
      </c>
      <c r="V21" s="271">
        <v>12778</v>
      </c>
      <c r="W21" s="271">
        <f>+W26+W32+W33+W34+W37+W38+W39+W42+W43+W44+W45+W46+W47+W48</f>
        <v>4367</v>
      </c>
      <c r="X21" s="271">
        <f>+X26+X32+X33+X34+X37+X38+X39+X42+X43+X44+X45+X46+X47+X48</f>
        <v>69109</v>
      </c>
    </row>
    <row r="22" spans="2:24" s="260" customFormat="1" ht="15" customHeight="1">
      <c r="B22" s="261" t="s">
        <v>1096</v>
      </c>
      <c r="C22" s="271">
        <f aca="true" t="shared" si="3" ref="C22:M22">+C31+C50+C51+C52+C53+C54+C55+C56</f>
        <v>8214</v>
      </c>
      <c r="D22" s="271">
        <f t="shared" si="3"/>
        <v>1640742</v>
      </c>
      <c r="E22" s="271">
        <f t="shared" si="3"/>
        <v>7901</v>
      </c>
      <c r="F22" s="271">
        <f t="shared" si="3"/>
        <v>1517365</v>
      </c>
      <c r="G22" s="271">
        <f t="shared" si="3"/>
        <v>7751</v>
      </c>
      <c r="H22" s="271">
        <f t="shared" si="3"/>
        <v>1269301</v>
      </c>
      <c r="I22" s="271">
        <f t="shared" si="3"/>
        <v>290</v>
      </c>
      <c r="J22" s="271">
        <f t="shared" si="3"/>
        <v>9097</v>
      </c>
      <c r="K22" s="271">
        <f t="shared" si="3"/>
        <v>261</v>
      </c>
      <c r="L22" s="271">
        <f t="shared" si="3"/>
        <v>5705</v>
      </c>
      <c r="M22" s="271">
        <f t="shared" si="3"/>
        <v>15</v>
      </c>
      <c r="N22" s="271">
        <v>2210</v>
      </c>
      <c r="O22" s="271">
        <f>+O31+O50+O51+O52+O53+O54+O55+O56</f>
        <v>20</v>
      </c>
      <c r="P22" s="271">
        <v>1182</v>
      </c>
      <c r="Q22" s="271">
        <f>+Q31+Q50+Q51+Q52+Q53+Q54+Q55+Q56</f>
        <v>7089</v>
      </c>
      <c r="R22" s="271">
        <f>+R31+R50+R51+R52+R53+R54+R55+R56</f>
        <v>114280</v>
      </c>
      <c r="S22" s="271">
        <f>+S31+S50+S51+S52+S53+S54+S55+S56</f>
        <v>6926</v>
      </c>
      <c r="T22" s="271">
        <f>+T31+T50+T51+T52+T53+T54+T55+T56</f>
        <v>84176</v>
      </c>
      <c r="U22" s="271">
        <f>+U31+U50+U51+U52+U53+U54+U55+U56</f>
        <v>144</v>
      </c>
      <c r="V22" s="271">
        <v>17002</v>
      </c>
      <c r="W22" s="271">
        <f>+W31+W50+W51+W52+W53+W54+W55+W56</f>
        <v>1002</v>
      </c>
      <c r="X22" s="271">
        <f>+X31+X50+X51+X52+X53+X54+X55+X56</f>
        <v>13102</v>
      </c>
    </row>
    <row r="23" spans="2:24" s="260" customFormat="1" ht="15" customHeight="1">
      <c r="B23" s="261" t="s">
        <v>1097</v>
      </c>
      <c r="C23" s="271">
        <f aca="true" t="shared" si="4" ref="C23:M23">+C27+C36+C40+C58+C59+C60+C61+C62</f>
        <v>14427</v>
      </c>
      <c r="D23" s="271">
        <f t="shared" si="4"/>
        <v>2349450</v>
      </c>
      <c r="E23" s="271">
        <f t="shared" si="4"/>
        <v>13141</v>
      </c>
      <c r="F23" s="271">
        <f t="shared" si="4"/>
        <v>2000753</v>
      </c>
      <c r="G23" s="271">
        <f t="shared" si="4"/>
        <v>12835</v>
      </c>
      <c r="H23" s="271">
        <f t="shared" si="4"/>
        <v>1660606</v>
      </c>
      <c r="I23" s="271">
        <f t="shared" si="4"/>
        <v>3397</v>
      </c>
      <c r="J23" s="271">
        <f t="shared" si="4"/>
        <v>145384</v>
      </c>
      <c r="K23" s="271">
        <f t="shared" si="4"/>
        <v>3240</v>
      </c>
      <c r="L23" s="271">
        <f t="shared" si="4"/>
        <v>135741</v>
      </c>
      <c r="M23" s="271">
        <f t="shared" si="4"/>
        <v>74</v>
      </c>
      <c r="N23" s="271">
        <v>3974</v>
      </c>
      <c r="O23" s="271">
        <f aca="true" t="shared" si="5" ref="O23:X23">+O27+O36+O40+O58+O59+O60+O61+O62</f>
        <v>116</v>
      </c>
      <c r="P23" s="271">
        <f t="shared" si="5"/>
        <v>5669</v>
      </c>
      <c r="Q23" s="271">
        <f t="shared" si="5"/>
        <v>12649</v>
      </c>
      <c r="R23" s="271">
        <f t="shared" si="5"/>
        <v>203313</v>
      </c>
      <c r="S23" s="271">
        <f t="shared" si="5"/>
        <v>12462</v>
      </c>
      <c r="T23" s="271">
        <f t="shared" si="5"/>
        <v>151942</v>
      </c>
      <c r="U23" s="271">
        <f t="shared" si="5"/>
        <v>209</v>
      </c>
      <c r="V23" s="271">
        <f t="shared" si="5"/>
        <v>22083</v>
      </c>
      <c r="W23" s="271">
        <f t="shared" si="5"/>
        <v>2083</v>
      </c>
      <c r="X23" s="271">
        <f t="shared" si="5"/>
        <v>29288</v>
      </c>
    </row>
    <row r="24" spans="2:24" s="260" customFormat="1" ht="15" customHeight="1">
      <c r="B24" s="261" t="s">
        <v>1098</v>
      </c>
      <c r="C24" s="271">
        <f aca="true" t="shared" si="6" ref="C24:M24">+C28+C29+C64+C65+C66+C67+C68+C69+C70+C71+C72+C73+C74+C75</f>
        <v>17244</v>
      </c>
      <c r="D24" s="271">
        <f t="shared" si="6"/>
        <v>4060469</v>
      </c>
      <c r="E24" s="271">
        <f t="shared" si="6"/>
        <v>16135</v>
      </c>
      <c r="F24" s="271">
        <f t="shared" si="6"/>
        <v>3696092</v>
      </c>
      <c r="G24" s="271">
        <f t="shared" si="6"/>
        <v>15794</v>
      </c>
      <c r="H24" s="271">
        <f t="shared" si="6"/>
        <v>3132631</v>
      </c>
      <c r="I24" s="271">
        <f t="shared" si="6"/>
        <v>3643</v>
      </c>
      <c r="J24" s="271">
        <f t="shared" si="6"/>
        <v>110615</v>
      </c>
      <c r="K24" s="271">
        <f t="shared" si="6"/>
        <v>3592</v>
      </c>
      <c r="L24" s="271">
        <f t="shared" si="6"/>
        <v>106081</v>
      </c>
      <c r="M24" s="271">
        <f t="shared" si="6"/>
        <v>19</v>
      </c>
      <c r="N24" s="271">
        <v>2630</v>
      </c>
      <c r="O24" s="271">
        <f>+O28+O29+O64+O65+O66+O67+O68+O69+O70+O71+O72+O73+O74+O75</f>
        <v>61</v>
      </c>
      <c r="P24" s="271">
        <v>1904</v>
      </c>
      <c r="Q24" s="271">
        <f>+Q28+Q29+Q64+Q65+Q66+Q67+Q68+Q69+Q70+Q71+Q72+Q73+Q74+Q75</f>
        <v>13517</v>
      </c>
      <c r="R24" s="271">
        <f>+R28+R29+R64+R65+R66+R67+R68+R69+R70+R71+R72+R73+R74+R75</f>
        <v>253762</v>
      </c>
      <c r="S24" s="271">
        <f>+S28+S29+S64+S65+S66+S67+S68+S69+S70+S71+S72+S73+S74+S75</f>
        <v>13078</v>
      </c>
      <c r="T24" s="271">
        <f>+T28+T29+T64+T65+T66+T67+T68+T69+T70+T71+T72+T73+T74+T75</f>
        <v>210748</v>
      </c>
      <c r="U24" s="271">
        <f>+U28+U29+U64+U65+U66+U67+U68+U69+U70+U71+U72+U73+U74+U75</f>
        <v>71</v>
      </c>
      <c r="V24" s="271">
        <v>11139</v>
      </c>
      <c r="W24" s="271">
        <f>+W28+W29+W64+W65+W66+W67+W68+W69+W70+W71+W72+W73+W74+W75</f>
        <v>2102</v>
      </c>
      <c r="X24" s="271">
        <f>+X28+X29+X64+X65+X66+X67+X68+X69+X70+X71+X72+X73+X74+X75</f>
        <v>31875</v>
      </c>
    </row>
    <row r="25" spans="2:24" ht="8.25" customHeight="1">
      <c r="B25" s="250"/>
      <c r="C25" s="272"/>
      <c r="D25" s="269"/>
      <c r="E25" s="269"/>
      <c r="F25" s="269"/>
      <c r="G25" s="269"/>
      <c r="H25" s="269"/>
      <c r="I25" s="269"/>
      <c r="J25" s="269"/>
      <c r="K25" s="269"/>
      <c r="L25" s="269"/>
      <c r="M25" s="269"/>
      <c r="N25" s="269"/>
      <c r="O25" s="269"/>
      <c r="P25" s="269"/>
      <c r="Q25" s="269"/>
      <c r="R25" s="269"/>
      <c r="S25" s="269"/>
      <c r="T25" s="269"/>
      <c r="U25" s="269"/>
      <c r="V25" s="269"/>
      <c r="W25" s="269"/>
      <c r="X25" s="269"/>
    </row>
    <row r="26" spans="2:24" ht="12">
      <c r="B26" s="250" t="s">
        <v>1099</v>
      </c>
      <c r="C26" s="273">
        <v>6006</v>
      </c>
      <c r="D26" s="274">
        <v>546375</v>
      </c>
      <c r="E26" s="274">
        <v>5389</v>
      </c>
      <c r="F26" s="274">
        <v>401932</v>
      </c>
      <c r="G26" s="274">
        <v>5105</v>
      </c>
      <c r="H26" s="274">
        <v>317426</v>
      </c>
      <c r="I26" s="274">
        <v>2235</v>
      </c>
      <c r="J26" s="274">
        <v>72516</v>
      </c>
      <c r="K26" s="274">
        <v>2174</v>
      </c>
      <c r="L26" s="274">
        <v>70148</v>
      </c>
      <c r="M26" s="274">
        <v>23</v>
      </c>
      <c r="N26" s="274">
        <v>809</v>
      </c>
      <c r="O26" s="274">
        <v>68</v>
      </c>
      <c r="P26" s="274">
        <v>1559</v>
      </c>
      <c r="Q26" s="274">
        <v>4940</v>
      </c>
      <c r="R26" s="274">
        <v>71927</v>
      </c>
      <c r="S26" s="274">
        <v>4813</v>
      </c>
      <c r="T26" s="274">
        <v>57541</v>
      </c>
      <c r="U26" s="274">
        <v>29</v>
      </c>
      <c r="V26" s="274">
        <v>1809</v>
      </c>
      <c r="W26" s="274">
        <v>1037</v>
      </c>
      <c r="X26" s="274">
        <v>12577</v>
      </c>
    </row>
    <row r="27" spans="2:24" ht="12">
      <c r="B27" s="250" t="s">
        <v>1100</v>
      </c>
      <c r="C27" s="273">
        <v>2521</v>
      </c>
      <c r="D27" s="274">
        <v>426670</v>
      </c>
      <c r="E27" s="274">
        <v>2155</v>
      </c>
      <c r="F27" s="274">
        <v>378896</v>
      </c>
      <c r="G27" s="274">
        <v>2094</v>
      </c>
      <c r="H27" s="274">
        <v>308761</v>
      </c>
      <c r="I27" s="274">
        <v>257</v>
      </c>
      <c r="J27" s="274">
        <v>12129</v>
      </c>
      <c r="K27" s="274">
        <v>253</v>
      </c>
      <c r="L27" s="274">
        <v>11947</v>
      </c>
      <c r="M27" s="274">
        <v>1</v>
      </c>
      <c r="N27" s="275" t="s">
        <v>1513</v>
      </c>
      <c r="O27" s="274">
        <v>5</v>
      </c>
      <c r="P27" s="274">
        <v>152</v>
      </c>
      <c r="Q27" s="274">
        <v>2292</v>
      </c>
      <c r="R27" s="274">
        <v>35645</v>
      </c>
      <c r="S27" s="274">
        <v>2260</v>
      </c>
      <c r="T27" s="274">
        <v>29967</v>
      </c>
      <c r="U27" s="274">
        <v>21</v>
      </c>
      <c r="V27" s="274">
        <v>972</v>
      </c>
      <c r="W27" s="274">
        <v>341</v>
      </c>
      <c r="X27" s="274">
        <v>4706</v>
      </c>
    </row>
    <row r="28" spans="2:24" ht="12">
      <c r="B28" s="250" t="s">
        <v>1101</v>
      </c>
      <c r="C28" s="273">
        <v>2532</v>
      </c>
      <c r="D28" s="274">
        <v>706488</v>
      </c>
      <c r="E28" s="274">
        <v>2421</v>
      </c>
      <c r="F28" s="274">
        <v>652416</v>
      </c>
      <c r="G28" s="274">
        <v>2369</v>
      </c>
      <c r="H28" s="274">
        <v>529430</v>
      </c>
      <c r="I28" s="274">
        <v>412</v>
      </c>
      <c r="J28" s="274">
        <v>8064</v>
      </c>
      <c r="K28" s="274">
        <v>399</v>
      </c>
      <c r="L28" s="274">
        <v>7804</v>
      </c>
      <c r="M28" s="276">
        <v>0</v>
      </c>
      <c r="N28" s="276">
        <v>0</v>
      </c>
      <c r="O28" s="274">
        <v>20</v>
      </c>
      <c r="P28" s="274">
        <v>260</v>
      </c>
      <c r="Q28" s="274">
        <v>2069</v>
      </c>
      <c r="R28" s="274">
        <v>46008</v>
      </c>
      <c r="S28" s="274">
        <v>1979</v>
      </c>
      <c r="T28" s="274">
        <v>41436</v>
      </c>
      <c r="U28" s="274">
        <v>3</v>
      </c>
      <c r="V28" s="274">
        <v>314</v>
      </c>
      <c r="W28" s="274">
        <v>299</v>
      </c>
      <c r="X28" s="274">
        <v>4258</v>
      </c>
    </row>
    <row r="29" spans="2:24" ht="12">
      <c r="B29" s="250" t="s">
        <v>1102</v>
      </c>
      <c r="C29" s="273">
        <v>3356</v>
      </c>
      <c r="D29" s="274">
        <v>811958</v>
      </c>
      <c r="E29" s="274">
        <v>3027</v>
      </c>
      <c r="F29" s="274">
        <v>710898</v>
      </c>
      <c r="G29" s="274">
        <v>2976</v>
      </c>
      <c r="H29" s="274">
        <v>616255</v>
      </c>
      <c r="I29" s="274">
        <v>484</v>
      </c>
      <c r="J29" s="274">
        <v>20200</v>
      </c>
      <c r="K29" s="274">
        <v>482</v>
      </c>
      <c r="L29" s="274">
        <v>19778</v>
      </c>
      <c r="M29" s="276">
        <v>0</v>
      </c>
      <c r="N29" s="276">
        <v>0</v>
      </c>
      <c r="O29" s="274">
        <v>3</v>
      </c>
      <c r="P29" s="274">
        <v>422</v>
      </c>
      <c r="Q29" s="274">
        <v>2639</v>
      </c>
      <c r="R29" s="274">
        <v>80860</v>
      </c>
      <c r="S29" s="274">
        <v>2527</v>
      </c>
      <c r="T29" s="274">
        <v>71931</v>
      </c>
      <c r="U29" s="274">
        <v>3</v>
      </c>
      <c r="V29" s="274">
        <v>38</v>
      </c>
      <c r="W29" s="274">
        <v>488</v>
      </c>
      <c r="X29" s="274">
        <v>8891</v>
      </c>
    </row>
    <row r="30" spans="2:24" ht="12">
      <c r="B30" s="250"/>
      <c r="C30" s="273"/>
      <c r="D30" s="274"/>
      <c r="E30" s="274"/>
      <c r="F30" s="274"/>
      <c r="G30" s="274"/>
      <c r="H30" s="274"/>
      <c r="I30" s="274"/>
      <c r="J30" s="274"/>
      <c r="K30" s="274"/>
      <c r="L30" s="274"/>
      <c r="M30" s="276"/>
      <c r="N30" s="276"/>
      <c r="O30" s="274"/>
      <c r="P30" s="274"/>
      <c r="Q30" s="274"/>
      <c r="R30" s="274"/>
      <c r="S30" s="274"/>
      <c r="T30" s="274"/>
      <c r="U30" s="274"/>
      <c r="V30" s="274"/>
      <c r="W30" s="274"/>
      <c r="X30" s="274"/>
    </row>
    <row r="31" spans="2:24" ht="12">
      <c r="B31" s="250" t="s">
        <v>1103</v>
      </c>
      <c r="C31" s="273">
        <v>2074</v>
      </c>
      <c r="D31" s="274">
        <v>509761</v>
      </c>
      <c r="E31" s="274">
        <v>1993</v>
      </c>
      <c r="F31" s="274">
        <v>480419</v>
      </c>
      <c r="G31" s="274">
        <v>1973</v>
      </c>
      <c r="H31" s="274">
        <v>412158</v>
      </c>
      <c r="I31" s="274">
        <v>40</v>
      </c>
      <c r="J31" s="274">
        <v>2002</v>
      </c>
      <c r="K31" s="274">
        <v>32</v>
      </c>
      <c r="L31" s="274">
        <v>1165</v>
      </c>
      <c r="M31" s="273">
        <v>4</v>
      </c>
      <c r="N31" s="274">
        <v>600</v>
      </c>
      <c r="O31" s="274">
        <v>5</v>
      </c>
      <c r="P31" s="110">
        <v>237</v>
      </c>
      <c r="Q31" s="274">
        <v>1787</v>
      </c>
      <c r="R31" s="274">
        <v>27340</v>
      </c>
      <c r="S31" s="274">
        <v>1709</v>
      </c>
      <c r="T31" s="274">
        <v>19922</v>
      </c>
      <c r="U31" s="274">
        <v>47</v>
      </c>
      <c r="V31" s="274">
        <v>4189</v>
      </c>
      <c r="W31" s="274">
        <v>298</v>
      </c>
      <c r="X31" s="274">
        <v>3229</v>
      </c>
    </row>
    <row r="32" spans="2:24" ht="12">
      <c r="B32" s="250" t="s">
        <v>1104</v>
      </c>
      <c r="C32" s="273">
        <v>2763</v>
      </c>
      <c r="D32" s="274">
        <v>266394</v>
      </c>
      <c r="E32" s="274">
        <v>2291</v>
      </c>
      <c r="F32" s="274">
        <v>163712</v>
      </c>
      <c r="G32" s="274">
        <v>2222</v>
      </c>
      <c r="H32" s="274">
        <v>143960</v>
      </c>
      <c r="I32" s="274">
        <v>2303</v>
      </c>
      <c r="J32" s="274">
        <v>82832</v>
      </c>
      <c r="K32" s="274">
        <v>2302</v>
      </c>
      <c r="L32" s="274">
        <v>82097</v>
      </c>
      <c r="M32" s="276">
        <v>0</v>
      </c>
      <c r="N32" s="276">
        <v>0</v>
      </c>
      <c r="O32" s="274">
        <v>17</v>
      </c>
      <c r="P32" s="274">
        <v>735</v>
      </c>
      <c r="Q32" s="274">
        <v>2046</v>
      </c>
      <c r="R32" s="274">
        <v>19850</v>
      </c>
      <c r="S32" s="274">
        <v>2031</v>
      </c>
      <c r="T32" s="274">
        <v>17840</v>
      </c>
      <c r="U32" s="274">
        <v>3</v>
      </c>
      <c r="V32" s="274">
        <v>65</v>
      </c>
      <c r="W32" s="274">
        <v>180</v>
      </c>
      <c r="X32" s="274">
        <v>1945</v>
      </c>
    </row>
    <row r="33" spans="2:24" ht="12">
      <c r="B33" s="250" t="s">
        <v>1105</v>
      </c>
      <c r="C33" s="273">
        <v>2381</v>
      </c>
      <c r="D33" s="274">
        <v>232235</v>
      </c>
      <c r="E33" s="274">
        <v>2136</v>
      </c>
      <c r="F33" s="274">
        <v>134706</v>
      </c>
      <c r="G33" s="274">
        <v>2077</v>
      </c>
      <c r="H33" s="274">
        <v>112765</v>
      </c>
      <c r="I33" s="274">
        <v>1213</v>
      </c>
      <c r="J33" s="274">
        <v>62819</v>
      </c>
      <c r="K33" s="274">
        <v>1191</v>
      </c>
      <c r="L33" s="274">
        <v>60592</v>
      </c>
      <c r="M33" s="273">
        <v>21</v>
      </c>
      <c r="N33" s="274">
        <v>1186</v>
      </c>
      <c r="O33" s="274">
        <v>29</v>
      </c>
      <c r="P33" s="274">
        <v>1041</v>
      </c>
      <c r="Q33" s="274">
        <v>2097</v>
      </c>
      <c r="R33" s="274">
        <v>34710</v>
      </c>
      <c r="S33" s="274">
        <v>2064</v>
      </c>
      <c r="T33" s="274">
        <v>24321</v>
      </c>
      <c r="U33" s="274">
        <v>34</v>
      </c>
      <c r="V33" s="274">
        <v>3903</v>
      </c>
      <c r="W33" s="274">
        <v>388</v>
      </c>
      <c r="X33" s="274">
        <v>6486</v>
      </c>
    </row>
    <row r="34" spans="2:24" ht="12">
      <c r="B34" s="250" t="s">
        <v>1106</v>
      </c>
      <c r="C34" s="273">
        <v>3586</v>
      </c>
      <c r="D34" s="274">
        <v>404411</v>
      </c>
      <c r="E34" s="274">
        <v>3324</v>
      </c>
      <c r="F34" s="274">
        <v>289442</v>
      </c>
      <c r="G34" s="274">
        <v>3257</v>
      </c>
      <c r="H34" s="274">
        <v>242398</v>
      </c>
      <c r="I34" s="274">
        <v>1595</v>
      </c>
      <c r="J34" s="274">
        <v>42183</v>
      </c>
      <c r="K34" s="274">
        <v>1576</v>
      </c>
      <c r="L34" s="274">
        <v>40903</v>
      </c>
      <c r="M34" s="273">
        <v>17</v>
      </c>
      <c r="N34" s="274">
        <v>542</v>
      </c>
      <c r="O34" s="274">
        <v>30</v>
      </c>
      <c r="P34" s="274">
        <v>738</v>
      </c>
      <c r="Q34" s="274">
        <v>3219</v>
      </c>
      <c r="R34" s="274">
        <v>72786</v>
      </c>
      <c r="S34" s="274">
        <v>3162</v>
      </c>
      <c r="T34" s="274">
        <v>56527</v>
      </c>
      <c r="U34" s="274">
        <v>14</v>
      </c>
      <c r="V34" s="274">
        <v>1065</v>
      </c>
      <c r="W34" s="274">
        <v>896</v>
      </c>
      <c r="X34" s="274">
        <v>15194</v>
      </c>
    </row>
    <row r="35" spans="2:24" ht="12">
      <c r="B35" s="250"/>
      <c r="C35" s="273"/>
      <c r="D35" s="274"/>
      <c r="E35" s="274"/>
      <c r="F35" s="274"/>
      <c r="G35" s="274"/>
      <c r="H35" s="274"/>
      <c r="I35" s="274"/>
      <c r="J35" s="274"/>
      <c r="K35" s="274"/>
      <c r="L35" s="274"/>
      <c r="M35" s="273"/>
      <c r="N35" s="274"/>
      <c r="O35" s="274"/>
      <c r="P35" s="274"/>
      <c r="Q35" s="274"/>
      <c r="R35" s="274"/>
      <c r="S35" s="274"/>
      <c r="T35" s="274"/>
      <c r="U35" s="274"/>
      <c r="V35" s="274"/>
      <c r="W35" s="274"/>
      <c r="X35" s="274"/>
    </row>
    <row r="36" spans="2:24" ht="12">
      <c r="B36" s="250" t="s">
        <v>1107</v>
      </c>
      <c r="C36" s="273">
        <v>1984</v>
      </c>
      <c r="D36" s="274">
        <v>304578</v>
      </c>
      <c r="E36" s="274">
        <v>1891</v>
      </c>
      <c r="F36" s="274">
        <v>276473</v>
      </c>
      <c r="G36" s="274">
        <v>1869</v>
      </c>
      <c r="H36" s="274">
        <v>230414</v>
      </c>
      <c r="I36" s="274">
        <v>251</v>
      </c>
      <c r="J36" s="274">
        <v>8527</v>
      </c>
      <c r="K36" s="274">
        <v>218</v>
      </c>
      <c r="L36" s="274">
        <v>6347</v>
      </c>
      <c r="M36" s="273">
        <v>13</v>
      </c>
      <c r="N36" s="274">
        <v>637</v>
      </c>
      <c r="O36" s="274">
        <v>25</v>
      </c>
      <c r="P36" s="274">
        <v>1543</v>
      </c>
      <c r="Q36" s="274">
        <v>1687</v>
      </c>
      <c r="R36" s="274">
        <v>19578</v>
      </c>
      <c r="S36" s="274">
        <v>1660</v>
      </c>
      <c r="T36" s="274">
        <v>16510</v>
      </c>
      <c r="U36" s="274">
        <v>8</v>
      </c>
      <c r="V36" s="274">
        <v>422</v>
      </c>
      <c r="W36" s="274">
        <v>194</v>
      </c>
      <c r="X36" s="274">
        <v>2646</v>
      </c>
    </row>
    <row r="37" spans="2:24" ht="12">
      <c r="B37" s="250" t="s">
        <v>1108</v>
      </c>
      <c r="C37" s="273">
        <v>3196</v>
      </c>
      <c r="D37" s="274">
        <v>344183</v>
      </c>
      <c r="E37" s="274">
        <v>2289</v>
      </c>
      <c r="F37" s="274">
        <v>167695</v>
      </c>
      <c r="G37" s="274">
        <v>2150</v>
      </c>
      <c r="H37" s="274">
        <v>149505</v>
      </c>
      <c r="I37" s="274">
        <v>2705</v>
      </c>
      <c r="J37" s="274">
        <v>152069</v>
      </c>
      <c r="K37" s="274">
        <v>2700</v>
      </c>
      <c r="L37" s="274">
        <v>151388</v>
      </c>
      <c r="M37" s="273">
        <v>1</v>
      </c>
      <c r="N37" s="275" t="s">
        <v>1513</v>
      </c>
      <c r="O37" s="274">
        <v>16</v>
      </c>
      <c r="P37" s="274">
        <v>631</v>
      </c>
      <c r="Q37" s="274">
        <v>1856</v>
      </c>
      <c r="R37" s="274">
        <v>24419</v>
      </c>
      <c r="S37" s="274">
        <v>1774</v>
      </c>
      <c r="T37" s="274">
        <v>18911</v>
      </c>
      <c r="U37" s="274">
        <v>13</v>
      </c>
      <c r="V37" s="274">
        <v>1804</v>
      </c>
      <c r="W37" s="274">
        <v>230</v>
      </c>
      <c r="X37" s="274">
        <v>3704</v>
      </c>
    </row>
    <row r="38" spans="2:24" ht="12">
      <c r="B38" s="250" t="s">
        <v>1109</v>
      </c>
      <c r="C38" s="273">
        <v>3175</v>
      </c>
      <c r="D38" s="274">
        <v>325988</v>
      </c>
      <c r="E38" s="274">
        <v>2361</v>
      </c>
      <c r="F38" s="274">
        <v>143050</v>
      </c>
      <c r="G38" s="274">
        <v>2319</v>
      </c>
      <c r="H38" s="274">
        <v>123811</v>
      </c>
      <c r="I38" s="274">
        <v>2614</v>
      </c>
      <c r="J38" s="274">
        <v>153819</v>
      </c>
      <c r="K38" s="274">
        <v>2595</v>
      </c>
      <c r="L38" s="274">
        <v>152496</v>
      </c>
      <c r="M38" s="273">
        <v>1</v>
      </c>
      <c r="N38" s="275" t="s">
        <v>1513</v>
      </c>
      <c r="O38" s="274">
        <v>43</v>
      </c>
      <c r="P38" s="274">
        <v>1303</v>
      </c>
      <c r="Q38" s="274">
        <v>1897</v>
      </c>
      <c r="R38" s="274">
        <v>29119</v>
      </c>
      <c r="S38" s="274">
        <v>1814</v>
      </c>
      <c r="T38" s="274">
        <v>22123</v>
      </c>
      <c r="U38" s="274">
        <v>7</v>
      </c>
      <c r="V38" s="274">
        <v>340</v>
      </c>
      <c r="W38" s="274">
        <v>395</v>
      </c>
      <c r="X38" s="274">
        <v>6656</v>
      </c>
    </row>
    <row r="39" spans="2:24" ht="12">
      <c r="B39" s="250" t="s">
        <v>1110</v>
      </c>
      <c r="C39" s="273">
        <v>2880</v>
      </c>
      <c r="D39" s="274">
        <v>470676</v>
      </c>
      <c r="E39" s="274">
        <v>2754</v>
      </c>
      <c r="F39" s="274">
        <v>387122</v>
      </c>
      <c r="G39" s="274">
        <v>2718</v>
      </c>
      <c r="H39" s="274">
        <v>327728</v>
      </c>
      <c r="I39" s="274">
        <v>97</v>
      </c>
      <c r="J39" s="274">
        <v>2992</v>
      </c>
      <c r="K39" s="274">
        <v>56</v>
      </c>
      <c r="L39" s="274">
        <v>957</v>
      </c>
      <c r="M39" s="273">
        <v>17</v>
      </c>
      <c r="N39" s="274">
        <v>809</v>
      </c>
      <c r="O39" s="274">
        <v>27</v>
      </c>
      <c r="P39" s="274">
        <v>1226</v>
      </c>
      <c r="Q39" s="274">
        <v>2573</v>
      </c>
      <c r="R39" s="274">
        <v>80562</v>
      </c>
      <c r="S39" s="274">
        <v>2539</v>
      </c>
      <c r="T39" s="274">
        <v>71065</v>
      </c>
      <c r="U39" s="274">
        <v>9</v>
      </c>
      <c r="V39" s="274">
        <v>468</v>
      </c>
      <c r="W39" s="274">
        <v>446</v>
      </c>
      <c r="X39" s="274">
        <v>9029</v>
      </c>
    </row>
    <row r="40" spans="2:24" ht="12">
      <c r="B40" s="250" t="s">
        <v>1111</v>
      </c>
      <c r="C40" s="273">
        <v>1977</v>
      </c>
      <c r="D40" s="274">
        <v>279247</v>
      </c>
      <c r="E40" s="274">
        <v>1668</v>
      </c>
      <c r="F40" s="274">
        <v>199620</v>
      </c>
      <c r="G40" s="274">
        <v>1615</v>
      </c>
      <c r="H40" s="274">
        <v>159529</v>
      </c>
      <c r="I40" s="274">
        <v>1258</v>
      </c>
      <c r="J40" s="274">
        <v>52103</v>
      </c>
      <c r="K40" s="274">
        <v>1239</v>
      </c>
      <c r="L40" s="274">
        <v>50573</v>
      </c>
      <c r="M40" s="273">
        <v>10</v>
      </c>
      <c r="N40" s="274">
        <v>533</v>
      </c>
      <c r="O40" s="274">
        <v>23</v>
      </c>
      <c r="P40" s="274">
        <v>997</v>
      </c>
      <c r="Q40" s="274">
        <v>1550</v>
      </c>
      <c r="R40" s="274">
        <v>27524</v>
      </c>
      <c r="S40" s="274">
        <v>1516</v>
      </c>
      <c r="T40" s="274">
        <v>21641</v>
      </c>
      <c r="U40" s="274">
        <v>20</v>
      </c>
      <c r="V40" s="274">
        <v>1479</v>
      </c>
      <c r="W40" s="274">
        <v>306</v>
      </c>
      <c r="X40" s="274">
        <v>4404</v>
      </c>
    </row>
    <row r="41" spans="2:24" ht="12">
      <c r="B41" s="250"/>
      <c r="C41" s="273"/>
      <c r="D41" s="274"/>
      <c r="E41" s="274"/>
      <c r="F41" s="274"/>
      <c r="G41" s="274"/>
      <c r="H41" s="274"/>
      <c r="I41" s="274"/>
      <c r="J41" s="274"/>
      <c r="K41" s="274"/>
      <c r="L41" s="274"/>
      <c r="M41" s="273"/>
      <c r="N41" s="274"/>
      <c r="O41" s="274"/>
      <c r="P41" s="274"/>
      <c r="Q41" s="274"/>
      <c r="R41" s="274"/>
      <c r="S41" s="274"/>
      <c r="T41" s="274"/>
      <c r="U41" s="274"/>
      <c r="V41" s="274"/>
      <c r="W41" s="274"/>
      <c r="X41" s="274"/>
    </row>
    <row r="42" spans="2:24" ht="12">
      <c r="B42" s="250" t="s">
        <v>1112</v>
      </c>
      <c r="C42" s="273">
        <v>874</v>
      </c>
      <c r="D42" s="274">
        <v>72009</v>
      </c>
      <c r="E42" s="274">
        <v>768</v>
      </c>
      <c r="F42" s="274">
        <v>50055</v>
      </c>
      <c r="G42" s="274">
        <v>748</v>
      </c>
      <c r="H42" s="274">
        <v>43357</v>
      </c>
      <c r="I42" s="274">
        <v>416</v>
      </c>
      <c r="J42" s="274">
        <v>13237</v>
      </c>
      <c r="K42" s="274">
        <v>411</v>
      </c>
      <c r="L42" s="274">
        <v>12960</v>
      </c>
      <c r="M42" s="273">
        <v>1</v>
      </c>
      <c r="N42" s="275" t="s">
        <v>1513</v>
      </c>
      <c r="O42" s="274">
        <v>10</v>
      </c>
      <c r="P42" s="274">
        <v>257</v>
      </c>
      <c r="Q42" s="274">
        <v>622</v>
      </c>
      <c r="R42" s="274">
        <v>8717</v>
      </c>
      <c r="S42" s="274">
        <v>609</v>
      </c>
      <c r="T42" s="274">
        <v>6094</v>
      </c>
      <c r="U42" s="274">
        <v>5</v>
      </c>
      <c r="V42" s="274">
        <v>670</v>
      </c>
      <c r="W42" s="274">
        <v>119</v>
      </c>
      <c r="X42" s="274">
        <v>1953</v>
      </c>
    </row>
    <row r="43" spans="2:24" ht="12">
      <c r="B43" s="250" t="s">
        <v>1113</v>
      </c>
      <c r="C43" s="273">
        <v>869</v>
      </c>
      <c r="D43" s="274">
        <v>91846</v>
      </c>
      <c r="E43" s="274">
        <v>709</v>
      </c>
      <c r="F43" s="274">
        <v>59696</v>
      </c>
      <c r="G43" s="274">
        <v>688</v>
      </c>
      <c r="H43" s="274">
        <v>51349</v>
      </c>
      <c r="I43" s="274">
        <v>635</v>
      </c>
      <c r="J43" s="274">
        <v>26241</v>
      </c>
      <c r="K43" s="274">
        <v>635</v>
      </c>
      <c r="L43" s="274">
        <v>25929</v>
      </c>
      <c r="M43" s="273">
        <v>1</v>
      </c>
      <c r="N43" s="275" t="s">
        <v>1513</v>
      </c>
      <c r="O43" s="274">
        <v>5</v>
      </c>
      <c r="P43" s="274">
        <v>202</v>
      </c>
      <c r="Q43" s="274">
        <v>621</v>
      </c>
      <c r="R43" s="274">
        <v>5909</v>
      </c>
      <c r="S43" s="274">
        <v>606</v>
      </c>
      <c r="T43" s="274">
        <v>4768</v>
      </c>
      <c r="U43" s="274">
        <v>1</v>
      </c>
      <c r="V43" s="273" t="s">
        <v>1513</v>
      </c>
      <c r="W43" s="274">
        <v>81</v>
      </c>
      <c r="X43" s="274">
        <v>1056</v>
      </c>
    </row>
    <row r="44" spans="2:24" ht="12">
      <c r="B44" s="250" t="s">
        <v>1114</v>
      </c>
      <c r="C44" s="273">
        <v>1724</v>
      </c>
      <c r="D44" s="274">
        <v>185399</v>
      </c>
      <c r="E44" s="274">
        <v>1525</v>
      </c>
      <c r="F44" s="274">
        <v>143838</v>
      </c>
      <c r="G44" s="274">
        <v>1484</v>
      </c>
      <c r="H44" s="274">
        <v>120480</v>
      </c>
      <c r="I44" s="274">
        <v>1163</v>
      </c>
      <c r="J44" s="274">
        <v>29611</v>
      </c>
      <c r="K44" s="274">
        <v>1162</v>
      </c>
      <c r="L44" s="274">
        <v>29442</v>
      </c>
      <c r="M44" s="276">
        <v>0</v>
      </c>
      <c r="N44" s="276">
        <v>0</v>
      </c>
      <c r="O44" s="274">
        <v>8</v>
      </c>
      <c r="P44" s="274">
        <v>169</v>
      </c>
      <c r="Q44" s="274">
        <v>1167</v>
      </c>
      <c r="R44" s="274">
        <v>11950</v>
      </c>
      <c r="S44" s="274">
        <v>1146</v>
      </c>
      <c r="T44" s="274">
        <v>9446</v>
      </c>
      <c r="U44" s="274">
        <v>3</v>
      </c>
      <c r="V44" s="274">
        <v>920</v>
      </c>
      <c r="W44" s="274">
        <v>131</v>
      </c>
      <c r="X44" s="274">
        <v>1584</v>
      </c>
    </row>
    <row r="45" spans="2:24" ht="12">
      <c r="B45" s="250" t="s">
        <v>1115</v>
      </c>
      <c r="C45" s="273">
        <v>872</v>
      </c>
      <c r="D45" s="274">
        <v>50651</v>
      </c>
      <c r="E45" s="274">
        <v>851</v>
      </c>
      <c r="F45" s="274">
        <v>40902</v>
      </c>
      <c r="G45" s="274">
        <v>804</v>
      </c>
      <c r="H45" s="274">
        <v>32641</v>
      </c>
      <c r="I45" s="274">
        <v>110</v>
      </c>
      <c r="J45" s="274">
        <v>3600</v>
      </c>
      <c r="K45" s="274">
        <v>106</v>
      </c>
      <c r="L45" s="274">
        <v>3553</v>
      </c>
      <c r="M45" s="276">
        <v>0</v>
      </c>
      <c r="N45" s="276">
        <v>0</v>
      </c>
      <c r="O45" s="274">
        <v>4</v>
      </c>
      <c r="P45" s="274">
        <v>47</v>
      </c>
      <c r="Q45" s="274">
        <v>768</v>
      </c>
      <c r="R45" s="274">
        <v>6149</v>
      </c>
      <c r="S45" s="274">
        <v>766</v>
      </c>
      <c r="T45" s="274">
        <v>5571</v>
      </c>
      <c r="U45" s="276">
        <v>0</v>
      </c>
      <c r="V45" s="276">
        <v>0</v>
      </c>
      <c r="W45" s="274">
        <v>46</v>
      </c>
      <c r="X45" s="274">
        <v>578</v>
      </c>
    </row>
    <row r="46" spans="2:24" ht="12">
      <c r="B46" s="250" t="s">
        <v>1116</v>
      </c>
      <c r="C46" s="273">
        <v>1297</v>
      </c>
      <c r="D46" s="274">
        <v>136275</v>
      </c>
      <c r="E46" s="274">
        <v>1087</v>
      </c>
      <c r="F46" s="274">
        <v>56846</v>
      </c>
      <c r="G46" s="274">
        <v>1071</v>
      </c>
      <c r="H46" s="274">
        <v>51564</v>
      </c>
      <c r="I46" s="274">
        <v>738</v>
      </c>
      <c r="J46" s="274">
        <v>62898</v>
      </c>
      <c r="K46" s="274">
        <v>731</v>
      </c>
      <c r="L46" s="274">
        <v>62295</v>
      </c>
      <c r="M46" s="273">
        <v>4</v>
      </c>
      <c r="N46" s="274">
        <v>151</v>
      </c>
      <c r="O46" s="274">
        <v>14</v>
      </c>
      <c r="P46" s="274">
        <v>452</v>
      </c>
      <c r="Q46" s="274">
        <v>1080</v>
      </c>
      <c r="R46" s="274">
        <v>16531</v>
      </c>
      <c r="S46" s="274">
        <v>1067</v>
      </c>
      <c r="T46" s="274">
        <v>11479</v>
      </c>
      <c r="U46" s="274">
        <v>6</v>
      </c>
      <c r="V46" s="274">
        <v>681</v>
      </c>
      <c r="W46" s="274">
        <v>178</v>
      </c>
      <c r="X46" s="274">
        <v>4371</v>
      </c>
    </row>
    <row r="47" spans="2:24" ht="12">
      <c r="B47" s="250" t="s">
        <v>1117</v>
      </c>
      <c r="C47" s="273">
        <v>870</v>
      </c>
      <c r="D47" s="274">
        <v>87635</v>
      </c>
      <c r="E47" s="274">
        <v>806</v>
      </c>
      <c r="F47" s="274">
        <v>47096</v>
      </c>
      <c r="G47" s="274">
        <v>780</v>
      </c>
      <c r="H47" s="274">
        <v>40081</v>
      </c>
      <c r="I47" s="274">
        <v>461</v>
      </c>
      <c r="J47" s="274">
        <v>31614</v>
      </c>
      <c r="K47" s="274">
        <v>458</v>
      </c>
      <c r="L47" s="274">
        <v>31401</v>
      </c>
      <c r="M47" s="276">
        <v>0</v>
      </c>
      <c r="N47" s="276">
        <v>0</v>
      </c>
      <c r="O47" s="274">
        <v>6</v>
      </c>
      <c r="P47" s="274">
        <v>213</v>
      </c>
      <c r="Q47" s="274">
        <v>787</v>
      </c>
      <c r="R47" s="274">
        <v>8925</v>
      </c>
      <c r="S47" s="274">
        <v>784</v>
      </c>
      <c r="T47" s="274">
        <v>7940</v>
      </c>
      <c r="U47" s="274">
        <v>3</v>
      </c>
      <c r="V47" s="274">
        <v>518</v>
      </c>
      <c r="W47" s="274">
        <v>35</v>
      </c>
      <c r="X47" s="274">
        <v>467</v>
      </c>
    </row>
    <row r="48" spans="2:24" ht="12">
      <c r="B48" s="250" t="s">
        <v>1118</v>
      </c>
      <c r="C48" s="273">
        <v>1080</v>
      </c>
      <c r="D48" s="274">
        <v>171618</v>
      </c>
      <c r="E48" s="274">
        <v>1005</v>
      </c>
      <c r="F48" s="274">
        <v>137467</v>
      </c>
      <c r="G48" s="274">
        <v>987</v>
      </c>
      <c r="H48" s="274">
        <v>112724</v>
      </c>
      <c r="I48" s="274">
        <v>51</v>
      </c>
      <c r="J48" s="274">
        <v>1370</v>
      </c>
      <c r="K48" s="274">
        <v>48</v>
      </c>
      <c r="L48" s="274">
        <v>1242</v>
      </c>
      <c r="M48" s="273">
        <v>2</v>
      </c>
      <c r="N48" s="275" t="s">
        <v>1513</v>
      </c>
      <c r="O48" s="274">
        <v>1</v>
      </c>
      <c r="P48" s="275" t="s">
        <v>1513</v>
      </c>
      <c r="Q48" s="274">
        <v>1023</v>
      </c>
      <c r="R48" s="274">
        <v>32781</v>
      </c>
      <c r="S48" s="274">
        <v>1001</v>
      </c>
      <c r="T48" s="274">
        <v>28822</v>
      </c>
      <c r="U48" s="274">
        <v>9</v>
      </c>
      <c r="V48" s="274">
        <v>450</v>
      </c>
      <c r="W48" s="274">
        <v>205</v>
      </c>
      <c r="X48" s="274">
        <v>3509</v>
      </c>
    </row>
    <row r="49" spans="2:24" ht="12">
      <c r="B49" s="250"/>
      <c r="C49" s="273"/>
      <c r="D49" s="274"/>
      <c r="E49" s="274"/>
      <c r="F49" s="274"/>
      <c r="G49" s="274"/>
      <c r="H49" s="274"/>
      <c r="I49" s="274"/>
      <c r="J49" s="274"/>
      <c r="K49" s="274"/>
      <c r="L49" s="274"/>
      <c r="M49" s="273"/>
      <c r="N49" s="275"/>
      <c r="O49" s="274"/>
      <c r="P49" s="275"/>
      <c r="Q49" s="274"/>
      <c r="R49" s="274"/>
      <c r="S49" s="274"/>
      <c r="T49" s="274"/>
      <c r="U49" s="274"/>
      <c r="V49" s="274"/>
      <c r="W49" s="274"/>
      <c r="X49" s="274"/>
    </row>
    <row r="50" spans="2:24" ht="12">
      <c r="B50" s="250" t="s">
        <v>1119</v>
      </c>
      <c r="C50" s="273">
        <v>853</v>
      </c>
      <c r="D50" s="274">
        <v>163949</v>
      </c>
      <c r="E50" s="274">
        <v>819</v>
      </c>
      <c r="F50" s="274">
        <v>153032</v>
      </c>
      <c r="G50" s="274">
        <v>791</v>
      </c>
      <c r="H50" s="274">
        <v>126980</v>
      </c>
      <c r="I50" s="274">
        <v>21</v>
      </c>
      <c r="J50" s="274">
        <v>353</v>
      </c>
      <c r="K50" s="274">
        <v>18</v>
      </c>
      <c r="L50" s="274">
        <v>238</v>
      </c>
      <c r="M50" s="273">
        <v>1</v>
      </c>
      <c r="N50" s="275" t="s">
        <v>1513</v>
      </c>
      <c r="O50" s="274">
        <v>2</v>
      </c>
      <c r="P50" s="275" t="s">
        <v>1513</v>
      </c>
      <c r="Q50" s="274">
        <v>797</v>
      </c>
      <c r="R50" s="274">
        <v>10564</v>
      </c>
      <c r="S50" s="274">
        <v>787</v>
      </c>
      <c r="T50" s="274">
        <v>8660</v>
      </c>
      <c r="U50" s="274">
        <v>19</v>
      </c>
      <c r="V50" s="274">
        <v>592</v>
      </c>
      <c r="W50" s="274">
        <v>111</v>
      </c>
      <c r="X50" s="274">
        <v>1312</v>
      </c>
    </row>
    <row r="51" spans="2:24" ht="12">
      <c r="B51" s="250" t="s">
        <v>1120</v>
      </c>
      <c r="C51" s="273">
        <v>1225</v>
      </c>
      <c r="D51" s="274">
        <v>214847</v>
      </c>
      <c r="E51" s="274">
        <v>1217</v>
      </c>
      <c r="F51" s="274">
        <v>200448</v>
      </c>
      <c r="G51" s="274">
        <v>1191</v>
      </c>
      <c r="H51" s="274">
        <v>156439</v>
      </c>
      <c r="I51" s="274">
        <v>18</v>
      </c>
      <c r="J51" s="274">
        <v>1669</v>
      </c>
      <c r="K51" s="274">
        <v>12</v>
      </c>
      <c r="L51" s="274">
        <v>179</v>
      </c>
      <c r="M51" s="273">
        <v>5</v>
      </c>
      <c r="N51" s="274">
        <v>1250</v>
      </c>
      <c r="O51" s="274">
        <v>2</v>
      </c>
      <c r="P51" s="275" t="s">
        <v>1513</v>
      </c>
      <c r="Q51" s="274">
        <v>1029</v>
      </c>
      <c r="R51" s="274">
        <v>12730</v>
      </c>
      <c r="S51" s="274">
        <v>1018</v>
      </c>
      <c r="T51" s="274">
        <v>9634</v>
      </c>
      <c r="U51" s="274">
        <v>38</v>
      </c>
      <c r="V51" s="274">
        <v>2523</v>
      </c>
      <c r="W51" s="274">
        <v>50</v>
      </c>
      <c r="X51" s="274">
        <v>573</v>
      </c>
    </row>
    <row r="52" spans="2:24" ht="12">
      <c r="B52" s="250" t="s">
        <v>1121</v>
      </c>
      <c r="C52" s="273">
        <v>812</v>
      </c>
      <c r="D52" s="274">
        <v>145531</v>
      </c>
      <c r="E52" s="274">
        <v>799</v>
      </c>
      <c r="F52" s="274">
        <v>136110</v>
      </c>
      <c r="G52" s="274">
        <v>795</v>
      </c>
      <c r="H52" s="274">
        <v>115199</v>
      </c>
      <c r="I52" s="274">
        <v>45</v>
      </c>
      <c r="J52" s="274">
        <v>1548</v>
      </c>
      <c r="K52" s="274">
        <v>38</v>
      </c>
      <c r="L52" s="274">
        <v>968</v>
      </c>
      <c r="M52" s="276">
        <v>0</v>
      </c>
      <c r="N52" s="276">
        <v>0</v>
      </c>
      <c r="O52" s="274">
        <v>8</v>
      </c>
      <c r="P52" s="274">
        <v>580</v>
      </c>
      <c r="Q52" s="274">
        <v>648</v>
      </c>
      <c r="R52" s="274">
        <v>7873</v>
      </c>
      <c r="S52" s="274">
        <v>644</v>
      </c>
      <c r="T52" s="274">
        <v>6497</v>
      </c>
      <c r="U52" s="274">
        <v>3</v>
      </c>
      <c r="V52" s="274">
        <v>415</v>
      </c>
      <c r="W52" s="274">
        <v>81</v>
      </c>
      <c r="X52" s="274">
        <v>961</v>
      </c>
    </row>
    <row r="53" spans="2:24" ht="12">
      <c r="B53" s="250" t="s">
        <v>1122</v>
      </c>
      <c r="C53" s="273">
        <v>1045</v>
      </c>
      <c r="D53" s="274">
        <v>191769</v>
      </c>
      <c r="E53" s="274">
        <v>985</v>
      </c>
      <c r="F53" s="274">
        <v>181001</v>
      </c>
      <c r="G53" s="274">
        <v>960</v>
      </c>
      <c r="H53" s="274">
        <v>148682</v>
      </c>
      <c r="I53" s="274">
        <v>29</v>
      </c>
      <c r="J53" s="274">
        <v>519</v>
      </c>
      <c r="K53" s="274">
        <v>28</v>
      </c>
      <c r="L53" s="274">
        <v>509</v>
      </c>
      <c r="M53" s="276">
        <v>0</v>
      </c>
      <c r="N53" s="276">
        <v>0</v>
      </c>
      <c r="O53" s="274">
        <v>1</v>
      </c>
      <c r="P53" s="275" t="s">
        <v>1513</v>
      </c>
      <c r="Q53" s="274">
        <v>838</v>
      </c>
      <c r="R53" s="274">
        <v>10249</v>
      </c>
      <c r="S53" s="274">
        <v>826</v>
      </c>
      <c r="T53" s="274">
        <v>8896</v>
      </c>
      <c r="U53" s="274">
        <v>11</v>
      </c>
      <c r="V53" s="274">
        <v>731</v>
      </c>
      <c r="W53" s="274">
        <v>72</v>
      </c>
      <c r="X53" s="274">
        <v>622</v>
      </c>
    </row>
    <row r="54" spans="2:24" ht="12">
      <c r="B54" s="250" t="s">
        <v>1123</v>
      </c>
      <c r="C54" s="273">
        <v>612</v>
      </c>
      <c r="D54" s="274">
        <v>103383</v>
      </c>
      <c r="E54" s="274">
        <v>582</v>
      </c>
      <c r="F54" s="274">
        <v>79750</v>
      </c>
      <c r="G54" s="274">
        <v>575</v>
      </c>
      <c r="H54" s="274">
        <v>67765</v>
      </c>
      <c r="I54" s="274">
        <v>28</v>
      </c>
      <c r="J54" s="274">
        <v>763</v>
      </c>
      <c r="K54" s="274">
        <v>26</v>
      </c>
      <c r="L54" s="274">
        <v>523</v>
      </c>
      <c r="M54" s="273">
        <v>2</v>
      </c>
      <c r="N54" s="275" t="s">
        <v>1513</v>
      </c>
      <c r="O54" s="276">
        <v>0</v>
      </c>
      <c r="P54" s="276">
        <v>0</v>
      </c>
      <c r="Q54" s="274">
        <v>567</v>
      </c>
      <c r="R54" s="274">
        <v>22870</v>
      </c>
      <c r="S54" s="274">
        <v>558</v>
      </c>
      <c r="T54" s="274">
        <v>12920</v>
      </c>
      <c r="U54" s="274">
        <v>21</v>
      </c>
      <c r="V54" s="274">
        <v>8110</v>
      </c>
      <c r="W54" s="274">
        <v>119</v>
      </c>
      <c r="X54" s="274">
        <v>1840</v>
      </c>
    </row>
    <row r="55" spans="2:24" ht="12">
      <c r="B55" s="250" t="s">
        <v>1124</v>
      </c>
      <c r="C55" s="273">
        <v>785</v>
      </c>
      <c r="D55" s="274">
        <v>172829</v>
      </c>
      <c r="E55" s="274">
        <v>735</v>
      </c>
      <c r="F55" s="274">
        <v>161414</v>
      </c>
      <c r="G55" s="274">
        <v>704</v>
      </c>
      <c r="H55" s="274">
        <v>135093</v>
      </c>
      <c r="I55" s="274">
        <v>67</v>
      </c>
      <c r="J55" s="274">
        <v>1509</v>
      </c>
      <c r="K55" s="274">
        <v>66</v>
      </c>
      <c r="L55" s="274">
        <v>1469</v>
      </c>
      <c r="M55" s="273">
        <v>1</v>
      </c>
      <c r="N55" s="275" t="s">
        <v>1513</v>
      </c>
      <c r="O55" s="274">
        <v>1</v>
      </c>
      <c r="P55" s="275" t="s">
        <v>1513</v>
      </c>
      <c r="Q55" s="274">
        <v>693</v>
      </c>
      <c r="R55" s="274">
        <v>9906</v>
      </c>
      <c r="S55" s="274">
        <v>684</v>
      </c>
      <c r="T55" s="274">
        <v>8317</v>
      </c>
      <c r="U55" s="274">
        <v>3</v>
      </c>
      <c r="V55" s="274">
        <v>423</v>
      </c>
      <c r="W55" s="274">
        <v>81</v>
      </c>
      <c r="X55" s="274">
        <v>1166</v>
      </c>
    </row>
    <row r="56" spans="2:24" ht="12">
      <c r="B56" s="250" t="s">
        <v>1125</v>
      </c>
      <c r="C56" s="273">
        <v>808</v>
      </c>
      <c r="D56" s="274">
        <v>138673</v>
      </c>
      <c r="E56" s="274">
        <v>771</v>
      </c>
      <c r="F56" s="274">
        <v>125191</v>
      </c>
      <c r="G56" s="274">
        <v>762</v>
      </c>
      <c r="H56" s="274">
        <v>106985</v>
      </c>
      <c r="I56" s="274">
        <v>42</v>
      </c>
      <c r="J56" s="274">
        <v>734</v>
      </c>
      <c r="K56" s="274">
        <v>41</v>
      </c>
      <c r="L56" s="274">
        <v>654</v>
      </c>
      <c r="M56" s="273">
        <v>2</v>
      </c>
      <c r="N56" s="275" t="s">
        <v>1513</v>
      </c>
      <c r="O56" s="274">
        <v>1</v>
      </c>
      <c r="P56" s="275" t="s">
        <v>1513</v>
      </c>
      <c r="Q56" s="274">
        <v>730</v>
      </c>
      <c r="R56" s="274">
        <v>12748</v>
      </c>
      <c r="S56" s="274">
        <v>700</v>
      </c>
      <c r="T56" s="274">
        <v>9330</v>
      </c>
      <c r="U56" s="274">
        <v>2</v>
      </c>
      <c r="V56" s="273" t="s">
        <v>1513</v>
      </c>
      <c r="W56" s="274">
        <v>190</v>
      </c>
      <c r="X56" s="274">
        <v>3399</v>
      </c>
    </row>
    <row r="57" spans="2:24" ht="12">
      <c r="B57" s="250"/>
      <c r="C57" s="273"/>
      <c r="D57" s="274"/>
      <c r="E57" s="274"/>
      <c r="F57" s="274"/>
      <c r="G57" s="274"/>
      <c r="H57" s="274"/>
      <c r="I57" s="274"/>
      <c r="J57" s="274"/>
      <c r="K57" s="274"/>
      <c r="L57" s="274"/>
      <c r="M57" s="273"/>
      <c r="N57" s="275"/>
      <c r="O57" s="274"/>
      <c r="P57" s="275"/>
      <c r="Q57" s="274"/>
      <c r="R57" s="274"/>
      <c r="S57" s="274"/>
      <c r="T57" s="274"/>
      <c r="U57" s="274"/>
      <c r="V57" s="273"/>
      <c r="W57" s="274"/>
      <c r="X57" s="274"/>
    </row>
    <row r="58" spans="2:24" ht="12">
      <c r="B58" s="250" t="s">
        <v>1126</v>
      </c>
      <c r="C58" s="273">
        <v>2185</v>
      </c>
      <c r="D58" s="274">
        <v>371577</v>
      </c>
      <c r="E58" s="274">
        <v>1928</v>
      </c>
      <c r="F58" s="274">
        <v>280995</v>
      </c>
      <c r="G58" s="274">
        <v>1878</v>
      </c>
      <c r="H58" s="274">
        <v>233570</v>
      </c>
      <c r="I58" s="274">
        <v>1130</v>
      </c>
      <c r="J58" s="274">
        <v>53160</v>
      </c>
      <c r="K58" s="274">
        <v>1117</v>
      </c>
      <c r="L58" s="274">
        <v>52389</v>
      </c>
      <c r="M58" s="273">
        <v>1</v>
      </c>
      <c r="N58" s="275" t="s">
        <v>1513</v>
      </c>
      <c r="O58" s="274">
        <v>15</v>
      </c>
      <c r="P58" s="274">
        <v>666</v>
      </c>
      <c r="Q58" s="274">
        <v>1853</v>
      </c>
      <c r="R58" s="274">
        <v>37422</v>
      </c>
      <c r="S58" s="274">
        <v>1810</v>
      </c>
      <c r="T58" s="274">
        <v>26897</v>
      </c>
      <c r="U58" s="274">
        <v>52</v>
      </c>
      <c r="V58" s="274">
        <v>6859</v>
      </c>
      <c r="W58" s="274">
        <v>254</v>
      </c>
      <c r="X58" s="274">
        <v>3666</v>
      </c>
    </row>
    <row r="59" spans="2:24" ht="12">
      <c r="B59" s="250" t="s">
        <v>1479</v>
      </c>
      <c r="C59" s="273">
        <v>1968</v>
      </c>
      <c r="D59" s="274">
        <v>472379</v>
      </c>
      <c r="E59" s="274">
        <v>1924</v>
      </c>
      <c r="F59" s="274">
        <v>445244</v>
      </c>
      <c r="G59" s="274">
        <v>1910</v>
      </c>
      <c r="H59" s="274">
        <v>378754</v>
      </c>
      <c r="I59" s="274">
        <v>161</v>
      </c>
      <c r="J59" s="274">
        <v>4570</v>
      </c>
      <c r="K59" s="274">
        <v>143</v>
      </c>
      <c r="L59" s="274">
        <v>3897</v>
      </c>
      <c r="M59" s="273">
        <v>4</v>
      </c>
      <c r="N59" s="274">
        <v>189</v>
      </c>
      <c r="O59" s="274">
        <v>14</v>
      </c>
      <c r="P59" s="274">
        <v>484</v>
      </c>
      <c r="Q59" s="274">
        <v>1831</v>
      </c>
      <c r="R59" s="274">
        <v>22565</v>
      </c>
      <c r="S59" s="274">
        <v>1820</v>
      </c>
      <c r="T59" s="274">
        <v>16741</v>
      </c>
      <c r="U59" s="274">
        <v>36</v>
      </c>
      <c r="V59" s="274">
        <v>4091</v>
      </c>
      <c r="W59" s="274">
        <v>151</v>
      </c>
      <c r="X59" s="274">
        <v>1733</v>
      </c>
    </row>
    <row r="60" spans="2:24" ht="12">
      <c r="B60" s="250" t="s">
        <v>1128</v>
      </c>
      <c r="C60" s="273">
        <v>728</v>
      </c>
      <c r="D60" s="274">
        <v>101513</v>
      </c>
      <c r="E60" s="274">
        <v>664</v>
      </c>
      <c r="F60" s="274">
        <v>93410</v>
      </c>
      <c r="G60" s="274">
        <v>609</v>
      </c>
      <c r="H60" s="274">
        <v>74405</v>
      </c>
      <c r="I60" s="274">
        <v>3</v>
      </c>
      <c r="J60" s="274">
        <v>180</v>
      </c>
      <c r="K60" s="274">
        <v>3</v>
      </c>
      <c r="L60" s="274">
        <v>180</v>
      </c>
      <c r="M60" s="276">
        <v>0</v>
      </c>
      <c r="N60" s="276">
        <v>0</v>
      </c>
      <c r="O60" s="276">
        <v>0</v>
      </c>
      <c r="P60" s="276">
        <v>0</v>
      </c>
      <c r="Q60" s="274">
        <v>659</v>
      </c>
      <c r="R60" s="274">
        <v>7923</v>
      </c>
      <c r="S60" s="274">
        <v>654</v>
      </c>
      <c r="T60" s="274">
        <v>6569</v>
      </c>
      <c r="U60" s="274">
        <v>15</v>
      </c>
      <c r="V60" s="274">
        <v>574</v>
      </c>
      <c r="W60" s="274">
        <v>76</v>
      </c>
      <c r="X60" s="274">
        <v>780</v>
      </c>
    </row>
    <row r="61" spans="2:24" ht="12">
      <c r="B61" s="250" t="s">
        <v>1129</v>
      </c>
      <c r="C61" s="273">
        <v>1893</v>
      </c>
      <c r="D61" s="274">
        <v>190692</v>
      </c>
      <c r="E61" s="274">
        <v>1759</v>
      </c>
      <c r="F61" s="274">
        <v>132856</v>
      </c>
      <c r="G61" s="274">
        <v>1732</v>
      </c>
      <c r="H61" s="274">
        <v>112624</v>
      </c>
      <c r="I61" s="274">
        <v>319</v>
      </c>
      <c r="J61" s="274">
        <v>14333</v>
      </c>
      <c r="K61" s="274">
        <v>249</v>
      </c>
      <c r="L61" s="274">
        <v>10026</v>
      </c>
      <c r="M61" s="273">
        <v>45</v>
      </c>
      <c r="N61" s="274">
        <v>2480</v>
      </c>
      <c r="O61" s="274">
        <v>34</v>
      </c>
      <c r="P61" s="274">
        <v>1827</v>
      </c>
      <c r="Q61" s="274">
        <v>1786</v>
      </c>
      <c r="R61" s="274">
        <v>43503</v>
      </c>
      <c r="S61" s="274">
        <v>1762</v>
      </c>
      <c r="T61" s="274">
        <v>26656</v>
      </c>
      <c r="U61" s="274">
        <v>42</v>
      </c>
      <c r="V61" s="274">
        <v>6057</v>
      </c>
      <c r="W61" s="274">
        <v>684</v>
      </c>
      <c r="X61" s="274">
        <v>10790</v>
      </c>
    </row>
    <row r="62" spans="2:24" ht="12">
      <c r="B62" s="250" t="s">
        <v>1130</v>
      </c>
      <c r="C62" s="273">
        <v>1171</v>
      </c>
      <c r="D62" s="274">
        <v>202794</v>
      </c>
      <c r="E62" s="274">
        <v>1152</v>
      </c>
      <c r="F62" s="274">
        <v>193259</v>
      </c>
      <c r="G62" s="274">
        <v>1128</v>
      </c>
      <c r="H62" s="274">
        <v>162549</v>
      </c>
      <c r="I62" s="274">
        <v>18</v>
      </c>
      <c r="J62" s="274">
        <v>382</v>
      </c>
      <c r="K62" s="274">
        <v>18</v>
      </c>
      <c r="L62" s="274">
        <v>382</v>
      </c>
      <c r="M62" s="276">
        <v>0</v>
      </c>
      <c r="N62" s="276">
        <v>0</v>
      </c>
      <c r="O62" s="276">
        <v>0</v>
      </c>
      <c r="P62" s="276">
        <v>0</v>
      </c>
      <c r="Q62" s="274">
        <v>991</v>
      </c>
      <c r="R62" s="274">
        <v>9153</v>
      </c>
      <c r="S62" s="274">
        <v>980</v>
      </c>
      <c r="T62" s="274">
        <v>6961</v>
      </c>
      <c r="U62" s="274">
        <v>15</v>
      </c>
      <c r="V62" s="274">
        <v>1629</v>
      </c>
      <c r="W62" s="274">
        <v>77</v>
      </c>
      <c r="X62" s="274">
        <v>563</v>
      </c>
    </row>
    <row r="63" spans="2:24" ht="12">
      <c r="B63" s="250"/>
      <c r="C63" s="273"/>
      <c r="D63" s="274"/>
      <c r="E63" s="274"/>
      <c r="F63" s="274"/>
      <c r="G63" s="274"/>
      <c r="H63" s="274"/>
      <c r="I63" s="274"/>
      <c r="J63" s="274"/>
      <c r="K63" s="274"/>
      <c r="L63" s="274"/>
      <c r="M63" s="276"/>
      <c r="N63" s="276"/>
      <c r="O63" s="276"/>
      <c r="P63" s="276"/>
      <c r="Q63" s="274"/>
      <c r="R63" s="274"/>
      <c r="S63" s="274"/>
      <c r="T63" s="274"/>
      <c r="U63" s="274"/>
      <c r="V63" s="274"/>
      <c r="W63" s="274"/>
      <c r="X63" s="274"/>
    </row>
    <row r="64" spans="2:24" ht="12">
      <c r="B64" s="250" t="s">
        <v>1979</v>
      </c>
      <c r="C64" s="273">
        <v>661</v>
      </c>
      <c r="D64" s="274">
        <v>162542</v>
      </c>
      <c r="E64" s="274">
        <v>655</v>
      </c>
      <c r="F64" s="274">
        <v>157599</v>
      </c>
      <c r="G64" s="274">
        <v>648</v>
      </c>
      <c r="H64" s="274">
        <v>136809</v>
      </c>
      <c r="I64" s="274">
        <v>53</v>
      </c>
      <c r="J64" s="274">
        <v>2116</v>
      </c>
      <c r="K64" s="274">
        <v>52</v>
      </c>
      <c r="L64" s="274">
        <v>2036</v>
      </c>
      <c r="M64" s="273">
        <v>1</v>
      </c>
      <c r="N64" s="275" t="s">
        <v>1513</v>
      </c>
      <c r="O64" s="276">
        <v>0</v>
      </c>
      <c r="P64" s="276">
        <v>0</v>
      </c>
      <c r="Q64" s="274">
        <v>452</v>
      </c>
      <c r="R64" s="274">
        <v>2827</v>
      </c>
      <c r="S64" s="274">
        <v>441</v>
      </c>
      <c r="T64" s="274">
        <v>2124</v>
      </c>
      <c r="U64" s="274">
        <v>2</v>
      </c>
      <c r="V64" s="273" t="s">
        <v>1513</v>
      </c>
      <c r="W64" s="274">
        <v>58</v>
      </c>
      <c r="X64" s="274">
        <v>596</v>
      </c>
    </row>
    <row r="65" spans="2:24" ht="12">
      <c r="B65" s="250" t="s">
        <v>1131</v>
      </c>
      <c r="C65" s="273">
        <v>1378</v>
      </c>
      <c r="D65" s="274">
        <v>380887</v>
      </c>
      <c r="E65" s="274">
        <v>1368</v>
      </c>
      <c r="F65" s="274">
        <v>373980</v>
      </c>
      <c r="G65" s="274">
        <v>1352</v>
      </c>
      <c r="H65" s="274">
        <v>321023</v>
      </c>
      <c r="I65" s="274">
        <v>24</v>
      </c>
      <c r="J65" s="274">
        <v>358</v>
      </c>
      <c r="K65" s="274">
        <v>24</v>
      </c>
      <c r="L65" s="274">
        <v>268</v>
      </c>
      <c r="M65" s="276">
        <v>0</v>
      </c>
      <c r="N65" s="276">
        <v>0</v>
      </c>
      <c r="O65" s="274">
        <v>1</v>
      </c>
      <c r="P65" s="275" t="s">
        <v>1513</v>
      </c>
      <c r="Q65" s="274">
        <v>1050</v>
      </c>
      <c r="R65" s="274">
        <v>6549</v>
      </c>
      <c r="S65" s="274">
        <v>1021</v>
      </c>
      <c r="T65" s="274">
        <v>5831</v>
      </c>
      <c r="U65" s="274">
        <v>3</v>
      </c>
      <c r="V65" s="274">
        <v>19</v>
      </c>
      <c r="W65" s="274">
        <v>103</v>
      </c>
      <c r="X65" s="274">
        <v>699</v>
      </c>
    </row>
    <row r="66" spans="2:24" ht="12">
      <c r="B66" s="250" t="s">
        <v>1132</v>
      </c>
      <c r="C66" s="273">
        <v>1133</v>
      </c>
      <c r="D66" s="274">
        <v>357011</v>
      </c>
      <c r="E66" s="274">
        <v>1087</v>
      </c>
      <c r="F66" s="274">
        <v>337119</v>
      </c>
      <c r="G66" s="274">
        <v>1080</v>
      </c>
      <c r="H66" s="274">
        <v>293316</v>
      </c>
      <c r="I66" s="274">
        <v>274</v>
      </c>
      <c r="J66" s="274">
        <v>7368</v>
      </c>
      <c r="K66" s="274">
        <v>271</v>
      </c>
      <c r="L66" s="274">
        <v>6513</v>
      </c>
      <c r="M66" s="273">
        <v>1</v>
      </c>
      <c r="N66" s="275" t="s">
        <v>1513</v>
      </c>
      <c r="O66" s="274">
        <v>2</v>
      </c>
      <c r="P66" s="275" t="s">
        <v>1513</v>
      </c>
      <c r="Q66" s="274">
        <v>963</v>
      </c>
      <c r="R66" s="274">
        <v>12524</v>
      </c>
      <c r="S66" s="274">
        <v>936</v>
      </c>
      <c r="T66" s="274">
        <v>9532</v>
      </c>
      <c r="U66" s="274">
        <v>6</v>
      </c>
      <c r="V66" s="274">
        <v>1430</v>
      </c>
      <c r="W66" s="274">
        <v>163</v>
      </c>
      <c r="X66" s="274">
        <v>1562</v>
      </c>
    </row>
    <row r="67" spans="2:24" ht="12">
      <c r="B67" s="250" t="s">
        <v>1133</v>
      </c>
      <c r="C67" s="273">
        <v>1120</v>
      </c>
      <c r="D67" s="274">
        <v>332380</v>
      </c>
      <c r="E67" s="274">
        <v>1054</v>
      </c>
      <c r="F67" s="274">
        <v>286052</v>
      </c>
      <c r="G67" s="274">
        <v>1041</v>
      </c>
      <c r="H67" s="274">
        <v>238772</v>
      </c>
      <c r="I67" s="274">
        <v>689</v>
      </c>
      <c r="J67" s="274">
        <v>21373</v>
      </c>
      <c r="K67" s="274">
        <v>686</v>
      </c>
      <c r="L67" s="274">
        <v>20464</v>
      </c>
      <c r="M67" s="273">
        <v>6</v>
      </c>
      <c r="N67" s="274">
        <v>700</v>
      </c>
      <c r="O67" s="274">
        <v>5</v>
      </c>
      <c r="P67" s="274">
        <v>209</v>
      </c>
      <c r="Q67" s="274">
        <v>885</v>
      </c>
      <c r="R67" s="274">
        <v>24955</v>
      </c>
      <c r="S67" s="274">
        <v>847</v>
      </c>
      <c r="T67" s="274">
        <v>16602</v>
      </c>
      <c r="U67" s="274">
        <v>16</v>
      </c>
      <c r="V67" s="274">
        <v>2602</v>
      </c>
      <c r="W67" s="274">
        <v>216</v>
      </c>
      <c r="X67" s="274">
        <v>5751</v>
      </c>
    </row>
    <row r="68" spans="2:24" ht="12">
      <c r="B68" s="250" t="s">
        <v>1134</v>
      </c>
      <c r="C68" s="273">
        <v>959</v>
      </c>
      <c r="D68" s="274">
        <v>205062</v>
      </c>
      <c r="E68" s="274">
        <v>820</v>
      </c>
      <c r="F68" s="274">
        <v>168509</v>
      </c>
      <c r="G68" s="274">
        <v>785</v>
      </c>
      <c r="H68" s="274">
        <v>146710</v>
      </c>
      <c r="I68" s="274">
        <v>691</v>
      </c>
      <c r="J68" s="274">
        <v>23844</v>
      </c>
      <c r="K68" s="274">
        <v>690</v>
      </c>
      <c r="L68" s="274">
        <v>23811</v>
      </c>
      <c r="M68" s="276">
        <v>0</v>
      </c>
      <c r="N68" s="276">
        <v>0</v>
      </c>
      <c r="O68" s="274">
        <v>2</v>
      </c>
      <c r="P68" s="275" t="s">
        <v>1513</v>
      </c>
      <c r="Q68" s="274">
        <v>623</v>
      </c>
      <c r="R68" s="274">
        <v>12709</v>
      </c>
      <c r="S68" s="274">
        <v>609</v>
      </c>
      <c r="T68" s="274">
        <v>9697</v>
      </c>
      <c r="U68" s="274">
        <v>7</v>
      </c>
      <c r="V68" s="274">
        <v>1090</v>
      </c>
      <c r="W68" s="274">
        <v>78</v>
      </c>
      <c r="X68" s="274">
        <v>1922</v>
      </c>
    </row>
    <row r="69" spans="2:24" ht="12">
      <c r="B69" s="250" t="s">
        <v>1135</v>
      </c>
      <c r="C69" s="273">
        <v>697</v>
      </c>
      <c r="D69" s="274">
        <v>223802</v>
      </c>
      <c r="E69" s="274">
        <v>676</v>
      </c>
      <c r="F69" s="274">
        <v>217154</v>
      </c>
      <c r="G69" s="274">
        <v>673</v>
      </c>
      <c r="H69" s="274">
        <v>186017</v>
      </c>
      <c r="I69" s="274">
        <v>136</v>
      </c>
      <c r="J69" s="274">
        <v>2015</v>
      </c>
      <c r="K69" s="274">
        <v>136</v>
      </c>
      <c r="L69" s="274">
        <v>2015</v>
      </c>
      <c r="M69" s="276">
        <v>0</v>
      </c>
      <c r="N69" s="276">
        <v>0</v>
      </c>
      <c r="O69" s="276">
        <v>0</v>
      </c>
      <c r="P69" s="276">
        <v>0</v>
      </c>
      <c r="Q69" s="274">
        <v>549</v>
      </c>
      <c r="R69" s="274">
        <v>4633</v>
      </c>
      <c r="S69" s="274">
        <v>530</v>
      </c>
      <c r="T69" s="274">
        <v>3477</v>
      </c>
      <c r="U69" s="274">
        <v>1</v>
      </c>
      <c r="V69" s="273" t="s">
        <v>1513</v>
      </c>
      <c r="W69" s="274">
        <v>139</v>
      </c>
      <c r="X69" s="274">
        <v>1141</v>
      </c>
    </row>
    <row r="70" spans="2:24" ht="12">
      <c r="B70" s="250" t="s">
        <v>1136</v>
      </c>
      <c r="C70" s="273">
        <v>712</v>
      </c>
      <c r="D70" s="274">
        <v>102260</v>
      </c>
      <c r="E70" s="274">
        <v>678</v>
      </c>
      <c r="F70" s="274">
        <v>90918</v>
      </c>
      <c r="G70" s="274">
        <v>650</v>
      </c>
      <c r="H70" s="274">
        <v>74075</v>
      </c>
      <c r="I70" s="274">
        <v>239</v>
      </c>
      <c r="J70" s="274">
        <v>6553</v>
      </c>
      <c r="K70" s="274">
        <v>236</v>
      </c>
      <c r="L70" s="274">
        <v>6413</v>
      </c>
      <c r="M70" s="273">
        <v>1</v>
      </c>
      <c r="N70" s="275" t="s">
        <v>1513</v>
      </c>
      <c r="O70" s="274">
        <v>4</v>
      </c>
      <c r="P70" s="274">
        <v>40</v>
      </c>
      <c r="Q70" s="274">
        <v>566</v>
      </c>
      <c r="R70" s="274">
        <v>4789</v>
      </c>
      <c r="S70" s="274">
        <v>560</v>
      </c>
      <c r="T70" s="274">
        <v>3745</v>
      </c>
      <c r="U70" s="274">
        <v>3</v>
      </c>
      <c r="V70" s="274">
        <v>553</v>
      </c>
      <c r="W70" s="274">
        <v>39</v>
      </c>
      <c r="X70" s="274">
        <v>491</v>
      </c>
    </row>
    <row r="71" spans="2:24" ht="12">
      <c r="B71" s="250" t="s">
        <v>1137</v>
      </c>
      <c r="C71" s="273">
        <v>796</v>
      </c>
      <c r="D71" s="274">
        <v>67714</v>
      </c>
      <c r="E71" s="274">
        <v>782</v>
      </c>
      <c r="F71" s="274">
        <v>62815</v>
      </c>
      <c r="G71" s="274">
        <v>753</v>
      </c>
      <c r="H71" s="274">
        <v>54629</v>
      </c>
      <c r="I71" s="274">
        <v>51</v>
      </c>
      <c r="J71" s="274">
        <v>810</v>
      </c>
      <c r="K71" s="274">
        <v>35</v>
      </c>
      <c r="L71" s="274">
        <v>515</v>
      </c>
      <c r="M71" s="273">
        <v>1</v>
      </c>
      <c r="N71" s="275" t="s">
        <v>1513</v>
      </c>
      <c r="O71" s="274">
        <v>16</v>
      </c>
      <c r="P71" s="274">
        <v>195</v>
      </c>
      <c r="Q71" s="274">
        <v>595</v>
      </c>
      <c r="R71" s="274">
        <v>4089</v>
      </c>
      <c r="S71" s="274">
        <v>585</v>
      </c>
      <c r="T71" s="274">
        <v>3683</v>
      </c>
      <c r="U71" s="274">
        <v>1</v>
      </c>
      <c r="V71" s="273" t="s">
        <v>1513</v>
      </c>
      <c r="W71" s="274">
        <v>48</v>
      </c>
      <c r="X71" s="274">
        <v>336</v>
      </c>
    </row>
    <row r="72" spans="2:24" ht="12">
      <c r="B72" s="250" t="s">
        <v>1138</v>
      </c>
      <c r="C72" s="273">
        <v>1801</v>
      </c>
      <c r="D72" s="274">
        <v>352495</v>
      </c>
      <c r="E72" s="274">
        <v>1550</v>
      </c>
      <c r="F72" s="274">
        <v>307134</v>
      </c>
      <c r="G72" s="274">
        <v>1483</v>
      </c>
      <c r="H72" s="274">
        <v>256959</v>
      </c>
      <c r="I72" s="274">
        <v>253</v>
      </c>
      <c r="J72" s="274">
        <v>8230</v>
      </c>
      <c r="K72" s="274">
        <v>246</v>
      </c>
      <c r="L72" s="274">
        <v>7385</v>
      </c>
      <c r="M72" s="273">
        <v>8</v>
      </c>
      <c r="N72" s="274">
        <v>650</v>
      </c>
      <c r="O72" s="274">
        <v>6</v>
      </c>
      <c r="P72" s="274">
        <v>195</v>
      </c>
      <c r="Q72" s="274">
        <v>1594</v>
      </c>
      <c r="R72" s="274">
        <v>37131</v>
      </c>
      <c r="S72" s="274">
        <v>1562</v>
      </c>
      <c r="T72" s="274">
        <v>31561</v>
      </c>
      <c r="U72" s="274">
        <v>12</v>
      </c>
      <c r="V72" s="274">
        <v>1704</v>
      </c>
      <c r="W72" s="274">
        <v>282</v>
      </c>
      <c r="X72" s="274">
        <v>3866</v>
      </c>
    </row>
    <row r="73" spans="2:24" ht="12">
      <c r="B73" s="250" t="s">
        <v>1139</v>
      </c>
      <c r="C73" s="273">
        <v>711</v>
      </c>
      <c r="D73" s="274">
        <v>125634</v>
      </c>
      <c r="E73" s="274">
        <v>693</v>
      </c>
      <c r="F73" s="274">
        <v>115037</v>
      </c>
      <c r="G73" s="274">
        <v>680</v>
      </c>
      <c r="H73" s="274">
        <v>94697</v>
      </c>
      <c r="I73" s="274">
        <v>87</v>
      </c>
      <c r="J73" s="274">
        <v>2675</v>
      </c>
      <c r="K73" s="274">
        <v>86</v>
      </c>
      <c r="L73" s="274">
        <v>2325</v>
      </c>
      <c r="M73" s="276">
        <v>0</v>
      </c>
      <c r="N73" s="276">
        <v>0</v>
      </c>
      <c r="O73" s="274">
        <v>1</v>
      </c>
      <c r="P73" s="275" t="s">
        <v>1513</v>
      </c>
      <c r="Q73" s="274">
        <v>518</v>
      </c>
      <c r="R73" s="274">
        <v>7922</v>
      </c>
      <c r="S73" s="274">
        <v>508</v>
      </c>
      <c r="T73" s="274">
        <v>4441</v>
      </c>
      <c r="U73" s="274">
        <v>8</v>
      </c>
      <c r="V73" s="274">
        <v>2824</v>
      </c>
      <c r="W73" s="274">
        <v>55</v>
      </c>
      <c r="X73" s="274">
        <v>657</v>
      </c>
    </row>
    <row r="74" spans="2:24" ht="12">
      <c r="B74" s="250" t="s">
        <v>1140</v>
      </c>
      <c r="C74" s="273">
        <v>560</v>
      </c>
      <c r="D74" s="274">
        <v>97955</v>
      </c>
      <c r="E74" s="274">
        <v>520</v>
      </c>
      <c r="F74" s="274">
        <v>90865</v>
      </c>
      <c r="G74" s="274">
        <v>514</v>
      </c>
      <c r="H74" s="274">
        <v>77790</v>
      </c>
      <c r="I74" s="274">
        <v>155</v>
      </c>
      <c r="J74" s="274">
        <v>4104</v>
      </c>
      <c r="K74" s="274">
        <v>154</v>
      </c>
      <c r="L74" s="274">
        <v>3849</v>
      </c>
      <c r="M74" s="273">
        <v>1</v>
      </c>
      <c r="N74" s="275" t="s">
        <v>1513</v>
      </c>
      <c r="O74" s="274">
        <v>1</v>
      </c>
      <c r="P74" s="275" t="s">
        <v>1513</v>
      </c>
      <c r="Q74" s="274">
        <v>434</v>
      </c>
      <c r="R74" s="274">
        <v>2986</v>
      </c>
      <c r="S74" s="274">
        <v>427</v>
      </c>
      <c r="T74" s="274">
        <v>2439</v>
      </c>
      <c r="U74" s="274">
        <v>2</v>
      </c>
      <c r="V74" s="273" t="s">
        <v>1513</v>
      </c>
      <c r="W74" s="274">
        <v>38</v>
      </c>
      <c r="X74" s="274">
        <v>447</v>
      </c>
    </row>
    <row r="75" spans="2:24" ht="12.75" thickBot="1">
      <c r="B75" s="277" t="s">
        <v>1141</v>
      </c>
      <c r="C75" s="278">
        <v>828</v>
      </c>
      <c r="D75" s="279">
        <v>134281</v>
      </c>
      <c r="E75" s="279">
        <v>804</v>
      </c>
      <c r="F75" s="279">
        <v>125596</v>
      </c>
      <c r="G75" s="279">
        <v>790</v>
      </c>
      <c r="H75" s="279">
        <v>106149</v>
      </c>
      <c r="I75" s="279">
        <v>95</v>
      </c>
      <c r="J75" s="279">
        <v>2905</v>
      </c>
      <c r="K75" s="279">
        <v>95</v>
      </c>
      <c r="L75" s="279">
        <v>2905</v>
      </c>
      <c r="M75" s="280">
        <v>0</v>
      </c>
      <c r="N75" s="280">
        <v>0</v>
      </c>
      <c r="O75" s="280">
        <v>0</v>
      </c>
      <c r="P75" s="280">
        <v>0</v>
      </c>
      <c r="Q75" s="279">
        <v>580</v>
      </c>
      <c r="R75" s="279">
        <v>5780</v>
      </c>
      <c r="S75" s="279">
        <v>546</v>
      </c>
      <c r="T75" s="279">
        <v>4249</v>
      </c>
      <c r="U75" s="279">
        <v>4</v>
      </c>
      <c r="V75" s="279">
        <v>273</v>
      </c>
      <c r="W75" s="279">
        <v>96</v>
      </c>
      <c r="X75" s="279">
        <v>1258</v>
      </c>
    </row>
    <row r="76" ht="12">
      <c r="B76" s="243" t="s">
        <v>1514</v>
      </c>
    </row>
  </sheetData>
  <mergeCells count="16">
    <mergeCell ref="C4:D4"/>
    <mergeCell ref="E5:F5"/>
    <mergeCell ref="G5:H5"/>
    <mergeCell ref="E4:H4"/>
    <mergeCell ref="C5:C7"/>
    <mergeCell ref="D5:D7"/>
    <mergeCell ref="W5:X5"/>
    <mergeCell ref="W6:X6"/>
    <mergeCell ref="I4:P4"/>
    <mergeCell ref="Q5:R5"/>
    <mergeCell ref="S5:T5"/>
    <mergeCell ref="U5:V5"/>
    <mergeCell ref="M5:N5"/>
    <mergeCell ref="O5:P5"/>
    <mergeCell ref="I5:J5"/>
    <mergeCell ref="K5:L5"/>
  </mergeCells>
  <printOptions/>
  <pageMargins left="0.75" right="0.75" top="1" bottom="1" header="0.512" footer="0.512"/>
  <pageSetup orientation="portrait" paperSize="8" r:id="rId1"/>
</worksheet>
</file>

<file path=xl/worksheets/sheet9.xml><?xml version="1.0" encoding="utf-8"?>
<worksheet xmlns="http://schemas.openxmlformats.org/spreadsheetml/2006/main" xmlns:r="http://schemas.openxmlformats.org/officeDocument/2006/relationships">
  <dimension ref="B2:R114"/>
  <sheetViews>
    <sheetView workbookViewId="0" topLeftCell="A1">
      <selection activeCell="A1" sqref="A1"/>
    </sheetView>
  </sheetViews>
  <sheetFormatPr defaultColWidth="9.00390625" defaultRowHeight="15" customHeight="1"/>
  <cols>
    <col min="1" max="1" width="2.625" style="281" customWidth="1"/>
    <col min="2" max="2" width="9.625" style="281" customWidth="1"/>
    <col min="3" max="7" width="10.625" style="281" customWidth="1"/>
    <col min="8" max="10" width="10.625" style="282" customWidth="1"/>
    <col min="11" max="12" width="9.625" style="281" customWidth="1"/>
    <col min="13" max="18" width="8.125" style="281" customWidth="1"/>
    <col min="19" max="16384" width="9.00390625" style="281" customWidth="1"/>
  </cols>
  <sheetData>
    <row r="1" ht="12" customHeight="1"/>
    <row r="2" ht="13.5" customHeight="1">
      <c r="B2" s="283" t="s">
        <v>1528</v>
      </c>
    </row>
    <row r="3" ht="13.5" customHeight="1">
      <c r="B3" s="284"/>
    </row>
    <row r="4" spans="3:13" s="285" customFormat="1" ht="13.5" customHeight="1" thickBot="1">
      <c r="C4" s="286"/>
      <c r="D4" s="286"/>
      <c r="E4" s="286"/>
      <c r="H4" s="287"/>
      <c r="I4" s="287"/>
      <c r="J4" s="288" t="s">
        <v>1516</v>
      </c>
      <c r="M4" s="286"/>
    </row>
    <row r="5" spans="2:18" ht="13.5" customHeight="1" thickTop="1">
      <c r="B5" s="289" t="s">
        <v>1460</v>
      </c>
      <c r="C5" s="290" t="s">
        <v>1521</v>
      </c>
      <c r="D5" s="290"/>
      <c r="E5" s="290" t="s">
        <v>1517</v>
      </c>
      <c r="F5" s="290"/>
      <c r="G5" s="291"/>
      <c r="H5" s="292" t="s">
        <v>1518</v>
      </c>
      <c r="I5" s="293"/>
      <c r="J5" s="293"/>
      <c r="K5" s="294"/>
      <c r="L5" s="295"/>
      <c r="M5" s="295"/>
      <c r="N5" s="295"/>
      <c r="O5" s="295"/>
      <c r="P5" s="294"/>
      <c r="Q5" s="294"/>
      <c r="R5" s="294"/>
    </row>
    <row r="6" spans="2:18" ht="25.5" customHeight="1">
      <c r="B6" s="296" t="s">
        <v>1074</v>
      </c>
      <c r="C6" s="296" t="s">
        <v>1519</v>
      </c>
      <c r="D6" s="297" t="s">
        <v>1520</v>
      </c>
      <c r="E6" s="296" t="s">
        <v>1519</v>
      </c>
      <c r="F6" s="298" t="s">
        <v>1522</v>
      </c>
      <c r="G6" s="298" t="s">
        <v>1520</v>
      </c>
      <c r="H6" s="299" t="s">
        <v>1519</v>
      </c>
      <c r="I6" s="300" t="s">
        <v>1522</v>
      </c>
      <c r="J6" s="300" t="s">
        <v>1520</v>
      </c>
      <c r="K6" s="301"/>
      <c r="L6" s="301"/>
      <c r="M6" s="294"/>
      <c r="N6" s="302"/>
      <c r="O6" s="294"/>
      <c r="P6" s="302"/>
      <c r="Q6" s="294"/>
      <c r="R6" s="302"/>
    </row>
    <row r="7" spans="2:18" ht="13.5" customHeight="1">
      <c r="B7" s="303" t="s">
        <v>1523</v>
      </c>
      <c r="C7" s="304">
        <v>86500</v>
      </c>
      <c r="D7" s="304">
        <v>461900</v>
      </c>
      <c r="E7" s="304">
        <v>86500</v>
      </c>
      <c r="F7" s="304">
        <v>534</v>
      </c>
      <c r="G7" s="304">
        <v>461900</v>
      </c>
      <c r="H7" s="184">
        <v>5</v>
      </c>
      <c r="I7" s="184">
        <v>140</v>
      </c>
      <c r="J7" s="184">
        <v>7</v>
      </c>
      <c r="K7" s="305"/>
      <c r="L7" s="305"/>
      <c r="M7" s="294"/>
      <c r="N7" s="302"/>
      <c r="O7" s="294"/>
      <c r="P7" s="302"/>
      <c r="Q7" s="294"/>
      <c r="R7" s="302"/>
    </row>
    <row r="8" spans="2:18" ht="13.5" customHeight="1">
      <c r="B8" s="303" t="s">
        <v>1524</v>
      </c>
      <c r="C8" s="304">
        <v>80500</v>
      </c>
      <c r="D8" s="304">
        <v>479800</v>
      </c>
      <c r="E8" s="304">
        <v>80500</v>
      </c>
      <c r="F8" s="304">
        <v>596</v>
      </c>
      <c r="G8" s="304">
        <v>479800</v>
      </c>
      <c r="H8" s="184">
        <v>5</v>
      </c>
      <c r="I8" s="184">
        <v>167</v>
      </c>
      <c r="J8" s="184">
        <v>8</v>
      </c>
      <c r="K8" s="305"/>
      <c r="L8" s="305"/>
      <c r="M8" s="306"/>
      <c r="N8" s="306"/>
      <c r="O8" s="305"/>
      <c r="P8" s="305"/>
      <c r="Q8" s="305"/>
      <c r="R8" s="305"/>
    </row>
    <row r="9" spans="2:18" s="307" customFormat="1" ht="13.5" customHeight="1">
      <c r="B9" s="308" t="s">
        <v>1525</v>
      </c>
      <c r="C9" s="183">
        <f>SUM(C11:C14)</f>
        <v>79700</v>
      </c>
      <c r="D9" s="183">
        <f>SUM(D11:D14)</f>
        <v>474200</v>
      </c>
      <c r="E9" s="183">
        <f>SUM(E11:E14)</f>
        <v>79700</v>
      </c>
      <c r="F9" s="183">
        <v>595</v>
      </c>
      <c r="G9" s="183">
        <f>SUM(G11:G14)</f>
        <v>474200</v>
      </c>
      <c r="H9" s="309">
        <v>3</v>
      </c>
      <c r="I9" s="309">
        <v>175</v>
      </c>
      <c r="J9" s="309">
        <v>5</v>
      </c>
      <c r="K9" s="310"/>
      <c r="L9" s="310"/>
      <c r="M9" s="311"/>
      <c r="N9" s="311"/>
      <c r="O9" s="310"/>
      <c r="P9" s="310"/>
      <c r="Q9" s="310"/>
      <c r="R9" s="310"/>
    </row>
    <row r="10" spans="2:18" s="285" customFormat="1" ht="9" customHeight="1">
      <c r="B10" s="312"/>
      <c r="C10" s="313"/>
      <c r="D10" s="313"/>
      <c r="E10" s="313"/>
      <c r="F10" s="313"/>
      <c r="G10" s="313"/>
      <c r="H10" s="314"/>
      <c r="I10" s="314"/>
      <c r="J10" s="314"/>
      <c r="K10" s="315"/>
      <c r="L10" s="315"/>
      <c r="M10" s="316"/>
      <c r="N10" s="316"/>
      <c r="O10" s="315"/>
      <c r="P10" s="315"/>
      <c r="Q10" s="315"/>
      <c r="R10" s="315"/>
    </row>
    <row r="11" spans="2:18" s="307" customFormat="1" ht="13.5" customHeight="1">
      <c r="B11" s="308" t="s">
        <v>1095</v>
      </c>
      <c r="C11" s="309">
        <v>19200</v>
      </c>
      <c r="D11" s="183">
        <v>115200</v>
      </c>
      <c r="E11" s="183">
        <v>19200</v>
      </c>
      <c r="F11" s="183">
        <v>600</v>
      </c>
      <c r="G11" s="183">
        <v>115200</v>
      </c>
      <c r="H11" s="309">
        <v>3</v>
      </c>
      <c r="I11" s="309">
        <v>175</v>
      </c>
      <c r="J11" s="309">
        <v>5</v>
      </c>
      <c r="K11" s="310"/>
      <c r="L11" s="310"/>
      <c r="M11" s="311"/>
      <c r="N11" s="311"/>
      <c r="O11" s="310"/>
      <c r="P11" s="310"/>
      <c r="Q11" s="310"/>
      <c r="R11" s="310"/>
    </row>
    <row r="12" spans="2:18" s="307" customFormat="1" ht="13.5" customHeight="1">
      <c r="B12" s="308" t="s">
        <v>1096</v>
      </c>
      <c r="C12" s="309">
        <v>12600</v>
      </c>
      <c r="D12" s="183">
        <v>70700</v>
      </c>
      <c r="E12" s="183">
        <v>12600</v>
      </c>
      <c r="F12" s="183">
        <v>561</v>
      </c>
      <c r="G12" s="183">
        <v>70700</v>
      </c>
      <c r="H12" s="309">
        <v>0</v>
      </c>
      <c r="I12" s="309">
        <v>0</v>
      </c>
      <c r="J12" s="309">
        <v>0</v>
      </c>
      <c r="K12" s="310"/>
      <c r="L12" s="310"/>
      <c r="M12" s="311"/>
      <c r="N12" s="311"/>
      <c r="O12" s="310"/>
      <c r="P12" s="310"/>
      <c r="Q12" s="310"/>
      <c r="R12" s="310"/>
    </row>
    <row r="13" spans="2:18" s="307" customFormat="1" ht="13.5" customHeight="1">
      <c r="B13" s="308" t="s">
        <v>1097</v>
      </c>
      <c r="C13" s="309">
        <v>17000</v>
      </c>
      <c r="D13" s="183">
        <v>102000</v>
      </c>
      <c r="E13" s="183">
        <v>17000</v>
      </c>
      <c r="F13" s="183">
        <v>600</v>
      </c>
      <c r="G13" s="183">
        <v>102000</v>
      </c>
      <c r="H13" s="317">
        <v>0</v>
      </c>
      <c r="I13" s="309">
        <v>180</v>
      </c>
      <c r="J13" s="317">
        <v>0</v>
      </c>
      <c r="K13" s="310"/>
      <c r="L13" s="310"/>
      <c r="M13" s="311"/>
      <c r="N13" s="311"/>
      <c r="O13" s="310"/>
      <c r="P13" s="310"/>
      <c r="Q13" s="310"/>
      <c r="R13" s="310"/>
    </row>
    <row r="14" spans="2:18" s="307" customFormat="1" ht="13.5" customHeight="1">
      <c r="B14" s="308" t="s">
        <v>1098</v>
      </c>
      <c r="C14" s="309">
        <v>30900</v>
      </c>
      <c r="D14" s="183">
        <v>186300</v>
      </c>
      <c r="E14" s="183">
        <v>30900</v>
      </c>
      <c r="F14" s="183">
        <v>603</v>
      </c>
      <c r="G14" s="183">
        <v>186300</v>
      </c>
      <c r="H14" s="309">
        <v>0</v>
      </c>
      <c r="I14" s="309">
        <v>0</v>
      </c>
      <c r="J14" s="309">
        <v>0</v>
      </c>
      <c r="K14" s="310"/>
      <c r="L14" s="310"/>
      <c r="M14" s="311"/>
      <c r="N14" s="311"/>
      <c r="O14" s="310"/>
      <c r="P14" s="310"/>
      <c r="Q14" s="310"/>
      <c r="R14" s="310"/>
    </row>
    <row r="15" spans="2:18" ht="9" customHeight="1">
      <c r="B15" s="303"/>
      <c r="C15" s="304"/>
      <c r="D15" s="304"/>
      <c r="E15" s="304"/>
      <c r="F15" s="304"/>
      <c r="G15" s="304"/>
      <c r="H15" s="318"/>
      <c r="I15" s="318"/>
      <c r="J15" s="318"/>
      <c r="K15" s="305"/>
      <c r="L15" s="305"/>
      <c r="M15" s="306"/>
      <c r="N15" s="306"/>
      <c r="O15" s="305"/>
      <c r="P15" s="305"/>
      <c r="Q15" s="305"/>
      <c r="R15" s="305"/>
    </row>
    <row r="16" spans="2:18" ht="13.5" customHeight="1">
      <c r="B16" s="303" t="s">
        <v>1099</v>
      </c>
      <c r="C16" s="319">
        <v>3020</v>
      </c>
      <c r="D16" s="319">
        <v>19100</v>
      </c>
      <c r="E16" s="319">
        <v>3020</v>
      </c>
      <c r="F16" s="319">
        <v>634</v>
      </c>
      <c r="G16" s="319">
        <v>19100</v>
      </c>
      <c r="H16" s="320">
        <v>0</v>
      </c>
      <c r="I16" s="321">
        <v>123</v>
      </c>
      <c r="J16" s="320">
        <v>0</v>
      </c>
      <c r="K16" s="305"/>
      <c r="L16" s="305"/>
      <c r="M16" s="306"/>
      <c r="N16" s="306"/>
      <c r="O16" s="305"/>
      <c r="P16" s="305"/>
      <c r="Q16" s="305"/>
      <c r="R16" s="305"/>
    </row>
    <row r="17" spans="2:18" ht="13.5" customHeight="1">
      <c r="B17" s="303" t="s">
        <v>1100</v>
      </c>
      <c r="C17" s="319">
        <v>3070</v>
      </c>
      <c r="D17" s="319">
        <v>18000</v>
      </c>
      <c r="E17" s="319">
        <v>3070</v>
      </c>
      <c r="F17" s="319">
        <v>587</v>
      </c>
      <c r="G17" s="319">
        <v>18000</v>
      </c>
      <c r="H17" s="320">
        <v>0</v>
      </c>
      <c r="I17" s="321">
        <v>180</v>
      </c>
      <c r="J17" s="320">
        <v>0</v>
      </c>
      <c r="K17" s="305"/>
      <c r="L17" s="305"/>
      <c r="M17" s="306"/>
      <c r="N17" s="294"/>
      <c r="O17" s="305"/>
      <c r="P17" s="305"/>
      <c r="Q17" s="305"/>
      <c r="R17" s="305"/>
    </row>
    <row r="18" spans="2:18" ht="13.5" customHeight="1">
      <c r="B18" s="303" t="s">
        <v>1101</v>
      </c>
      <c r="C18" s="319">
        <v>4880</v>
      </c>
      <c r="D18" s="319">
        <v>29500</v>
      </c>
      <c r="E18" s="319">
        <v>4880</v>
      </c>
      <c r="F18" s="319">
        <v>605</v>
      </c>
      <c r="G18" s="319">
        <v>29500</v>
      </c>
      <c r="H18" s="321">
        <v>0</v>
      </c>
      <c r="I18" s="321">
        <v>0</v>
      </c>
      <c r="J18" s="321">
        <v>0</v>
      </c>
      <c r="K18" s="305"/>
      <c r="L18" s="305"/>
      <c r="M18" s="306"/>
      <c r="N18" s="294"/>
      <c r="O18" s="305"/>
      <c r="P18" s="305"/>
      <c r="Q18" s="305"/>
      <c r="R18" s="305"/>
    </row>
    <row r="19" spans="2:18" ht="13.5" customHeight="1">
      <c r="B19" s="303" t="s">
        <v>1102</v>
      </c>
      <c r="C19" s="319">
        <v>5650</v>
      </c>
      <c r="D19" s="319">
        <v>35800</v>
      </c>
      <c r="E19" s="319">
        <v>5650</v>
      </c>
      <c r="F19" s="319">
        <v>633</v>
      </c>
      <c r="G19" s="319">
        <v>35800</v>
      </c>
      <c r="H19" s="321">
        <v>0</v>
      </c>
      <c r="I19" s="321">
        <v>0</v>
      </c>
      <c r="J19" s="321">
        <v>0</v>
      </c>
      <c r="K19" s="305"/>
      <c r="L19" s="305"/>
      <c r="M19" s="306"/>
      <c r="N19" s="294"/>
      <c r="O19" s="305"/>
      <c r="P19" s="305"/>
      <c r="Q19" s="305"/>
      <c r="R19" s="305"/>
    </row>
    <row r="20" spans="2:18" ht="13.5" customHeight="1">
      <c r="B20" s="303" t="s">
        <v>1103</v>
      </c>
      <c r="C20" s="319">
        <v>3710</v>
      </c>
      <c r="D20" s="319">
        <v>20900</v>
      </c>
      <c r="E20" s="319">
        <v>3710</v>
      </c>
      <c r="F20" s="319">
        <v>562</v>
      </c>
      <c r="G20" s="319">
        <v>20900</v>
      </c>
      <c r="H20" s="321">
        <v>0</v>
      </c>
      <c r="I20" s="321">
        <v>0</v>
      </c>
      <c r="J20" s="321">
        <v>0</v>
      </c>
      <c r="K20" s="305"/>
      <c r="L20" s="305"/>
      <c r="M20" s="306"/>
      <c r="N20" s="294"/>
      <c r="O20" s="305"/>
      <c r="P20" s="305"/>
      <c r="Q20" s="305"/>
      <c r="R20" s="305"/>
    </row>
    <row r="21" spans="2:18" ht="13.5" customHeight="1">
      <c r="B21" s="303" t="s">
        <v>1104</v>
      </c>
      <c r="C21" s="319">
        <v>1480</v>
      </c>
      <c r="D21" s="319">
        <v>9010</v>
      </c>
      <c r="E21" s="319">
        <v>1480</v>
      </c>
      <c r="F21" s="319">
        <v>609</v>
      </c>
      <c r="G21" s="319">
        <v>9010</v>
      </c>
      <c r="H21" s="321">
        <v>0</v>
      </c>
      <c r="I21" s="321">
        <v>0</v>
      </c>
      <c r="J21" s="321">
        <v>0</v>
      </c>
      <c r="K21" s="305"/>
      <c r="L21" s="305"/>
      <c r="M21" s="306"/>
      <c r="N21" s="294"/>
      <c r="O21" s="305"/>
      <c r="P21" s="305"/>
      <c r="Q21" s="305"/>
      <c r="R21" s="305"/>
    </row>
    <row r="22" spans="2:18" ht="13.5" customHeight="1">
      <c r="B22" s="303" t="s">
        <v>1105</v>
      </c>
      <c r="C22" s="319">
        <v>1100</v>
      </c>
      <c r="D22" s="319">
        <v>6640</v>
      </c>
      <c r="E22" s="319">
        <v>1100</v>
      </c>
      <c r="F22" s="319">
        <v>604</v>
      </c>
      <c r="G22" s="319">
        <v>6640</v>
      </c>
      <c r="H22" s="321">
        <v>0</v>
      </c>
      <c r="I22" s="321">
        <v>0</v>
      </c>
      <c r="J22" s="321">
        <v>0</v>
      </c>
      <c r="K22" s="305"/>
      <c r="L22" s="305"/>
      <c r="M22" s="306"/>
      <c r="N22" s="294"/>
      <c r="O22" s="305"/>
      <c r="P22" s="305"/>
      <c r="Q22" s="305"/>
      <c r="R22" s="305"/>
    </row>
    <row r="23" spans="2:18" ht="13.5" customHeight="1">
      <c r="B23" s="303" t="s">
        <v>1106</v>
      </c>
      <c r="C23" s="319">
        <v>2430</v>
      </c>
      <c r="D23" s="319">
        <v>14500</v>
      </c>
      <c r="E23" s="319">
        <v>2430</v>
      </c>
      <c r="F23" s="319">
        <v>595</v>
      </c>
      <c r="G23" s="319">
        <v>14500</v>
      </c>
      <c r="H23" s="320">
        <v>0</v>
      </c>
      <c r="I23" s="321">
        <v>180</v>
      </c>
      <c r="J23" s="320">
        <v>0</v>
      </c>
      <c r="K23" s="305"/>
      <c r="L23" s="305"/>
      <c r="M23" s="306"/>
      <c r="N23" s="294"/>
      <c r="O23" s="305"/>
      <c r="P23" s="305"/>
      <c r="Q23" s="305"/>
      <c r="R23" s="305"/>
    </row>
    <row r="24" spans="2:18" ht="13.5" customHeight="1">
      <c r="B24" s="303" t="s">
        <v>1107</v>
      </c>
      <c r="C24" s="319">
        <v>2380</v>
      </c>
      <c r="D24" s="319">
        <v>14600</v>
      </c>
      <c r="E24" s="319">
        <v>2380</v>
      </c>
      <c r="F24" s="319">
        <v>612</v>
      </c>
      <c r="G24" s="319">
        <v>14600</v>
      </c>
      <c r="H24" s="321">
        <v>0</v>
      </c>
      <c r="I24" s="321">
        <v>0</v>
      </c>
      <c r="J24" s="321">
        <v>0</v>
      </c>
      <c r="K24" s="305"/>
      <c r="L24" s="305"/>
      <c r="M24" s="306"/>
      <c r="N24" s="294"/>
      <c r="O24" s="305"/>
      <c r="P24" s="305"/>
      <c r="Q24" s="305"/>
      <c r="R24" s="305"/>
    </row>
    <row r="25" spans="2:18" ht="13.5" customHeight="1">
      <c r="B25" s="303" t="s">
        <v>1108</v>
      </c>
      <c r="C25" s="319">
        <v>1510</v>
      </c>
      <c r="D25" s="319">
        <v>9880</v>
      </c>
      <c r="E25" s="319">
        <v>1510</v>
      </c>
      <c r="F25" s="319">
        <v>654</v>
      </c>
      <c r="G25" s="319">
        <v>9880</v>
      </c>
      <c r="H25" s="321">
        <v>0</v>
      </c>
      <c r="I25" s="321">
        <v>0</v>
      </c>
      <c r="J25" s="321">
        <v>0</v>
      </c>
      <c r="K25" s="305"/>
      <c r="L25" s="305"/>
      <c r="M25" s="306"/>
      <c r="N25" s="294"/>
      <c r="O25" s="305"/>
      <c r="P25" s="305"/>
      <c r="Q25" s="305"/>
      <c r="R25" s="305"/>
    </row>
    <row r="26" spans="2:18" ht="13.5" customHeight="1">
      <c r="B26" s="303" t="s">
        <v>1109</v>
      </c>
      <c r="C26" s="319">
        <v>1380</v>
      </c>
      <c r="D26" s="319">
        <v>8420</v>
      </c>
      <c r="E26" s="319">
        <v>1380</v>
      </c>
      <c r="F26" s="319">
        <v>610</v>
      </c>
      <c r="G26" s="319">
        <v>8420</v>
      </c>
      <c r="H26" s="321">
        <v>0</v>
      </c>
      <c r="I26" s="321">
        <v>0</v>
      </c>
      <c r="J26" s="321">
        <v>0</v>
      </c>
      <c r="K26" s="305"/>
      <c r="L26" s="305"/>
      <c r="M26" s="306"/>
      <c r="N26" s="294"/>
      <c r="O26" s="305"/>
      <c r="P26" s="305"/>
      <c r="Q26" s="305"/>
      <c r="R26" s="305"/>
    </row>
    <row r="27" spans="2:18" ht="13.5" customHeight="1">
      <c r="B27" s="303" t="s">
        <v>1110</v>
      </c>
      <c r="C27" s="319">
        <v>3510</v>
      </c>
      <c r="D27" s="319">
        <v>19910</v>
      </c>
      <c r="E27" s="319">
        <v>3510</v>
      </c>
      <c r="F27" s="319">
        <v>566</v>
      </c>
      <c r="G27" s="319">
        <v>19900</v>
      </c>
      <c r="H27" s="321">
        <v>3</v>
      </c>
      <c r="I27" s="321">
        <v>175</v>
      </c>
      <c r="J27" s="321">
        <v>5</v>
      </c>
      <c r="K27" s="305"/>
      <c r="L27" s="305"/>
      <c r="M27" s="306"/>
      <c r="N27" s="294"/>
      <c r="O27" s="305"/>
      <c r="P27" s="305"/>
      <c r="Q27" s="305"/>
      <c r="R27" s="305"/>
    </row>
    <row r="28" spans="2:18" ht="13.5" customHeight="1">
      <c r="B28" s="303" t="s">
        <v>1111</v>
      </c>
      <c r="C28" s="319">
        <v>1600</v>
      </c>
      <c r="D28" s="319">
        <v>9780</v>
      </c>
      <c r="E28" s="319">
        <v>1600</v>
      </c>
      <c r="F28" s="319">
        <v>611</v>
      </c>
      <c r="G28" s="319">
        <v>9780</v>
      </c>
      <c r="H28" s="321">
        <v>0</v>
      </c>
      <c r="I28" s="321">
        <v>0</v>
      </c>
      <c r="J28" s="321">
        <v>0</v>
      </c>
      <c r="K28" s="305"/>
      <c r="L28" s="305"/>
      <c r="M28" s="306"/>
      <c r="N28" s="294"/>
      <c r="O28" s="305"/>
      <c r="P28" s="305"/>
      <c r="Q28" s="305"/>
      <c r="R28" s="305"/>
    </row>
    <row r="29" spans="2:18" ht="13.5" customHeight="1">
      <c r="B29" s="303" t="s">
        <v>1112</v>
      </c>
      <c r="C29" s="319">
        <v>482</v>
      </c>
      <c r="D29" s="319">
        <v>2860</v>
      </c>
      <c r="E29" s="319">
        <v>482</v>
      </c>
      <c r="F29" s="319">
        <v>593</v>
      </c>
      <c r="G29" s="319">
        <v>2860</v>
      </c>
      <c r="H29" s="321">
        <v>0</v>
      </c>
      <c r="I29" s="321">
        <v>0</v>
      </c>
      <c r="J29" s="321">
        <v>0</v>
      </c>
      <c r="K29" s="305"/>
      <c r="L29" s="305"/>
      <c r="M29" s="306"/>
      <c r="N29" s="294"/>
      <c r="O29" s="305"/>
      <c r="P29" s="305"/>
      <c r="Q29" s="305"/>
      <c r="R29" s="305"/>
    </row>
    <row r="30" spans="2:18" ht="13.5" customHeight="1">
      <c r="B30" s="303" t="s">
        <v>1113</v>
      </c>
      <c r="C30" s="319">
        <v>557</v>
      </c>
      <c r="D30" s="319">
        <v>3670</v>
      </c>
      <c r="E30" s="319">
        <v>557</v>
      </c>
      <c r="F30" s="319">
        <v>658</v>
      </c>
      <c r="G30" s="319">
        <v>3670</v>
      </c>
      <c r="H30" s="321">
        <v>0</v>
      </c>
      <c r="I30" s="321">
        <v>0</v>
      </c>
      <c r="J30" s="321">
        <v>0</v>
      </c>
      <c r="K30" s="305"/>
      <c r="L30" s="305"/>
      <c r="M30" s="306"/>
      <c r="N30" s="294"/>
      <c r="O30" s="305"/>
      <c r="P30" s="305"/>
      <c r="Q30" s="305"/>
      <c r="R30" s="305"/>
    </row>
    <row r="31" spans="2:18" ht="13.5" customHeight="1">
      <c r="B31" s="303" t="s">
        <v>1114</v>
      </c>
      <c r="C31" s="319">
        <v>1290</v>
      </c>
      <c r="D31" s="319">
        <v>7970</v>
      </c>
      <c r="E31" s="319">
        <v>1290</v>
      </c>
      <c r="F31" s="319">
        <v>618</v>
      </c>
      <c r="G31" s="319">
        <v>7970</v>
      </c>
      <c r="H31" s="321">
        <v>0</v>
      </c>
      <c r="I31" s="321">
        <v>0</v>
      </c>
      <c r="J31" s="321">
        <v>0</v>
      </c>
      <c r="K31" s="305"/>
      <c r="L31" s="305"/>
      <c r="M31" s="306"/>
      <c r="N31" s="294"/>
      <c r="O31" s="305"/>
      <c r="P31" s="305"/>
      <c r="Q31" s="305"/>
      <c r="R31" s="305"/>
    </row>
    <row r="32" spans="2:18" ht="13.5" customHeight="1">
      <c r="B32" s="303" t="s">
        <v>1115</v>
      </c>
      <c r="C32" s="319">
        <v>315</v>
      </c>
      <c r="D32" s="319">
        <v>1600</v>
      </c>
      <c r="E32" s="319">
        <v>315</v>
      </c>
      <c r="F32" s="319">
        <v>508</v>
      </c>
      <c r="G32" s="319">
        <v>1600</v>
      </c>
      <c r="H32" s="321">
        <v>0</v>
      </c>
      <c r="I32" s="321">
        <v>0</v>
      </c>
      <c r="J32" s="321">
        <v>0</v>
      </c>
      <c r="K32" s="305"/>
      <c r="L32" s="305"/>
      <c r="M32" s="306"/>
      <c r="N32" s="294"/>
      <c r="O32" s="305"/>
      <c r="P32" s="305"/>
      <c r="Q32" s="305"/>
      <c r="R32" s="305"/>
    </row>
    <row r="33" spans="2:18" ht="13.5" customHeight="1">
      <c r="B33" s="303" t="s">
        <v>1116</v>
      </c>
      <c r="C33" s="319">
        <v>495</v>
      </c>
      <c r="D33" s="319">
        <v>2700</v>
      </c>
      <c r="E33" s="319">
        <v>495</v>
      </c>
      <c r="F33" s="319">
        <v>546</v>
      </c>
      <c r="G33" s="319">
        <v>2700</v>
      </c>
      <c r="H33" s="321">
        <v>0</v>
      </c>
      <c r="I33" s="321">
        <v>0</v>
      </c>
      <c r="J33" s="321">
        <v>0</v>
      </c>
      <c r="K33" s="305"/>
      <c r="L33" s="305"/>
      <c r="M33" s="306"/>
      <c r="N33" s="294"/>
      <c r="O33" s="305"/>
      <c r="P33" s="305"/>
      <c r="Q33" s="305"/>
      <c r="R33" s="305"/>
    </row>
    <row r="34" spans="2:18" ht="13.5" customHeight="1">
      <c r="B34" s="303" t="s">
        <v>1117</v>
      </c>
      <c r="C34" s="319">
        <v>440</v>
      </c>
      <c r="D34" s="319">
        <v>2410</v>
      </c>
      <c r="E34" s="319">
        <v>440</v>
      </c>
      <c r="F34" s="319">
        <v>547</v>
      </c>
      <c r="G34" s="319">
        <v>2410</v>
      </c>
      <c r="H34" s="321">
        <v>0</v>
      </c>
      <c r="I34" s="321">
        <v>0</v>
      </c>
      <c r="J34" s="321">
        <v>0</v>
      </c>
      <c r="K34" s="305"/>
      <c r="L34" s="305"/>
      <c r="M34" s="306"/>
      <c r="N34" s="294"/>
      <c r="O34" s="305"/>
      <c r="P34" s="305"/>
      <c r="Q34" s="305"/>
      <c r="R34" s="305"/>
    </row>
    <row r="35" spans="2:18" ht="13.5" customHeight="1">
      <c r="B35" s="303" t="s">
        <v>1118</v>
      </c>
      <c r="C35" s="319">
        <v>1140</v>
      </c>
      <c r="D35" s="319">
        <v>6490</v>
      </c>
      <c r="E35" s="319">
        <v>1140</v>
      </c>
      <c r="F35" s="319">
        <v>569</v>
      </c>
      <c r="G35" s="319">
        <v>6490</v>
      </c>
      <c r="H35" s="320">
        <v>0</v>
      </c>
      <c r="I35" s="321">
        <v>170</v>
      </c>
      <c r="J35" s="320">
        <v>0</v>
      </c>
      <c r="K35" s="305"/>
      <c r="L35" s="305"/>
      <c r="M35" s="306"/>
      <c r="N35" s="294"/>
      <c r="O35" s="305"/>
      <c r="P35" s="305"/>
      <c r="Q35" s="305"/>
      <c r="R35" s="305"/>
    </row>
    <row r="36" spans="2:18" ht="13.5" customHeight="1">
      <c r="B36" s="303" t="s">
        <v>1119</v>
      </c>
      <c r="C36" s="319">
        <v>1260</v>
      </c>
      <c r="D36" s="319">
        <v>7120</v>
      </c>
      <c r="E36" s="319">
        <v>1260</v>
      </c>
      <c r="F36" s="319">
        <v>565</v>
      </c>
      <c r="G36" s="319">
        <v>7120</v>
      </c>
      <c r="H36" s="321">
        <v>0</v>
      </c>
      <c r="I36" s="321">
        <v>0</v>
      </c>
      <c r="J36" s="321">
        <v>0</v>
      </c>
      <c r="K36" s="305"/>
      <c r="L36" s="305"/>
      <c r="M36" s="306"/>
      <c r="N36" s="294"/>
      <c r="O36" s="305"/>
      <c r="P36" s="305"/>
      <c r="Q36" s="305"/>
      <c r="R36" s="305"/>
    </row>
    <row r="37" spans="2:18" ht="13.5" customHeight="1">
      <c r="B37" s="303" t="s">
        <v>1120</v>
      </c>
      <c r="C37" s="319">
        <v>1620</v>
      </c>
      <c r="D37" s="319">
        <v>8860</v>
      </c>
      <c r="E37" s="319">
        <v>1620</v>
      </c>
      <c r="F37" s="319">
        <v>547</v>
      </c>
      <c r="G37" s="319">
        <v>8860</v>
      </c>
      <c r="H37" s="321">
        <v>0</v>
      </c>
      <c r="I37" s="321">
        <v>0</v>
      </c>
      <c r="J37" s="321">
        <v>0</v>
      </c>
      <c r="K37" s="305"/>
      <c r="L37" s="305"/>
      <c r="M37" s="306"/>
      <c r="N37" s="294"/>
      <c r="O37" s="305"/>
      <c r="P37" s="305"/>
      <c r="Q37" s="305"/>
      <c r="R37" s="305"/>
    </row>
    <row r="38" spans="2:18" ht="13.5" customHeight="1">
      <c r="B38" s="303" t="s">
        <v>1121</v>
      </c>
      <c r="C38" s="319">
        <v>1220</v>
      </c>
      <c r="D38" s="319">
        <v>6950</v>
      </c>
      <c r="E38" s="319">
        <v>1220</v>
      </c>
      <c r="F38" s="319">
        <v>570</v>
      </c>
      <c r="G38" s="319">
        <v>6950</v>
      </c>
      <c r="H38" s="321">
        <v>0</v>
      </c>
      <c r="I38" s="321">
        <v>0</v>
      </c>
      <c r="J38" s="321">
        <v>0</v>
      </c>
      <c r="K38" s="305"/>
      <c r="L38" s="305"/>
      <c r="M38" s="306"/>
      <c r="N38" s="294"/>
      <c r="O38" s="305"/>
      <c r="P38" s="305"/>
      <c r="Q38" s="305"/>
      <c r="R38" s="305"/>
    </row>
    <row r="39" spans="2:18" ht="13.5" customHeight="1">
      <c r="B39" s="303" t="s">
        <v>1122</v>
      </c>
      <c r="C39" s="319">
        <v>1490</v>
      </c>
      <c r="D39" s="319">
        <v>8390</v>
      </c>
      <c r="E39" s="319">
        <v>1490</v>
      </c>
      <c r="F39" s="319">
        <v>563</v>
      </c>
      <c r="G39" s="319">
        <v>8390</v>
      </c>
      <c r="H39" s="321">
        <v>0</v>
      </c>
      <c r="I39" s="321">
        <v>0</v>
      </c>
      <c r="J39" s="321">
        <v>0</v>
      </c>
      <c r="K39" s="305"/>
      <c r="L39" s="305"/>
      <c r="M39" s="306"/>
      <c r="N39" s="294"/>
      <c r="O39" s="305"/>
      <c r="P39" s="305"/>
      <c r="Q39" s="305"/>
      <c r="R39" s="305"/>
    </row>
    <row r="40" spans="2:18" ht="13.5" customHeight="1">
      <c r="B40" s="303" t="s">
        <v>1123</v>
      </c>
      <c r="C40" s="319">
        <v>701</v>
      </c>
      <c r="D40" s="319">
        <v>3970</v>
      </c>
      <c r="E40" s="319">
        <v>701</v>
      </c>
      <c r="F40" s="319">
        <v>567</v>
      </c>
      <c r="G40" s="319">
        <v>3970</v>
      </c>
      <c r="H40" s="321">
        <v>0</v>
      </c>
      <c r="I40" s="321">
        <v>0</v>
      </c>
      <c r="J40" s="321">
        <v>0</v>
      </c>
      <c r="K40" s="305"/>
      <c r="L40" s="305"/>
      <c r="M40" s="306"/>
      <c r="N40" s="294"/>
      <c r="O40" s="305"/>
      <c r="P40" s="305"/>
      <c r="Q40" s="305"/>
      <c r="R40" s="305"/>
    </row>
    <row r="41" spans="2:18" ht="13.5" customHeight="1">
      <c r="B41" s="303" t="s">
        <v>1124</v>
      </c>
      <c r="C41" s="319">
        <v>1450</v>
      </c>
      <c r="D41" s="319">
        <v>8190</v>
      </c>
      <c r="E41" s="319">
        <v>1450</v>
      </c>
      <c r="F41" s="319">
        <v>565</v>
      </c>
      <c r="G41" s="319">
        <v>8190</v>
      </c>
      <c r="H41" s="321">
        <v>0</v>
      </c>
      <c r="I41" s="321">
        <v>0</v>
      </c>
      <c r="J41" s="321">
        <v>0</v>
      </c>
      <c r="K41" s="305"/>
      <c r="L41" s="305"/>
      <c r="M41" s="306"/>
      <c r="N41" s="294"/>
      <c r="O41" s="305"/>
      <c r="P41" s="305"/>
      <c r="Q41" s="305"/>
      <c r="R41" s="305"/>
    </row>
    <row r="42" spans="2:18" ht="13.5" customHeight="1">
      <c r="B42" s="303" t="s">
        <v>1125</v>
      </c>
      <c r="C42" s="319">
        <v>1150</v>
      </c>
      <c r="D42" s="319">
        <v>6290</v>
      </c>
      <c r="E42" s="319">
        <v>1150</v>
      </c>
      <c r="F42" s="319">
        <v>547</v>
      </c>
      <c r="G42" s="319">
        <v>6290</v>
      </c>
      <c r="H42" s="321">
        <v>0</v>
      </c>
      <c r="I42" s="321">
        <v>0</v>
      </c>
      <c r="J42" s="321">
        <v>0</v>
      </c>
      <c r="K42" s="305"/>
      <c r="L42" s="305"/>
      <c r="M42" s="306"/>
      <c r="N42" s="294"/>
      <c r="O42" s="305"/>
      <c r="P42" s="305"/>
      <c r="Q42" s="305"/>
      <c r="R42" s="305"/>
    </row>
    <row r="43" spans="2:18" ht="13.5" customHeight="1">
      <c r="B43" s="303" t="s">
        <v>1126</v>
      </c>
      <c r="C43" s="319">
        <v>2540</v>
      </c>
      <c r="D43" s="319">
        <v>15600</v>
      </c>
      <c r="E43" s="319">
        <v>2540</v>
      </c>
      <c r="F43" s="319">
        <v>614</v>
      </c>
      <c r="G43" s="319">
        <v>15600</v>
      </c>
      <c r="H43" s="320">
        <v>0</v>
      </c>
      <c r="I43" s="321">
        <v>180</v>
      </c>
      <c r="J43" s="320">
        <v>0</v>
      </c>
      <c r="K43" s="305"/>
      <c r="L43" s="305"/>
      <c r="M43" s="306"/>
      <c r="N43" s="294"/>
      <c r="O43" s="305"/>
      <c r="P43" s="305"/>
      <c r="Q43" s="305"/>
      <c r="R43" s="305"/>
    </row>
    <row r="44" spans="2:18" ht="13.5" customHeight="1">
      <c r="B44" s="303" t="s">
        <v>1127</v>
      </c>
      <c r="C44" s="319">
        <v>3890</v>
      </c>
      <c r="D44" s="319">
        <v>24300</v>
      </c>
      <c r="E44" s="319">
        <v>3890</v>
      </c>
      <c r="F44" s="319">
        <v>624</v>
      </c>
      <c r="G44" s="319">
        <v>24300</v>
      </c>
      <c r="H44" s="321">
        <v>0</v>
      </c>
      <c r="I44" s="321">
        <v>0</v>
      </c>
      <c r="J44" s="321">
        <v>0</v>
      </c>
      <c r="K44" s="305"/>
      <c r="L44" s="305"/>
      <c r="M44" s="306"/>
      <c r="N44" s="294"/>
      <c r="O44" s="305"/>
      <c r="P44" s="305"/>
      <c r="Q44" s="305"/>
      <c r="R44" s="305"/>
    </row>
    <row r="45" spans="2:18" ht="13.5" customHeight="1">
      <c r="B45" s="303" t="s">
        <v>1128</v>
      </c>
      <c r="C45" s="319">
        <v>762</v>
      </c>
      <c r="D45" s="319">
        <v>3800</v>
      </c>
      <c r="E45" s="319">
        <v>762</v>
      </c>
      <c r="F45" s="319">
        <v>499</v>
      </c>
      <c r="G45" s="319">
        <v>3800</v>
      </c>
      <c r="H45" s="321">
        <v>0</v>
      </c>
      <c r="I45" s="321">
        <v>0</v>
      </c>
      <c r="J45" s="321">
        <v>0</v>
      </c>
      <c r="K45" s="305"/>
      <c r="L45" s="305"/>
      <c r="M45" s="306"/>
      <c r="N45" s="294"/>
      <c r="O45" s="305"/>
      <c r="P45" s="305"/>
      <c r="Q45" s="305"/>
      <c r="R45" s="305"/>
    </row>
    <row r="46" spans="2:18" ht="13.5" customHeight="1">
      <c r="B46" s="303" t="s">
        <v>1129</v>
      </c>
      <c r="C46" s="319">
        <v>1120</v>
      </c>
      <c r="D46" s="319">
        <v>6250</v>
      </c>
      <c r="E46" s="319">
        <v>1120</v>
      </c>
      <c r="F46" s="319">
        <v>558</v>
      </c>
      <c r="G46" s="319">
        <v>6250</v>
      </c>
      <c r="H46" s="321">
        <v>0</v>
      </c>
      <c r="I46" s="321">
        <v>0</v>
      </c>
      <c r="J46" s="321">
        <v>0</v>
      </c>
      <c r="K46" s="305"/>
      <c r="L46" s="305"/>
      <c r="M46" s="306"/>
      <c r="N46" s="294"/>
      <c r="O46" s="305"/>
      <c r="P46" s="305"/>
      <c r="Q46" s="305"/>
      <c r="R46" s="305"/>
    </row>
    <row r="47" spans="2:18" ht="13.5" customHeight="1">
      <c r="B47" s="303" t="s">
        <v>1130</v>
      </c>
      <c r="C47" s="319">
        <v>1660</v>
      </c>
      <c r="D47" s="319">
        <v>9640</v>
      </c>
      <c r="E47" s="319">
        <v>1660</v>
      </c>
      <c r="F47" s="319">
        <v>581</v>
      </c>
      <c r="G47" s="319">
        <v>9640</v>
      </c>
      <c r="H47" s="321">
        <v>0</v>
      </c>
      <c r="I47" s="321">
        <v>0</v>
      </c>
      <c r="J47" s="321">
        <v>0</v>
      </c>
      <c r="K47" s="305"/>
      <c r="L47" s="305"/>
      <c r="M47" s="306"/>
      <c r="N47" s="294"/>
      <c r="O47" s="305"/>
      <c r="P47" s="305"/>
      <c r="Q47" s="305"/>
      <c r="R47" s="305"/>
    </row>
    <row r="48" spans="2:18" ht="13.5" customHeight="1">
      <c r="B48" s="303" t="s">
        <v>1979</v>
      </c>
      <c r="C48" s="319">
        <v>1410</v>
      </c>
      <c r="D48" s="319">
        <v>8050</v>
      </c>
      <c r="E48" s="319">
        <v>1410</v>
      </c>
      <c r="F48" s="319">
        <v>571</v>
      </c>
      <c r="G48" s="319">
        <v>8050</v>
      </c>
      <c r="H48" s="321">
        <v>0</v>
      </c>
      <c r="I48" s="321">
        <v>0</v>
      </c>
      <c r="J48" s="321">
        <v>0</v>
      </c>
      <c r="K48" s="305"/>
      <c r="L48" s="305"/>
      <c r="M48" s="306"/>
      <c r="N48" s="294"/>
      <c r="O48" s="305"/>
      <c r="P48" s="305"/>
      <c r="Q48" s="305"/>
      <c r="R48" s="305"/>
    </row>
    <row r="49" spans="2:18" ht="13.5" customHeight="1">
      <c r="B49" s="303" t="s">
        <v>1131</v>
      </c>
      <c r="C49" s="319">
        <v>3280</v>
      </c>
      <c r="D49" s="319">
        <v>20600</v>
      </c>
      <c r="E49" s="319">
        <v>3280</v>
      </c>
      <c r="F49" s="319">
        <v>628</v>
      </c>
      <c r="G49" s="319">
        <v>20600</v>
      </c>
      <c r="H49" s="321">
        <v>0</v>
      </c>
      <c r="I49" s="321">
        <v>0</v>
      </c>
      <c r="J49" s="321">
        <v>0</v>
      </c>
      <c r="K49" s="305"/>
      <c r="L49" s="305"/>
      <c r="M49" s="306"/>
      <c r="N49" s="294"/>
      <c r="O49" s="305"/>
      <c r="P49" s="305"/>
      <c r="Q49" s="305"/>
      <c r="R49" s="305"/>
    </row>
    <row r="50" spans="2:18" ht="13.5" customHeight="1">
      <c r="B50" s="303" t="s">
        <v>1132</v>
      </c>
      <c r="C50" s="319">
        <v>3100</v>
      </c>
      <c r="D50" s="319">
        <v>18800</v>
      </c>
      <c r="E50" s="319">
        <v>3100</v>
      </c>
      <c r="F50" s="319">
        <v>606</v>
      </c>
      <c r="G50" s="319">
        <v>18800</v>
      </c>
      <c r="H50" s="321">
        <v>0</v>
      </c>
      <c r="I50" s="321">
        <v>0</v>
      </c>
      <c r="J50" s="321">
        <v>0</v>
      </c>
      <c r="K50" s="305"/>
      <c r="L50" s="305"/>
      <c r="M50" s="306"/>
      <c r="N50" s="294"/>
      <c r="O50" s="305"/>
      <c r="P50" s="305"/>
      <c r="Q50" s="305"/>
      <c r="R50" s="305"/>
    </row>
    <row r="51" spans="2:18" ht="13.5" customHeight="1">
      <c r="B51" s="303" t="s">
        <v>1133</v>
      </c>
      <c r="C51" s="319">
        <v>2320</v>
      </c>
      <c r="D51" s="319">
        <v>12700</v>
      </c>
      <c r="E51" s="319">
        <v>2320</v>
      </c>
      <c r="F51" s="319">
        <v>548</v>
      </c>
      <c r="G51" s="319">
        <v>12700</v>
      </c>
      <c r="H51" s="321">
        <v>0</v>
      </c>
      <c r="I51" s="321">
        <v>0</v>
      </c>
      <c r="J51" s="321">
        <v>0</v>
      </c>
      <c r="K51" s="305"/>
      <c r="L51" s="305"/>
      <c r="M51" s="306"/>
      <c r="N51" s="294"/>
      <c r="O51" s="305"/>
      <c r="P51" s="305"/>
      <c r="Q51" s="305"/>
      <c r="R51" s="305"/>
    </row>
    <row r="52" spans="2:18" ht="13.5" customHeight="1">
      <c r="B52" s="303" t="s">
        <v>1134</v>
      </c>
      <c r="C52" s="319">
        <v>1560</v>
      </c>
      <c r="D52" s="319">
        <v>9080</v>
      </c>
      <c r="E52" s="319">
        <v>1560</v>
      </c>
      <c r="F52" s="319">
        <v>582</v>
      </c>
      <c r="G52" s="319">
        <v>9080</v>
      </c>
      <c r="H52" s="321">
        <v>0</v>
      </c>
      <c r="I52" s="321">
        <v>0</v>
      </c>
      <c r="J52" s="321">
        <v>0</v>
      </c>
      <c r="K52" s="305"/>
      <c r="L52" s="305"/>
      <c r="M52" s="306"/>
      <c r="N52" s="294"/>
      <c r="O52" s="305"/>
      <c r="P52" s="305"/>
      <c r="Q52" s="305"/>
      <c r="R52" s="305"/>
    </row>
    <row r="53" spans="2:18" ht="13.5" customHeight="1">
      <c r="B53" s="303" t="s">
        <v>1135</v>
      </c>
      <c r="C53" s="319">
        <v>1900</v>
      </c>
      <c r="D53" s="319">
        <v>11600</v>
      </c>
      <c r="E53" s="319">
        <v>1900</v>
      </c>
      <c r="F53" s="319">
        <v>609</v>
      </c>
      <c r="G53" s="319">
        <v>11600</v>
      </c>
      <c r="H53" s="321">
        <v>0</v>
      </c>
      <c r="I53" s="321">
        <v>0</v>
      </c>
      <c r="J53" s="321">
        <v>0</v>
      </c>
      <c r="K53" s="305"/>
      <c r="L53" s="305"/>
      <c r="M53" s="306"/>
      <c r="N53" s="294"/>
      <c r="O53" s="305"/>
      <c r="P53" s="305"/>
      <c r="Q53" s="305"/>
      <c r="R53" s="305"/>
    </row>
    <row r="54" spans="2:18" ht="13.5" customHeight="1">
      <c r="B54" s="303" t="s">
        <v>1136</v>
      </c>
      <c r="C54" s="319">
        <v>716</v>
      </c>
      <c r="D54" s="319">
        <v>3830</v>
      </c>
      <c r="E54" s="319">
        <v>716</v>
      </c>
      <c r="F54" s="319">
        <v>535</v>
      </c>
      <c r="G54" s="319">
        <v>3830</v>
      </c>
      <c r="H54" s="321">
        <v>0</v>
      </c>
      <c r="I54" s="321">
        <v>0</v>
      </c>
      <c r="J54" s="321">
        <v>0</v>
      </c>
      <c r="K54" s="305"/>
      <c r="L54" s="305"/>
      <c r="M54" s="306"/>
      <c r="N54" s="294"/>
      <c r="O54" s="305"/>
      <c r="P54" s="305"/>
      <c r="Q54" s="305"/>
      <c r="R54" s="305"/>
    </row>
    <row r="55" spans="2:18" ht="13.5" customHeight="1">
      <c r="B55" s="303" t="s">
        <v>1137</v>
      </c>
      <c r="C55" s="319">
        <v>534</v>
      </c>
      <c r="D55" s="319">
        <v>2550</v>
      </c>
      <c r="E55" s="319">
        <v>534</v>
      </c>
      <c r="F55" s="319">
        <v>477</v>
      </c>
      <c r="G55" s="319">
        <v>2550</v>
      </c>
      <c r="H55" s="321">
        <v>0</v>
      </c>
      <c r="I55" s="321">
        <v>0</v>
      </c>
      <c r="J55" s="321">
        <v>0</v>
      </c>
      <c r="K55" s="305"/>
      <c r="L55" s="305"/>
      <c r="M55" s="306"/>
      <c r="N55" s="294"/>
      <c r="O55" s="305"/>
      <c r="P55" s="305"/>
      <c r="Q55" s="305"/>
      <c r="R55" s="305"/>
    </row>
    <row r="56" spans="2:18" ht="13.5" customHeight="1">
      <c r="B56" s="303" t="s">
        <v>1138</v>
      </c>
      <c r="C56" s="319">
        <v>2470</v>
      </c>
      <c r="D56" s="319">
        <v>15400</v>
      </c>
      <c r="E56" s="319">
        <v>2470</v>
      </c>
      <c r="F56" s="319">
        <v>624</v>
      </c>
      <c r="G56" s="319">
        <v>15400</v>
      </c>
      <c r="H56" s="321">
        <v>0</v>
      </c>
      <c r="I56" s="321">
        <v>0</v>
      </c>
      <c r="J56" s="321">
        <v>0</v>
      </c>
      <c r="K56" s="305"/>
      <c r="L56" s="305"/>
      <c r="M56" s="306"/>
      <c r="N56" s="294"/>
      <c r="O56" s="305"/>
      <c r="P56" s="305"/>
      <c r="Q56" s="305"/>
      <c r="R56" s="305"/>
    </row>
    <row r="57" spans="2:18" ht="13.5" customHeight="1">
      <c r="B57" s="303" t="s">
        <v>1139</v>
      </c>
      <c r="C57" s="319">
        <v>1020</v>
      </c>
      <c r="D57" s="319">
        <v>6170</v>
      </c>
      <c r="E57" s="319">
        <v>1020</v>
      </c>
      <c r="F57" s="319">
        <v>605</v>
      </c>
      <c r="G57" s="319">
        <v>6170</v>
      </c>
      <c r="H57" s="321">
        <v>0</v>
      </c>
      <c r="I57" s="321">
        <v>0</v>
      </c>
      <c r="J57" s="321">
        <v>0</v>
      </c>
      <c r="K57" s="305"/>
      <c r="L57" s="305"/>
      <c r="M57" s="306"/>
      <c r="N57" s="294"/>
      <c r="O57" s="305"/>
      <c r="P57" s="305"/>
      <c r="Q57" s="305"/>
      <c r="R57" s="305"/>
    </row>
    <row r="58" spans="2:18" ht="13.5" customHeight="1">
      <c r="B58" s="303" t="s">
        <v>1140</v>
      </c>
      <c r="C58" s="319">
        <v>836</v>
      </c>
      <c r="D58" s="319">
        <v>5000</v>
      </c>
      <c r="E58" s="319">
        <v>836</v>
      </c>
      <c r="F58" s="319">
        <v>598</v>
      </c>
      <c r="G58" s="319">
        <v>5000</v>
      </c>
      <c r="H58" s="321">
        <v>0</v>
      </c>
      <c r="I58" s="321">
        <v>0</v>
      </c>
      <c r="J58" s="321">
        <v>0</v>
      </c>
      <c r="K58" s="305"/>
      <c r="L58" s="305"/>
      <c r="M58" s="306"/>
      <c r="N58" s="294"/>
      <c r="O58" s="305"/>
      <c r="P58" s="305"/>
      <c r="Q58" s="305"/>
      <c r="R58" s="305"/>
    </row>
    <row r="59" spans="2:18" ht="13.5" customHeight="1" thickBot="1">
      <c r="B59" s="322" t="s">
        <v>1141</v>
      </c>
      <c r="C59" s="323">
        <v>1240</v>
      </c>
      <c r="D59" s="323">
        <v>7370</v>
      </c>
      <c r="E59" s="323">
        <v>1240</v>
      </c>
      <c r="F59" s="323">
        <v>594</v>
      </c>
      <c r="G59" s="323">
        <v>7370</v>
      </c>
      <c r="H59" s="324">
        <v>0</v>
      </c>
      <c r="I59" s="324">
        <v>0</v>
      </c>
      <c r="J59" s="324">
        <v>0</v>
      </c>
      <c r="K59" s="305"/>
      <c r="L59" s="305"/>
      <c r="M59" s="306"/>
      <c r="N59" s="294"/>
      <c r="O59" s="305"/>
      <c r="P59" s="305"/>
      <c r="Q59" s="305"/>
      <c r="R59" s="305"/>
    </row>
    <row r="60" spans="2:13" ht="13.5" customHeight="1">
      <c r="B60" s="285" t="s">
        <v>1526</v>
      </c>
      <c r="C60" s="294"/>
      <c r="D60" s="294"/>
      <c r="E60" s="294"/>
      <c r="F60" s="294"/>
      <c r="G60" s="294"/>
      <c r="H60" s="325"/>
      <c r="I60" s="325"/>
      <c r="J60" s="325"/>
      <c r="K60" s="294"/>
      <c r="L60" s="294"/>
      <c r="M60" s="294"/>
    </row>
    <row r="61" spans="2:13" ht="13.5" customHeight="1">
      <c r="B61" s="286" t="s">
        <v>1527</v>
      </c>
      <c r="C61" s="294"/>
      <c r="D61" s="294"/>
      <c r="E61" s="294"/>
      <c r="F61" s="294"/>
      <c r="G61" s="294"/>
      <c r="H61" s="325"/>
      <c r="I61" s="325"/>
      <c r="J61" s="325"/>
      <c r="K61" s="294"/>
      <c r="L61" s="294"/>
      <c r="M61" s="294"/>
    </row>
    <row r="62" spans="3:13" ht="13.5" customHeight="1">
      <c r="C62" s="294"/>
      <c r="D62" s="294"/>
      <c r="E62" s="294"/>
      <c r="F62" s="294"/>
      <c r="G62" s="294"/>
      <c r="H62" s="325"/>
      <c r="I62" s="325"/>
      <c r="J62" s="325"/>
      <c r="K62" s="294"/>
      <c r="L62" s="294"/>
      <c r="M62" s="294"/>
    </row>
    <row r="63" spans="3:13" ht="15" customHeight="1">
      <c r="C63" s="294"/>
      <c r="D63" s="294"/>
      <c r="E63" s="294"/>
      <c r="F63" s="294"/>
      <c r="G63" s="294"/>
      <c r="H63" s="325"/>
      <c r="I63" s="325"/>
      <c r="J63" s="325"/>
      <c r="K63" s="294"/>
      <c r="L63" s="294"/>
      <c r="M63" s="294"/>
    </row>
    <row r="64" spans="2:13" ht="15" customHeight="1">
      <c r="B64" s="294"/>
      <c r="C64" s="294"/>
      <c r="D64" s="294"/>
      <c r="E64" s="294"/>
      <c r="F64" s="294"/>
      <c r="G64" s="294"/>
      <c r="H64" s="325"/>
      <c r="I64" s="325"/>
      <c r="J64" s="325"/>
      <c r="M64" s="294"/>
    </row>
    <row r="65" spans="2:13" ht="15" customHeight="1">
      <c r="B65" s="294"/>
      <c r="C65" s="294"/>
      <c r="D65" s="294"/>
      <c r="E65" s="294"/>
      <c r="F65" s="294"/>
      <c r="G65" s="294"/>
      <c r="H65" s="325"/>
      <c r="I65" s="325"/>
      <c r="J65" s="325"/>
      <c r="M65" s="294"/>
    </row>
    <row r="66" spans="2:13" ht="15" customHeight="1">
      <c r="B66" s="294"/>
      <c r="C66" s="294"/>
      <c r="D66" s="294"/>
      <c r="E66" s="294"/>
      <c r="F66" s="294"/>
      <c r="G66" s="294"/>
      <c r="H66" s="325"/>
      <c r="I66" s="325"/>
      <c r="J66" s="325"/>
      <c r="M66" s="294"/>
    </row>
    <row r="67" spans="2:13" ht="15" customHeight="1">
      <c r="B67" s="294"/>
      <c r="C67" s="294"/>
      <c r="D67" s="294"/>
      <c r="E67" s="294"/>
      <c r="F67" s="294"/>
      <c r="G67" s="294"/>
      <c r="H67" s="325"/>
      <c r="I67" s="325"/>
      <c r="J67" s="325"/>
      <c r="M67" s="294"/>
    </row>
    <row r="68" spans="2:13" ht="15" customHeight="1">
      <c r="B68" s="294"/>
      <c r="C68" s="294"/>
      <c r="D68" s="294"/>
      <c r="E68" s="294"/>
      <c r="F68" s="294"/>
      <c r="G68" s="294"/>
      <c r="H68" s="325"/>
      <c r="I68" s="325"/>
      <c r="J68" s="325"/>
      <c r="M68" s="294"/>
    </row>
    <row r="69" spans="2:13" ht="15" customHeight="1">
      <c r="B69" s="294"/>
      <c r="C69" s="294"/>
      <c r="D69" s="294"/>
      <c r="E69" s="294"/>
      <c r="F69" s="294"/>
      <c r="G69" s="294"/>
      <c r="H69" s="325"/>
      <c r="I69" s="325"/>
      <c r="J69" s="325"/>
      <c r="M69" s="294"/>
    </row>
    <row r="70" spans="2:13" ht="15" customHeight="1">
      <c r="B70" s="294"/>
      <c r="C70" s="294"/>
      <c r="D70" s="294"/>
      <c r="E70" s="294"/>
      <c r="F70" s="294"/>
      <c r="G70" s="294"/>
      <c r="H70" s="325"/>
      <c r="I70" s="325"/>
      <c r="J70" s="325"/>
      <c r="M70" s="294"/>
    </row>
    <row r="71" spans="2:13" ht="15" customHeight="1">
      <c r="B71" s="294"/>
      <c r="C71" s="294"/>
      <c r="D71" s="294"/>
      <c r="E71" s="294"/>
      <c r="F71" s="294"/>
      <c r="G71" s="294"/>
      <c r="H71" s="325"/>
      <c r="I71" s="325"/>
      <c r="J71" s="325"/>
      <c r="M71" s="294"/>
    </row>
    <row r="72" spans="2:13" ht="15" customHeight="1">
      <c r="B72" s="294"/>
      <c r="C72" s="294"/>
      <c r="D72" s="294"/>
      <c r="E72" s="294"/>
      <c r="F72" s="294"/>
      <c r="G72" s="294"/>
      <c r="H72" s="325"/>
      <c r="I72" s="325"/>
      <c r="J72" s="325"/>
      <c r="M72" s="294"/>
    </row>
    <row r="73" spans="2:13" ht="15" customHeight="1">
      <c r="B73" s="294"/>
      <c r="C73" s="294"/>
      <c r="D73" s="294"/>
      <c r="E73" s="294"/>
      <c r="F73" s="294"/>
      <c r="G73" s="294"/>
      <c r="H73" s="325"/>
      <c r="I73" s="325"/>
      <c r="J73" s="325"/>
      <c r="M73" s="294"/>
    </row>
    <row r="74" spans="2:13" ht="15" customHeight="1">
      <c r="B74" s="294"/>
      <c r="C74" s="294"/>
      <c r="D74" s="294"/>
      <c r="E74" s="294"/>
      <c r="F74" s="294"/>
      <c r="G74" s="294"/>
      <c r="H74" s="325"/>
      <c r="I74" s="325"/>
      <c r="J74" s="325"/>
      <c r="M74" s="294"/>
    </row>
    <row r="75" spans="2:13" ht="15" customHeight="1">
      <c r="B75" s="294"/>
      <c r="C75" s="294"/>
      <c r="D75" s="294"/>
      <c r="E75" s="294"/>
      <c r="F75" s="294"/>
      <c r="G75" s="294"/>
      <c r="H75" s="325"/>
      <c r="I75" s="325"/>
      <c r="J75" s="325"/>
      <c r="M75" s="294"/>
    </row>
    <row r="76" spans="2:10" ht="15" customHeight="1">
      <c r="B76" s="294"/>
      <c r="C76" s="294"/>
      <c r="D76" s="294"/>
      <c r="E76" s="294"/>
      <c r="F76" s="294"/>
      <c r="G76" s="294"/>
      <c r="H76" s="325"/>
      <c r="I76" s="325"/>
      <c r="J76" s="325"/>
    </row>
    <row r="77" spans="2:10" ht="15" customHeight="1">
      <c r="B77" s="294"/>
      <c r="C77" s="294"/>
      <c r="D77" s="294"/>
      <c r="E77" s="294"/>
      <c r="F77" s="294"/>
      <c r="G77" s="294"/>
      <c r="H77" s="325"/>
      <c r="I77" s="325"/>
      <c r="J77" s="325"/>
    </row>
    <row r="78" spans="2:10" ht="15" customHeight="1">
      <c r="B78" s="294"/>
      <c r="C78" s="294"/>
      <c r="D78" s="294"/>
      <c r="E78" s="294"/>
      <c r="F78" s="294"/>
      <c r="G78" s="294"/>
      <c r="H78" s="325"/>
      <c r="I78" s="325"/>
      <c r="J78" s="325"/>
    </row>
    <row r="79" spans="2:10" ht="15" customHeight="1">
      <c r="B79" s="294"/>
      <c r="C79" s="294"/>
      <c r="D79" s="294"/>
      <c r="E79" s="294"/>
      <c r="F79" s="294"/>
      <c r="G79" s="294"/>
      <c r="H79" s="325"/>
      <c r="I79" s="325"/>
      <c r="J79" s="325"/>
    </row>
    <row r="80" spans="2:10" ht="15" customHeight="1">
      <c r="B80" s="294"/>
      <c r="C80" s="294"/>
      <c r="D80" s="294"/>
      <c r="E80" s="294"/>
      <c r="F80" s="294"/>
      <c r="G80" s="294"/>
      <c r="H80" s="325"/>
      <c r="I80" s="325"/>
      <c r="J80" s="325"/>
    </row>
    <row r="81" spans="2:10" ht="15" customHeight="1">
      <c r="B81" s="294"/>
      <c r="C81" s="294"/>
      <c r="D81" s="294"/>
      <c r="E81" s="294"/>
      <c r="F81" s="294"/>
      <c r="G81" s="294"/>
      <c r="H81" s="325"/>
      <c r="I81" s="325"/>
      <c r="J81" s="325"/>
    </row>
    <row r="82" spans="2:10" ht="15" customHeight="1">
      <c r="B82" s="294"/>
      <c r="C82" s="294"/>
      <c r="D82" s="294"/>
      <c r="E82" s="294"/>
      <c r="F82" s="294"/>
      <c r="G82" s="294"/>
      <c r="H82" s="325"/>
      <c r="I82" s="325"/>
      <c r="J82" s="325"/>
    </row>
    <row r="83" spans="2:10" ht="15" customHeight="1">
      <c r="B83" s="294"/>
      <c r="C83" s="294"/>
      <c r="D83" s="294"/>
      <c r="E83" s="294"/>
      <c r="F83" s="294"/>
      <c r="G83" s="294"/>
      <c r="H83" s="325"/>
      <c r="I83" s="325"/>
      <c r="J83" s="325"/>
    </row>
    <row r="84" spans="2:10" ht="15" customHeight="1">
      <c r="B84" s="294"/>
      <c r="C84" s="294"/>
      <c r="D84" s="294"/>
      <c r="E84" s="294"/>
      <c r="F84" s="294"/>
      <c r="G84" s="294"/>
      <c r="H84" s="325"/>
      <c r="I84" s="325"/>
      <c r="J84" s="325"/>
    </row>
    <row r="85" spans="2:10" ht="15" customHeight="1">
      <c r="B85" s="294"/>
      <c r="C85" s="294"/>
      <c r="D85" s="294"/>
      <c r="E85" s="294"/>
      <c r="F85" s="294"/>
      <c r="G85" s="294"/>
      <c r="H85" s="325"/>
      <c r="I85" s="325"/>
      <c r="J85" s="325"/>
    </row>
    <row r="86" spans="2:10" ht="15" customHeight="1">
      <c r="B86" s="294"/>
      <c r="C86" s="294"/>
      <c r="D86" s="294"/>
      <c r="E86" s="294"/>
      <c r="F86" s="294"/>
      <c r="G86" s="294"/>
      <c r="H86" s="325"/>
      <c r="I86" s="325"/>
      <c r="J86" s="325"/>
    </row>
    <row r="87" spans="2:10" ht="15" customHeight="1">
      <c r="B87" s="294"/>
      <c r="C87" s="294"/>
      <c r="D87" s="294"/>
      <c r="E87" s="294"/>
      <c r="F87" s="294"/>
      <c r="G87" s="294"/>
      <c r="H87" s="325"/>
      <c r="I87" s="325"/>
      <c r="J87" s="325"/>
    </row>
    <row r="88" spans="2:10" ht="15" customHeight="1">
      <c r="B88" s="294"/>
      <c r="C88" s="294"/>
      <c r="D88" s="294"/>
      <c r="E88" s="294"/>
      <c r="F88" s="294"/>
      <c r="G88" s="294"/>
      <c r="H88" s="325"/>
      <c r="I88" s="325"/>
      <c r="J88" s="325"/>
    </row>
    <row r="89" spans="2:10" ht="15" customHeight="1">
      <c r="B89" s="294"/>
      <c r="C89" s="294"/>
      <c r="D89" s="294"/>
      <c r="E89" s="294"/>
      <c r="F89" s="294"/>
      <c r="G89" s="294"/>
      <c r="H89" s="325"/>
      <c r="I89" s="325"/>
      <c r="J89" s="325"/>
    </row>
    <row r="90" spans="2:10" ht="15" customHeight="1">
      <c r="B90" s="294"/>
      <c r="C90" s="294"/>
      <c r="D90" s="294"/>
      <c r="E90" s="294"/>
      <c r="F90" s="294"/>
      <c r="G90" s="294"/>
      <c r="H90" s="325"/>
      <c r="I90" s="325"/>
      <c r="J90" s="325"/>
    </row>
    <row r="91" spans="2:10" ht="15" customHeight="1">
      <c r="B91" s="294"/>
      <c r="C91" s="294"/>
      <c r="D91" s="294"/>
      <c r="E91" s="294"/>
      <c r="F91" s="294"/>
      <c r="G91" s="294"/>
      <c r="H91" s="325"/>
      <c r="I91" s="325"/>
      <c r="J91" s="325"/>
    </row>
    <row r="92" spans="2:10" ht="15" customHeight="1">
      <c r="B92" s="294"/>
      <c r="C92" s="294"/>
      <c r="D92" s="294"/>
      <c r="E92" s="294"/>
      <c r="F92" s="294"/>
      <c r="G92" s="294"/>
      <c r="H92" s="325"/>
      <c r="I92" s="325"/>
      <c r="J92" s="325"/>
    </row>
    <row r="93" spans="2:10" ht="15" customHeight="1">
      <c r="B93" s="294"/>
      <c r="C93" s="294"/>
      <c r="D93" s="294"/>
      <c r="E93" s="294"/>
      <c r="F93" s="294"/>
      <c r="G93" s="294"/>
      <c r="H93" s="325"/>
      <c r="I93" s="325"/>
      <c r="J93" s="325"/>
    </row>
    <row r="94" spans="2:10" ht="15" customHeight="1">
      <c r="B94" s="294"/>
      <c r="C94" s="294"/>
      <c r="D94" s="294"/>
      <c r="E94" s="294"/>
      <c r="F94" s="294"/>
      <c r="G94" s="294"/>
      <c r="H94" s="325"/>
      <c r="I94" s="325"/>
      <c r="J94" s="325"/>
    </row>
    <row r="95" spans="2:10" ht="15" customHeight="1">
      <c r="B95" s="294"/>
      <c r="C95" s="294"/>
      <c r="D95" s="294"/>
      <c r="E95" s="294"/>
      <c r="F95" s="294"/>
      <c r="G95" s="294"/>
      <c r="H95" s="325"/>
      <c r="I95" s="325"/>
      <c r="J95" s="325"/>
    </row>
    <row r="96" spans="2:10" ht="15" customHeight="1">
      <c r="B96" s="294"/>
      <c r="C96" s="294"/>
      <c r="D96" s="294"/>
      <c r="E96" s="294"/>
      <c r="F96" s="294"/>
      <c r="G96" s="294"/>
      <c r="H96" s="325"/>
      <c r="I96" s="325"/>
      <c r="J96" s="325"/>
    </row>
    <row r="97" spans="2:10" ht="15" customHeight="1">
      <c r="B97" s="294"/>
      <c r="C97" s="294"/>
      <c r="D97" s="294"/>
      <c r="E97" s="294"/>
      <c r="F97" s="294"/>
      <c r="G97" s="294"/>
      <c r="H97" s="325"/>
      <c r="I97" s="325"/>
      <c r="J97" s="325"/>
    </row>
    <row r="98" spans="2:10" ht="15" customHeight="1">
      <c r="B98" s="294"/>
      <c r="C98" s="294"/>
      <c r="D98" s="294"/>
      <c r="E98" s="294"/>
      <c r="F98" s="294"/>
      <c r="G98" s="294"/>
      <c r="H98" s="325"/>
      <c r="I98" s="325"/>
      <c r="J98" s="325"/>
    </row>
    <row r="99" spans="2:10" ht="15" customHeight="1">
      <c r="B99" s="294"/>
      <c r="C99" s="294"/>
      <c r="D99" s="294"/>
      <c r="E99" s="294"/>
      <c r="F99" s="294"/>
      <c r="G99" s="294"/>
      <c r="H99" s="325"/>
      <c r="I99" s="325"/>
      <c r="J99" s="325"/>
    </row>
    <row r="100" spans="2:10" ht="15" customHeight="1">
      <c r="B100" s="294"/>
      <c r="C100" s="294"/>
      <c r="D100" s="294"/>
      <c r="E100" s="294"/>
      <c r="F100" s="294"/>
      <c r="G100" s="294"/>
      <c r="H100" s="325"/>
      <c r="I100" s="325"/>
      <c r="J100" s="325"/>
    </row>
    <row r="101" spans="2:10" ht="15" customHeight="1">
      <c r="B101" s="294"/>
      <c r="C101" s="294"/>
      <c r="D101" s="294"/>
      <c r="E101" s="294"/>
      <c r="F101" s="294"/>
      <c r="G101" s="294"/>
      <c r="H101" s="325"/>
      <c r="I101" s="325"/>
      <c r="J101" s="325"/>
    </row>
    <row r="102" spans="2:10" ht="15" customHeight="1">
      <c r="B102" s="294"/>
      <c r="C102" s="294"/>
      <c r="D102" s="294"/>
      <c r="E102" s="294"/>
      <c r="F102" s="294"/>
      <c r="G102" s="294"/>
      <c r="H102" s="325"/>
      <c r="I102" s="325"/>
      <c r="J102" s="325"/>
    </row>
    <row r="103" spans="2:10" ht="15" customHeight="1">
      <c r="B103" s="294"/>
      <c r="C103" s="294"/>
      <c r="D103" s="294"/>
      <c r="E103" s="294"/>
      <c r="F103" s="294"/>
      <c r="G103" s="294"/>
      <c r="H103" s="325"/>
      <c r="I103" s="325"/>
      <c r="J103" s="325"/>
    </row>
    <row r="104" spans="2:10" ht="15" customHeight="1">
      <c r="B104" s="294"/>
      <c r="C104" s="294"/>
      <c r="D104" s="294"/>
      <c r="E104" s="294"/>
      <c r="F104" s="294"/>
      <c r="G104" s="294"/>
      <c r="H104" s="325"/>
      <c r="I104" s="325"/>
      <c r="J104" s="325"/>
    </row>
    <row r="105" spans="2:10" ht="15" customHeight="1">
      <c r="B105" s="294"/>
      <c r="C105" s="294"/>
      <c r="D105" s="294"/>
      <c r="E105" s="294"/>
      <c r="F105" s="294"/>
      <c r="G105" s="294"/>
      <c r="H105" s="325"/>
      <c r="I105" s="325"/>
      <c r="J105" s="325"/>
    </row>
    <row r="106" spans="2:10" ht="15" customHeight="1">
      <c r="B106" s="294"/>
      <c r="C106" s="294"/>
      <c r="D106" s="294"/>
      <c r="E106" s="294"/>
      <c r="F106" s="294"/>
      <c r="G106" s="294"/>
      <c r="H106" s="325"/>
      <c r="I106" s="325"/>
      <c r="J106" s="325"/>
    </row>
    <row r="107" spans="2:10" ht="15" customHeight="1">
      <c r="B107" s="294"/>
      <c r="C107" s="294"/>
      <c r="D107" s="294"/>
      <c r="E107" s="294"/>
      <c r="F107" s="294"/>
      <c r="G107" s="294"/>
      <c r="H107" s="325"/>
      <c r="I107" s="325"/>
      <c r="J107" s="325"/>
    </row>
    <row r="108" spans="2:10" ht="15" customHeight="1">
      <c r="B108" s="294"/>
      <c r="C108" s="294"/>
      <c r="D108" s="294"/>
      <c r="E108" s="294"/>
      <c r="F108" s="294"/>
      <c r="G108" s="294"/>
      <c r="H108" s="325"/>
      <c r="I108" s="325"/>
      <c r="J108" s="325"/>
    </row>
    <row r="109" spans="2:10" ht="15" customHeight="1">
      <c r="B109" s="294"/>
      <c r="C109" s="294"/>
      <c r="D109" s="294"/>
      <c r="E109" s="294"/>
      <c r="F109" s="294"/>
      <c r="G109" s="294"/>
      <c r="H109" s="325"/>
      <c r="I109" s="325"/>
      <c r="J109" s="325"/>
    </row>
    <row r="110" spans="2:10" ht="15" customHeight="1">
      <c r="B110" s="294"/>
      <c r="C110" s="294"/>
      <c r="D110" s="294"/>
      <c r="E110" s="294"/>
      <c r="F110" s="294"/>
      <c r="G110" s="294"/>
      <c r="H110" s="325"/>
      <c r="I110" s="325"/>
      <c r="J110" s="325"/>
    </row>
    <row r="111" spans="2:10" ht="15" customHeight="1">
      <c r="B111" s="294"/>
      <c r="C111" s="294"/>
      <c r="D111" s="294"/>
      <c r="E111" s="294"/>
      <c r="F111" s="294"/>
      <c r="G111" s="294"/>
      <c r="H111" s="325"/>
      <c r="I111" s="325"/>
      <c r="J111" s="325"/>
    </row>
    <row r="112" spans="2:10" ht="15" customHeight="1">
      <c r="B112" s="294"/>
      <c r="C112" s="294"/>
      <c r="D112" s="294"/>
      <c r="E112" s="294"/>
      <c r="F112" s="294"/>
      <c r="G112" s="294"/>
      <c r="H112" s="325"/>
      <c r="I112" s="325"/>
      <c r="J112" s="325"/>
    </row>
    <row r="113" spans="2:10" ht="15" customHeight="1">
      <c r="B113" s="294"/>
      <c r="C113" s="294"/>
      <c r="D113" s="294"/>
      <c r="E113" s="294"/>
      <c r="F113" s="294"/>
      <c r="G113" s="294"/>
      <c r="H113" s="325"/>
      <c r="I113" s="325"/>
      <c r="J113" s="325"/>
    </row>
    <row r="114" spans="2:10" ht="15" customHeight="1">
      <c r="B114" s="294"/>
      <c r="C114" s="294"/>
      <c r="D114" s="294"/>
      <c r="E114" s="294"/>
      <c r="F114" s="294"/>
      <c r="G114" s="294"/>
      <c r="H114" s="325"/>
      <c r="I114" s="325"/>
      <c r="J114" s="325"/>
    </row>
  </sheetData>
  <printOptions/>
  <pageMargins left="0.2755905511811024" right="0.1968503937007874" top="0.35433070866141736" bottom="0.2755905511811024" header="0.1968503937007874" footer="0.1968503937007874"/>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平成９年　山形県統計年鑑</dc:title>
  <dc:subject/>
  <dc:creator>山形県</dc:creator>
  <cp:keywords/>
  <dc:description/>
  <cp:lastModifiedBy>user</cp:lastModifiedBy>
  <cp:lastPrinted>2005-09-29T02:04:20Z</cp:lastPrinted>
  <dcterms:created xsi:type="dcterms:W3CDTF">2005-04-02T01:55:19Z</dcterms:created>
  <dcterms:modified xsi:type="dcterms:W3CDTF">2013-02-07T04:56:35Z</dcterms:modified>
  <cp:category/>
  <cp:version/>
  <cp:contentType/>
  <cp:contentStatus/>
</cp:coreProperties>
</file>